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2021 KIER\06 에너지시스템 분석\학술활동\기술분석리포트 2.1\"/>
    </mc:Choice>
  </mc:AlternateContent>
  <bookViews>
    <workbookView xWindow="0" yWindow="0" windowWidth="28800" windowHeight="11925" tabRatio="911"/>
  </bookViews>
  <sheets>
    <sheet name="개요" sheetId="23" r:id="rId1"/>
    <sheet name="기술리스트" sheetId="1" r:id="rId2"/>
    <sheet name="1차에너지공급" sheetId="13" r:id="rId3"/>
    <sheet name="최종에너지 소비량" sheetId="12" r:id="rId4"/>
    <sheet name="정유" sheetId="22" r:id="rId5"/>
    <sheet name="발전용량" sheetId="3" r:id="rId6"/>
    <sheet name="발전량" sheetId="2" r:id="rId7"/>
    <sheet name="TS별발전량" sheetId="17" r:id="rId8"/>
    <sheet name="전력소비량" sheetId="14" r:id="rId9"/>
    <sheet name="수소생산" sheetId="6" r:id="rId10"/>
    <sheet name="수소소비" sheetId="20" r:id="rId11"/>
    <sheet name="열생산" sheetId="15" r:id="rId12"/>
    <sheet name="CO2" sheetId="7" r:id="rId13"/>
    <sheet name="에너지흐름도" sheetId="21" r:id="rId14"/>
    <sheet name="탄중위 비교" sheetId="25" r:id="rId15"/>
    <sheet name="재생에너지 잠재량" sheetId="26" r:id="rId16"/>
  </sheets>
  <externalReferences>
    <externalReference r:id="rId17"/>
  </externalReferences>
  <definedNames>
    <definedName name="Base_GNR">'[1]발전량(검증)'!$C$9:$K$56</definedName>
    <definedName name="ELC_DMD_LIST" localSheetId="0">전력소비량!#REF!</definedName>
    <definedName name="ELC_DMD_LIST">전력소비량!#REF!</definedName>
    <definedName name="FT_GNR">'[1]LD5067(FT)'!$C$78:$K$126</definedName>
    <definedName name="FT_GNR2">'[1]LD5067(FT)'!$E$141:$GN$179</definedName>
    <definedName name="FT_GNR3">'[1]LD5067(FT)'!$D$198:$GZ$234</definedName>
    <definedName name="FT0_GNR">'[1]LD5086ESS(FT0)'!$C$78:$K$121</definedName>
    <definedName name="FT0_GNR2">'[1]LD5086ESS(FT0)'!$E$141:$GO$176</definedName>
    <definedName name="FT0_GNR3">'[1]LD5086ESS(FT0)'!$D$193:$GZ$225</definedName>
    <definedName name="FT1_GNR">'[1]5057(FT1)'!$C$78:$K$126</definedName>
    <definedName name="FT1_GNR2">'[1]5057(FT1)'!$E$141:$GQ$181</definedName>
    <definedName name="FT1_GNR3">'[1]5057(FT1)'!$D$197:$GZ$235</definedName>
    <definedName name="FT2_GNR">TS별발전량!$D$78:$L$123</definedName>
    <definedName name="FT2_GNR2">TS별발전량!$F$141:$GS$179</definedName>
    <definedName name="FT2_GNR3">TS별발전량!$E$215:$HA$251</definedName>
    <definedName name="H2TechList">전력소비량!$B$36:$C$59</definedName>
    <definedName name="HDG_PRD_LIST">수소생산!$E$1:$G$8</definedName>
    <definedName name="LODMD_GNR">'[1]발전량(검증)'!$C$61:$K$103</definedName>
    <definedName name="NRGSOURCE">'최종에너지 소비량'!$AB$19:$AC$41</definedName>
    <definedName name="TechList" localSheetId="0">개요!#REF!</definedName>
    <definedName name="TechList">기술리스트!$B$2:$H$117</definedName>
    <definedName name="TS_ELC_DMD_1">TS별발전량!$F$183:$GO$184</definedName>
    <definedName name="TS_ELC_GNR_1">TS별발전량!$F$141:$GX$179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" i="25" l="1"/>
  <c r="P7" i="25"/>
  <c r="P8" i="25"/>
  <c r="P9" i="25"/>
  <c r="P10" i="25"/>
  <c r="P11" i="25"/>
  <c r="P5" i="25"/>
  <c r="V31" i="13"/>
  <c r="W31" i="13"/>
  <c r="X31" i="13"/>
  <c r="Y31" i="13"/>
  <c r="Z31" i="13"/>
  <c r="AA31" i="13"/>
  <c r="Q30" i="25"/>
  <c r="R30" i="25"/>
  <c r="N30" i="25"/>
  <c r="O30" i="25"/>
  <c r="Q27" i="25"/>
  <c r="Q28" i="25"/>
  <c r="Q29" i="25"/>
  <c r="Q26" i="25"/>
  <c r="R27" i="25"/>
  <c r="R28" i="25"/>
  <c r="R29" i="25"/>
  <c r="R26" i="25"/>
  <c r="P30" i="25"/>
  <c r="P26" i="25"/>
  <c r="P28" i="25"/>
  <c r="P27" i="25"/>
  <c r="P29" i="25"/>
  <c r="Q119" i="7"/>
  <c r="Q105" i="7"/>
  <c r="Q112" i="7"/>
  <c r="Q111" i="7"/>
  <c r="Q113" i="7"/>
  <c r="Q110" i="7"/>
  <c r="AC12" i="12"/>
  <c r="AB25" i="13"/>
  <c r="AB26" i="13"/>
  <c r="AB27" i="13"/>
  <c r="AB28" i="13"/>
  <c r="AB29" i="13"/>
  <c r="AB31" i="13"/>
  <c r="AB32" i="13"/>
  <c r="AB30" i="13"/>
  <c r="AA41" i="13"/>
  <c r="U36" i="13"/>
  <c r="G100" i="7"/>
  <c r="D32" i="15"/>
  <c r="F14" i="20"/>
  <c r="T23" i="13"/>
  <c r="V3" i="12"/>
  <c r="T14" i="14"/>
  <c r="AA41" i="14" l="1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AA16" i="2" s="1"/>
  <c r="O36" i="2"/>
  <c r="O37" i="2"/>
  <c r="O38" i="2"/>
  <c r="O39" i="2"/>
  <c r="O40" i="2"/>
  <c r="O41" i="2"/>
  <c r="O42" i="2"/>
  <c r="O43" i="2"/>
  <c r="AA19" i="2" s="1"/>
  <c r="O44" i="2"/>
  <c r="O45" i="2"/>
  <c r="O46" i="2"/>
  <c r="O47" i="2"/>
  <c r="O48" i="2"/>
  <c r="O49" i="2"/>
  <c r="O50" i="2"/>
  <c r="O51" i="2"/>
  <c r="O52" i="2"/>
  <c r="O53" i="2"/>
  <c r="F10" i="12"/>
  <c r="G10" i="12"/>
  <c r="H10" i="12"/>
  <c r="F12" i="12"/>
  <c r="G12" i="12"/>
  <c r="H12" i="12"/>
  <c r="I12" i="12"/>
  <c r="J12" i="12"/>
  <c r="K12" i="12"/>
  <c r="L12" i="12"/>
  <c r="AB18" i="2" l="1"/>
  <c r="AB15" i="2"/>
  <c r="AC19" i="2"/>
  <c r="AB19" i="2"/>
  <c r="Z12" i="2"/>
  <c r="U18" i="2"/>
  <c r="W15" i="2"/>
  <c r="Z19" i="2"/>
  <c r="Y18" i="2"/>
  <c r="AC14" i="2"/>
  <c r="AC17" i="2"/>
  <c r="Y13" i="2"/>
  <c r="Y19" i="2"/>
  <c r="X19" i="2"/>
  <c r="AB17" i="2"/>
  <c r="X11" i="2"/>
  <c r="Z18" i="2"/>
  <c r="V19" i="2"/>
  <c r="AA17" i="2"/>
  <c r="Y10" i="2"/>
  <c r="AC18" i="2"/>
  <c r="Z17" i="2"/>
  <c r="Z9" i="2"/>
  <c r="U15" i="2"/>
  <c r="AA11" i="2"/>
  <c r="T6" i="2"/>
  <c r="T13" i="2"/>
  <c r="AA18" i="2"/>
  <c r="U17" i="2"/>
  <c r="X14" i="2"/>
  <c r="AA8" i="2"/>
  <c r="AB16" i="2"/>
  <c r="U14" i="2"/>
  <c r="AB7" i="2"/>
  <c r="AC6" i="2"/>
  <c r="V16" i="2"/>
  <c r="V13" i="2"/>
  <c r="U6" i="2"/>
  <c r="AC15" i="2"/>
  <c r="W12" i="2"/>
  <c r="V5" i="2"/>
  <c r="W19" i="2"/>
  <c r="X18" i="2"/>
  <c r="Y17" i="2"/>
  <c r="Z16" i="2"/>
  <c r="AA15" i="2"/>
  <c r="AB14" i="2"/>
  <c r="AC13" i="2"/>
  <c r="U13" i="2"/>
  <c r="V12" i="2"/>
  <c r="W11" i="2"/>
  <c r="X10" i="2"/>
  <c r="Y9" i="2"/>
  <c r="Z8" i="2"/>
  <c r="AA7" i="2"/>
  <c r="AB6" i="2"/>
  <c r="AC5" i="2"/>
  <c r="U5" i="2"/>
  <c r="T12" i="2"/>
  <c r="W18" i="2"/>
  <c r="X17" i="2"/>
  <c r="Y16" i="2"/>
  <c r="Z15" i="2"/>
  <c r="AA14" i="2"/>
  <c r="AB13" i="2"/>
  <c r="AC12" i="2"/>
  <c r="U12" i="2"/>
  <c r="V11" i="2"/>
  <c r="W10" i="2"/>
  <c r="X9" i="2"/>
  <c r="Y8" i="2"/>
  <c r="Z7" i="2"/>
  <c r="AA6" i="2"/>
  <c r="AB5" i="2"/>
  <c r="T19" i="2"/>
  <c r="T11" i="2"/>
  <c r="U19" i="2"/>
  <c r="V18" i="2"/>
  <c r="W17" i="2"/>
  <c r="X16" i="2"/>
  <c r="Y15" i="2"/>
  <c r="Z14" i="2"/>
  <c r="AA13" i="2"/>
  <c r="AB12" i="2"/>
  <c r="AC11" i="2"/>
  <c r="U11" i="2"/>
  <c r="V10" i="2"/>
  <c r="W9" i="2"/>
  <c r="X8" i="2"/>
  <c r="Y7" i="2"/>
  <c r="Z6" i="2"/>
  <c r="AA5" i="2"/>
  <c r="T18" i="2"/>
  <c r="T10" i="2"/>
  <c r="V17" i="2"/>
  <c r="W16" i="2"/>
  <c r="X15" i="2"/>
  <c r="Y14" i="2"/>
  <c r="Z13" i="2"/>
  <c r="AA12" i="2"/>
  <c r="AB11" i="2"/>
  <c r="AC10" i="2"/>
  <c r="U10" i="2"/>
  <c r="V9" i="2"/>
  <c r="W8" i="2"/>
  <c r="X7" i="2"/>
  <c r="Y6" i="2"/>
  <c r="Z5" i="2"/>
  <c r="T17" i="2"/>
  <c r="T9" i="2"/>
  <c r="AB10" i="2"/>
  <c r="AC9" i="2"/>
  <c r="U9" i="2"/>
  <c r="V8" i="2"/>
  <c r="W7" i="2"/>
  <c r="X6" i="2"/>
  <c r="Y5" i="2"/>
  <c r="T16" i="2"/>
  <c r="T8" i="2"/>
  <c r="AC16" i="2"/>
  <c r="U16" i="2"/>
  <c r="V15" i="2"/>
  <c r="W14" i="2"/>
  <c r="X13" i="2"/>
  <c r="Y12" i="2"/>
  <c r="Z11" i="2"/>
  <c r="AA10" i="2"/>
  <c r="AB9" i="2"/>
  <c r="AC8" i="2"/>
  <c r="U8" i="2"/>
  <c r="V7" i="2"/>
  <c r="W6" i="2"/>
  <c r="X5" i="2"/>
  <c r="T15" i="2"/>
  <c r="T7" i="2"/>
  <c r="V14" i="2"/>
  <c r="W13" i="2"/>
  <c r="X12" i="2"/>
  <c r="Y11" i="2"/>
  <c r="Z10" i="2"/>
  <c r="AA9" i="2"/>
  <c r="AB8" i="2"/>
  <c r="AC7" i="2"/>
  <c r="U7" i="2"/>
  <c r="V6" i="2"/>
  <c r="W5" i="2"/>
  <c r="T14" i="2"/>
  <c r="AA28" i="13"/>
  <c r="Z28" i="13"/>
  <c r="Y28" i="13"/>
  <c r="X28" i="13"/>
  <c r="W28" i="13"/>
  <c r="V28" i="13"/>
  <c r="U28" i="13"/>
  <c r="T28" i="13"/>
  <c r="AA27" i="13"/>
  <c r="Z27" i="13"/>
  <c r="Y27" i="13"/>
  <c r="X27" i="13"/>
  <c r="W27" i="13"/>
  <c r="V27" i="13"/>
  <c r="U27" i="13"/>
  <c r="T27" i="13"/>
  <c r="AA26" i="13"/>
  <c r="Z26" i="13"/>
  <c r="Y26" i="13"/>
  <c r="X26" i="13"/>
  <c r="W26" i="13"/>
  <c r="V26" i="13"/>
  <c r="U26" i="13"/>
  <c r="T26" i="13"/>
  <c r="U25" i="13"/>
  <c r="V25" i="13"/>
  <c r="W25" i="13"/>
  <c r="X25" i="13"/>
  <c r="Y25" i="13"/>
  <c r="Z25" i="13"/>
  <c r="AA25" i="13"/>
  <c r="T25" i="13"/>
  <c r="T41" i="13"/>
  <c r="U41" i="13"/>
  <c r="V41" i="13"/>
  <c r="W41" i="13"/>
  <c r="X41" i="13"/>
  <c r="Y41" i="13"/>
  <c r="Z41" i="13"/>
  <c r="T40" i="13"/>
  <c r="U40" i="13"/>
  <c r="V40" i="13"/>
  <c r="W40" i="13"/>
  <c r="X40" i="13"/>
  <c r="Y40" i="13"/>
  <c r="Z40" i="13"/>
  <c r="AA40" i="13"/>
  <c r="T39" i="13"/>
  <c r="U39" i="13"/>
  <c r="V39" i="13"/>
  <c r="W39" i="13"/>
  <c r="X39" i="13"/>
  <c r="Y39" i="13"/>
  <c r="Z39" i="13"/>
  <c r="AA39" i="13"/>
  <c r="T38" i="13"/>
  <c r="U38" i="13"/>
  <c r="V38" i="13"/>
  <c r="W38" i="13"/>
  <c r="X38" i="13"/>
  <c r="Y38" i="13"/>
  <c r="Z38" i="13"/>
  <c r="AA38" i="13"/>
  <c r="T37" i="13"/>
  <c r="U37" i="13"/>
  <c r="V37" i="13"/>
  <c r="W37" i="13"/>
  <c r="X37" i="13"/>
  <c r="Y37" i="13"/>
  <c r="Z37" i="13"/>
  <c r="AA37" i="13"/>
  <c r="T36" i="13"/>
  <c r="V36" i="13"/>
  <c r="W36" i="13"/>
  <c r="X36" i="13"/>
  <c r="Y36" i="13"/>
  <c r="Z36" i="13"/>
  <c r="AA36" i="13"/>
  <c r="U35" i="13"/>
  <c r="U30" i="13" s="1"/>
  <c r="V35" i="13"/>
  <c r="V30" i="13" s="1"/>
  <c r="W35" i="13"/>
  <c r="W30" i="13" s="1"/>
  <c r="X35" i="13"/>
  <c r="Y35" i="13"/>
  <c r="Z35" i="13"/>
  <c r="AA35" i="13"/>
  <c r="T35" i="13"/>
  <c r="P114" i="7"/>
  <c r="P82" i="6"/>
  <c r="Q82" i="6"/>
  <c r="R82" i="6"/>
  <c r="P83" i="6"/>
  <c r="Q83" i="6"/>
  <c r="R83" i="6"/>
  <c r="P84" i="6"/>
  <c r="Q84" i="6"/>
  <c r="R84" i="6"/>
  <c r="M84" i="6"/>
  <c r="N84" i="6"/>
  <c r="O84" i="6"/>
  <c r="L84" i="6"/>
  <c r="M83" i="6"/>
  <c r="N83" i="6"/>
  <c r="O83" i="6"/>
  <c r="L83" i="6"/>
  <c r="K82" i="6"/>
  <c r="L82" i="6"/>
  <c r="M82" i="6"/>
  <c r="N82" i="6"/>
  <c r="O82" i="6"/>
  <c r="J82" i="6"/>
  <c r="AA37" i="14"/>
  <c r="AA30" i="13" l="1"/>
  <c r="X30" i="13"/>
  <c r="T30" i="13"/>
  <c r="Z30" i="13"/>
  <c r="Y30" i="13"/>
  <c r="J113" i="7"/>
  <c r="K113" i="7"/>
  <c r="L113" i="7"/>
  <c r="M113" i="7"/>
  <c r="N113" i="7"/>
  <c r="O113" i="7"/>
  <c r="P113" i="7"/>
  <c r="I113" i="7"/>
  <c r="K114" i="7"/>
  <c r="J101" i="7"/>
  <c r="K115" i="7"/>
  <c r="K101" i="7" s="1"/>
  <c r="K116" i="7"/>
  <c r="K102" i="7" s="1"/>
  <c r="I117" i="7"/>
  <c r="J117" i="7"/>
  <c r="K117" i="7"/>
  <c r="I118" i="7"/>
  <c r="J118" i="7"/>
  <c r="K118" i="7"/>
  <c r="L114" i="7"/>
  <c r="M114" i="7"/>
  <c r="N114" i="7"/>
  <c r="O114" i="7"/>
  <c r="L115" i="7"/>
  <c r="M115" i="7"/>
  <c r="N115" i="7"/>
  <c r="O115" i="7"/>
  <c r="L116" i="7"/>
  <c r="M116" i="7"/>
  <c r="N116" i="7"/>
  <c r="O116" i="7"/>
  <c r="L117" i="7"/>
  <c r="M117" i="7"/>
  <c r="N117" i="7"/>
  <c r="O117" i="7"/>
  <c r="L118" i="7"/>
  <c r="M118" i="7"/>
  <c r="N118" i="7"/>
  <c r="O118" i="7"/>
  <c r="P118" i="7"/>
  <c r="P117" i="7"/>
  <c r="P116" i="7"/>
  <c r="P115" i="7"/>
  <c r="J106" i="7"/>
  <c r="K106" i="7"/>
  <c r="L106" i="7"/>
  <c r="M106" i="7"/>
  <c r="N106" i="7"/>
  <c r="O106" i="7"/>
  <c r="P106" i="7"/>
  <c r="J102" i="7"/>
  <c r="J103" i="7"/>
  <c r="K103" i="7"/>
  <c r="L103" i="7"/>
  <c r="M103" i="7"/>
  <c r="N103" i="7"/>
  <c r="O103" i="7"/>
  <c r="P103" i="7"/>
  <c r="J104" i="7"/>
  <c r="K104" i="7"/>
  <c r="L104" i="7"/>
  <c r="M104" i="7"/>
  <c r="N104" i="7"/>
  <c r="O104" i="7"/>
  <c r="P104" i="7"/>
  <c r="I106" i="7"/>
  <c r="I104" i="7"/>
  <c r="I103" i="7"/>
  <c r="I102" i="7"/>
  <c r="I101" i="7"/>
  <c r="W63" i="23"/>
  <c r="W62" i="23"/>
  <c r="G29" i="22"/>
  <c r="H29" i="22"/>
  <c r="I29" i="22"/>
  <c r="J29" i="22"/>
  <c r="K29" i="22"/>
  <c r="L29" i="22"/>
  <c r="M29" i="22"/>
  <c r="F29" i="22"/>
  <c r="O27" i="25" l="1"/>
  <c r="O28" i="25"/>
  <c r="O29" i="25"/>
  <c r="O26" i="25"/>
  <c r="M30" i="25"/>
  <c r="I5" i="25"/>
  <c r="J8" i="26"/>
  <c r="J9" i="26"/>
  <c r="J7" i="26"/>
  <c r="N97" i="6"/>
  <c r="N98" i="6"/>
  <c r="N99" i="6"/>
  <c r="N100" i="6"/>
  <c r="N96" i="6"/>
  <c r="M96" i="6"/>
  <c r="M97" i="6"/>
  <c r="M98" i="6"/>
  <c r="M99" i="6"/>
  <c r="M100" i="6"/>
  <c r="L97" i="6"/>
  <c r="L98" i="6"/>
  <c r="L99" i="6"/>
  <c r="L100" i="6"/>
  <c r="L96" i="6"/>
  <c r="J111" i="7" l="1"/>
  <c r="L111" i="7"/>
  <c r="M111" i="7"/>
  <c r="N111" i="7"/>
  <c r="O111" i="7"/>
  <c r="P111" i="7"/>
  <c r="L102" i="7"/>
  <c r="L101" i="7"/>
  <c r="J57" i="23"/>
  <c r="F16" i="20"/>
  <c r="G16" i="20"/>
  <c r="H16" i="20"/>
  <c r="I16" i="20"/>
  <c r="J16" i="20"/>
  <c r="K16" i="20"/>
  <c r="L16" i="20"/>
  <c r="F17" i="20"/>
  <c r="G17" i="20"/>
  <c r="H17" i="20"/>
  <c r="I17" i="20"/>
  <c r="J17" i="20"/>
  <c r="K17" i="20"/>
  <c r="L17" i="20"/>
  <c r="M17" i="20"/>
  <c r="M16" i="20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5" i="14"/>
  <c r="P50" i="2"/>
  <c r="P51" i="2"/>
  <c r="P52" i="2"/>
  <c r="P53" i="2"/>
  <c r="L105" i="7" l="1"/>
  <c r="L112" i="7" s="1"/>
  <c r="L119" i="7" s="1"/>
  <c r="K111" i="7"/>
  <c r="J105" i="7"/>
  <c r="J112" i="7" s="1"/>
  <c r="J119" i="7" s="1"/>
  <c r="K105" i="7"/>
  <c r="K112" i="7" s="1"/>
  <c r="K119" i="7" s="1"/>
  <c r="N29" i="25"/>
  <c r="N28" i="25"/>
  <c r="N27" i="25"/>
  <c r="N26" i="25"/>
  <c r="M11" i="25" l="1"/>
  <c r="H12" i="25"/>
  <c r="N5" i="25"/>
  <c r="N6" i="25"/>
  <c r="N7" i="25"/>
  <c r="N8" i="25"/>
  <c r="N9" i="25"/>
  <c r="I6" i="25"/>
  <c r="I7" i="25"/>
  <c r="I8" i="25"/>
  <c r="I9" i="25"/>
  <c r="I10" i="25"/>
  <c r="C12" i="25"/>
  <c r="I12" i="25" l="1"/>
  <c r="D8" i="25" s="1"/>
  <c r="D11" i="25"/>
  <c r="N11" i="25"/>
  <c r="M29" i="20" l="1"/>
  <c r="U50" i="2" l="1"/>
  <c r="AD6" i="12"/>
  <c r="AD7" i="12"/>
  <c r="AD8" i="12"/>
  <c r="AD9" i="12"/>
  <c r="AD10" i="12"/>
  <c r="AD11" i="12"/>
  <c r="AD12" i="12"/>
  <c r="AD5" i="12"/>
  <c r="P14" i="12"/>
  <c r="Q13" i="12"/>
  <c r="M101" i="7" l="1"/>
  <c r="N101" i="7"/>
  <c r="O101" i="7"/>
  <c r="P101" i="7"/>
  <c r="M102" i="7"/>
  <c r="N102" i="7"/>
  <c r="O102" i="7"/>
  <c r="P102" i="7"/>
  <c r="O105" i="7" l="1"/>
  <c r="O112" i="7" s="1"/>
  <c r="O119" i="7" s="1"/>
  <c r="N105" i="7"/>
  <c r="N112" i="7" s="1"/>
  <c r="N119" i="7" s="1"/>
  <c r="P105" i="7"/>
  <c r="P112" i="7" s="1"/>
  <c r="P119" i="7" s="1"/>
  <c r="M105" i="7"/>
  <c r="M112" i="7" s="1"/>
  <c r="M119" i="7" s="1"/>
  <c r="P49" i="2"/>
  <c r="Z4" i="12" l="1"/>
  <c r="W4" i="12"/>
  <c r="X4" i="12"/>
  <c r="Y4" i="12"/>
  <c r="V4" i="12"/>
  <c r="G14" i="12"/>
  <c r="H14" i="12"/>
  <c r="I14" i="12"/>
  <c r="J14" i="12"/>
  <c r="K14" i="12"/>
  <c r="L14" i="12"/>
  <c r="M14" i="12"/>
  <c r="F14" i="12"/>
  <c r="P36" i="21"/>
  <c r="P37" i="21"/>
  <c r="P38" i="21"/>
  <c r="P35" i="21"/>
  <c r="O20" i="21"/>
  <c r="O21" i="21"/>
  <c r="O22" i="21"/>
  <c r="O23" i="21"/>
  <c r="O19" i="21"/>
  <c r="O9" i="21"/>
  <c r="O10" i="21"/>
  <c r="O11" i="21"/>
  <c r="O12" i="21"/>
  <c r="O8" i="21"/>
  <c r="M36" i="21"/>
  <c r="M37" i="21"/>
  <c r="M38" i="21"/>
  <c r="M39" i="21"/>
  <c r="M40" i="21"/>
  <c r="M35" i="21"/>
  <c r="I105" i="7" l="1"/>
  <c r="I111" i="7"/>
  <c r="Q6" i="15"/>
  <c r="S6" i="15" s="1"/>
  <c r="Q7" i="15"/>
  <c r="S7" i="15" s="1"/>
  <c r="Q8" i="15"/>
  <c r="S8" i="15" s="1"/>
  <c r="Q9" i="15"/>
  <c r="S9" i="15" s="1"/>
  <c r="Q10" i="15"/>
  <c r="S10" i="15" s="1"/>
  <c r="Q11" i="15"/>
  <c r="S11" i="15" s="1"/>
  <c r="Q12" i="15"/>
  <c r="S12" i="15" s="1"/>
  <c r="Q13" i="15"/>
  <c r="S13" i="15" s="1"/>
  <c r="Q14" i="15"/>
  <c r="S14" i="15" s="1"/>
  <c r="Q15" i="15"/>
  <c r="S15" i="15" s="1"/>
  <c r="Q16" i="15"/>
  <c r="S16" i="15" s="1"/>
  <c r="Q17" i="15"/>
  <c r="S17" i="15" s="1"/>
  <c r="G51" i="15" s="1"/>
  <c r="Q18" i="15"/>
  <c r="S18" i="15" s="1"/>
  <c r="Q19" i="15"/>
  <c r="S19" i="15" s="1"/>
  <c r="Q20" i="15"/>
  <c r="S20" i="15" s="1"/>
  <c r="Q21" i="15"/>
  <c r="S21" i="15" s="1"/>
  <c r="Q22" i="15"/>
  <c r="S22" i="15" s="1"/>
  <c r="Q23" i="15"/>
  <c r="S23" i="15" s="1"/>
  <c r="Q24" i="15"/>
  <c r="S24" i="15" s="1"/>
  <c r="Q25" i="15"/>
  <c r="S25" i="15" s="1"/>
  <c r="Q26" i="15"/>
  <c r="S26" i="15" s="1"/>
  <c r="Q27" i="15"/>
  <c r="S27" i="15" s="1"/>
  <c r="Q28" i="15"/>
  <c r="S28" i="15" s="1"/>
  <c r="Q29" i="15"/>
  <c r="S29" i="15" s="1"/>
  <c r="Q30" i="15"/>
  <c r="S30" i="15" s="1"/>
  <c r="Q5" i="15"/>
  <c r="S5" i="15" s="1"/>
  <c r="AA24" i="14"/>
  <c r="Z24" i="14"/>
  <c r="Y24" i="14"/>
  <c r="X24" i="14"/>
  <c r="W24" i="14"/>
  <c r="V24" i="14"/>
  <c r="U24" i="14"/>
  <c r="T24" i="14"/>
  <c r="T18" i="14"/>
  <c r="U18" i="14"/>
  <c r="V18" i="14"/>
  <c r="W18" i="14"/>
  <c r="X18" i="14"/>
  <c r="Y18" i="14"/>
  <c r="Z18" i="14"/>
  <c r="AA18" i="14"/>
  <c r="J7" i="25" s="1"/>
  <c r="T19" i="14"/>
  <c r="U19" i="14"/>
  <c r="V19" i="14"/>
  <c r="W19" i="14"/>
  <c r="X19" i="14"/>
  <c r="Y19" i="14"/>
  <c r="Z19" i="14"/>
  <c r="AA19" i="14"/>
  <c r="J6" i="25" s="1"/>
  <c r="T20" i="14"/>
  <c r="U20" i="14"/>
  <c r="U28" i="14" s="1"/>
  <c r="G11" i="12" s="1"/>
  <c r="G13" i="12" s="1"/>
  <c r="V20" i="14"/>
  <c r="V28" i="14" s="1"/>
  <c r="H11" i="12" s="1"/>
  <c r="H13" i="12" s="1"/>
  <c r="W20" i="14"/>
  <c r="W28" i="14" s="1"/>
  <c r="I11" i="12" s="1"/>
  <c r="X20" i="14"/>
  <c r="X28" i="14" s="1"/>
  <c r="J11" i="12" s="1"/>
  <c r="Y20" i="14"/>
  <c r="Y28" i="14" s="1"/>
  <c r="K11" i="12" s="1"/>
  <c r="Z20" i="14"/>
  <c r="Z28" i="14" s="1"/>
  <c r="L11" i="12" s="1"/>
  <c r="AA20" i="14"/>
  <c r="T21" i="14"/>
  <c r="U21" i="14"/>
  <c r="V21" i="14"/>
  <c r="W21" i="14"/>
  <c r="X21" i="14"/>
  <c r="Y21" i="14"/>
  <c r="Z21" i="14"/>
  <c r="AA21" i="14"/>
  <c r="T22" i="14"/>
  <c r="U22" i="14"/>
  <c r="V22" i="14"/>
  <c r="W22" i="14"/>
  <c r="X22" i="14"/>
  <c r="Y22" i="14"/>
  <c r="Z22" i="14"/>
  <c r="AA22" i="14"/>
  <c r="U17" i="14"/>
  <c r="V17" i="14"/>
  <c r="W17" i="14"/>
  <c r="X17" i="14"/>
  <c r="Y17" i="14"/>
  <c r="Z17" i="14"/>
  <c r="AA17" i="14"/>
  <c r="T17" i="14"/>
  <c r="O55" i="3"/>
  <c r="P55" i="3"/>
  <c r="Q55" i="3"/>
  <c r="U23" i="14" l="1"/>
  <c r="J5" i="25"/>
  <c r="AA23" i="14"/>
  <c r="AC17" i="14" s="1"/>
  <c r="M41" i="15"/>
  <c r="M40" i="15"/>
  <c r="M39" i="15"/>
  <c r="M38" i="15"/>
  <c r="F34" i="15"/>
  <c r="F35" i="15"/>
  <c r="F36" i="15"/>
  <c r="G33" i="15"/>
  <c r="F33" i="15"/>
  <c r="L41" i="15"/>
  <c r="L40" i="15"/>
  <c r="L39" i="15"/>
  <c r="L38" i="15"/>
  <c r="G34" i="15"/>
  <c r="G35" i="15"/>
  <c r="G36" i="15"/>
  <c r="H33" i="15"/>
  <c r="K41" i="15"/>
  <c r="K40" i="15"/>
  <c r="K39" i="15"/>
  <c r="K38" i="15"/>
  <c r="H34" i="15"/>
  <c r="H35" i="15"/>
  <c r="H36" i="15"/>
  <c r="I33" i="15"/>
  <c r="J33" i="15"/>
  <c r="M34" i="15"/>
  <c r="J41" i="15"/>
  <c r="J40" i="15"/>
  <c r="J39" i="15"/>
  <c r="J38" i="15"/>
  <c r="I34" i="15"/>
  <c r="I35" i="15"/>
  <c r="I36" i="15"/>
  <c r="F39" i="15"/>
  <c r="I41" i="15"/>
  <c r="I40" i="15"/>
  <c r="I39" i="15"/>
  <c r="I38" i="15"/>
  <c r="J34" i="15"/>
  <c r="J35" i="15"/>
  <c r="J36" i="15"/>
  <c r="K33" i="15"/>
  <c r="M36" i="15"/>
  <c r="H41" i="15"/>
  <c r="H40" i="15"/>
  <c r="H39" i="15"/>
  <c r="H38" i="15"/>
  <c r="K34" i="15"/>
  <c r="K35" i="15"/>
  <c r="K36" i="15"/>
  <c r="L33" i="15"/>
  <c r="F40" i="15"/>
  <c r="M35" i="15"/>
  <c r="G41" i="15"/>
  <c r="G40" i="15"/>
  <c r="G39" i="15"/>
  <c r="G38" i="15"/>
  <c r="L34" i="15"/>
  <c r="L35" i="15"/>
  <c r="L36" i="15"/>
  <c r="M33" i="15"/>
  <c r="F41" i="15"/>
  <c r="F38" i="15"/>
  <c r="V23" i="14"/>
  <c r="X23" i="14"/>
  <c r="Z23" i="14"/>
  <c r="Y23" i="14"/>
  <c r="X29" i="14"/>
  <c r="J10" i="12" s="1"/>
  <c r="J13" i="12" s="1"/>
  <c r="W23" i="14"/>
  <c r="Y29" i="14"/>
  <c r="K10" i="12" s="1"/>
  <c r="K13" i="12" s="1"/>
  <c r="W29" i="14"/>
  <c r="I10" i="12" s="1"/>
  <c r="I13" i="12" s="1"/>
  <c r="T28" i="14"/>
  <c r="F11" i="12" s="1"/>
  <c r="F13" i="12" s="1"/>
  <c r="R13" i="12" s="1"/>
  <c r="T23" i="14"/>
  <c r="AB23" i="14" s="1"/>
  <c r="AA30" i="14"/>
  <c r="M12" i="12" s="1"/>
  <c r="J11" i="25"/>
  <c r="AA29" i="14"/>
  <c r="M10" i="12" s="1"/>
  <c r="J10" i="25"/>
  <c r="AA28" i="14"/>
  <c r="M11" i="12" s="1"/>
  <c r="J9" i="25"/>
  <c r="Z29" i="14"/>
  <c r="L10" i="12" s="1"/>
  <c r="L13" i="12" s="1"/>
  <c r="P120" i="7"/>
  <c r="I112" i="7"/>
  <c r="O91" i="12"/>
  <c r="H50" i="15"/>
  <c r="I48" i="15"/>
  <c r="H45" i="15"/>
  <c r="I44" i="15"/>
  <c r="H49" i="15"/>
  <c r="K43" i="15"/>
  <c r="H46" i="15"/>
  <c r="I46" i="15"/>
  <c r="H51" i="15"/>
  <c r="H44" i="15"/>
  <c r="I45" i="15"/>
  <c r="H48" i="15"/>
  <c r="L43" i="15"/>
  <c r="I50" i="15"/>
  <c r="J43" i="15"/>
  <c r="J44" i="15"/>
  <c r="J45" i="15"/>
  <c r="J46" i="15"/>
  <c r="J48" i="15"/>
  <c r="J49" i="15"/>
  <c r="J50" i="15"/>
  <c r="J51" i="15"/>
  <c r="I51" i="15"/>
  <c r="I43" i="15"/>
  <c r="K44" i="15"/>
  <c r="K45" i="15"/>
  <c r="K46" i="15"/>
  <c r="K48" i="15"/>
  <c r="K49" i="15"/>
  <c r="K50" i="15"/>
  <c r="K51" i="15"/>
  <c r="I49" i="15"/>
  <c r="H43" i="15"/>
  <c r="L44" i="15"/>
  <c r="L45" i="15"/>
  <c r="L46" i="15"/>
  <c r="L48" i="15"/>
  <c r="L49" i="15"/>
  <c r="L50" i="15"/>
  <c r="L51" i="15"/>
  <c r="G43" i="15"/>
  <c r="M44" i="15"/>
  <c r="M45" i="15"/>
  <c r="M46" i="15"/>
  <c r="M48" i="15"/>
  <c r="M49" i="15"/>
  <c r="M50" i="15"/>
  <c r="M51" i="15"/>
  <c r="F43" i="15"/>
  <c r="F44" i="15"/>
  <c r="F45" i="15"/>
  <c r="F46" i="15"/>
  <c r="F48" i="15"/>
  <c r="F49" i="15"/>
  <c r="F50" i="15"/>
  <c r="F51" i="15"/>
  <c r="M43" i="15"/>
  <c r="G44" i="15"/>
  <c r="G45" i="15"/>
  <c r="G46" i="15"/>
  <c r="G48" i="15"/>
  <c r="G49" i="15"/>
  <c r="G50" i="15"/>
  <c r="I119" i="7" l="1"/>
  <c r="I121" i="7" s="1"/>
  <c r="AB24" i="14"/>
  <c r="J12" i="25"/>
  <c r="K12" i="25" s="1"/>
  <c r="AB18" i="14"/>
  <c r="AB19" i="14"/>
  <c r="AB17" i="14"/>
  <c r="M13" i="12"/>
  <c r="P13" i="12" s="1"/>
  <c r="AC21" i="14"/>
  <c r="AB20" i="14"/>
  <c r="AC22" i="14"/>
  <c r="AB21" i="14"/>
  <c r="AB22" i="14"/>
  <c r="AC24" i="14"/>
  <c r="AA25" i="14"/>
  <c r="AC23" i="14"/>
  <c r="AC18" i="14"/>
  <c r="AC19" i="14"/>
  <c r="AC20" i="14"/>
  <c r="G33" i="22"/>
  <c r="H33" i="22"/>
  <c r="I33" i="22"/>
  <c r="J33" i="22"/>
  <c r="K33" i="22"/>
  <c r="L33" i="22"/>
  <c r="M33" i="22"/>
  <c r="F33" i="22"/>
  <c r="G27" i="22"/>
  <c r="H27" i="22"/>
  <c r="I27" i="22"/>
  <c r="J27" i="22"/>
  <c r="K27" i="22"/>
  <c r="L27" i="22"/>
  <c r="M27" i="22"/>
  <c r="N27" i="22"/>
  <c r="N26" i="22" s="1"/>
  <c r="O27" i="22"/>
  <c r="O26" i="22" s="1"/>
  <c r="F27" i="22"/>
  <c r="O20" i="12"/>
  <c r="P20" i="12" s="1"/>
  <c r="O21" i="12"/>
  <c r="P21" i="12" s="1"/>
  <c r="O22" i="12"/>
  <c r="P22" i="12" s="1"/>
  <c r="O23" i="12"/>
  <c r="P23" i="12" s="1"/>
  <c r="O24" i="12"/>
  <c r="P24" i="12" s="1"/>
  <c r="O25" i="12"/>
  <c r="P25" i="12" s="1"/>
  <c r="O26" i="12"/>
  <c r="P26" i="12" s="1"/>
  <c r="O27" i="12"/>
  <c r="P27" i="12" s="1"/>
  <c r="O28" i="12"/>
  <c r="P28" i="12" s="1"/>
  <c r="O29" i="12"/>
  <c r="P29" i="12" s="1"/>
  <c r="O30" i="12"/>
  <c r="P30" i="12" s="1"/>
  <c r="O31" i="12"/>
  <c r="P31" i="12" s="1"/>
  <c r="O32" i="12"/>
  <c r="P32" i="12" s="1"/>
  <c r="O33" i="12"/>
  <c r="P33" i="12" s="1"/>
  <c r="O34" i="12"/>
  <c r="P34" i="12" s="1"/>
  <c r="O35" i="12"/>
  <c r="P35" i="12" s="1"/>
  <c r="O36" i="12"/>
  <c r="P36" i="12" s="1"/>
  <c r="O37" i="12"/>
  <c r="P37" i="12" s="1"/>
  <c r="O38" i="12"/>
  <c r="P38" i="12" s="1"/>
  <c r="O39" i="12"/>
  <c r="P39" i="12" s="1"/>
  <c r="O40" i="12"/>
  <c r="P40" i="12" s="1"/>
  <c r="O41" i="12"/>
  <c r="P41" i="12" s="1"/>
  <c r="O42" i="12"/>
  <c r="P42" i="12" s="1"/>
  <c r="O43" i="12"/>
  <c r="P43" i="12" s="1"/>
  <c r="O44" i="12"/>
  <c r="P44" i="12" s="1"/>
  <c r="O45" i="12"/>
  <c r="P45" i="12" s="1"/>
  <c r="O46" i="12"/>
  <c r="P46" i="12" s="1"/>
  <c r="O47" i="12"/>
  <c r="P47" i="12" s="1"/>
  <c r="O48" i="12"/>
  <c r="P48" i="12" s="1"/>
  <c r="O49" i="12"/>
  <c r="P49" i="12" s="1"/>
  <c r="O50" i="12"/>
  <c r="P50" i="12" s="1"/>
  <c r="O51" i="12"/>
  <c r="P51" i="12" s="1"/>
  <c r="O52" i="12"/>
  <c r="P52" i="12" s="1"/>
  <c r="O53" i="12"/>
  <c r="P53" i="12" s="1"/>
  <c r="O54" i="12"/>
  <c r="P54" i="12" s="1"/>
  <c r="O55" i="12"/>
  <c r="P55" i="12" s="1"/>
  <c r="O56" i="12"/>
  <c r="P56" i="12" s="1"/>
  <c r="O57" i="12"/>
  <c r="P57" i="12" s="1"/>
  <c r="O58" i="12"/>
  <c r="P58" i="12" s="1"/>
  <c r="O59" i="12"/>
  <c r="P59" i="12" s="1"/>
  <c r="O60" i="12"/>
  <c r="P60" i="12" s="1"/>
  <c r="O61" i="12"/>
  <c r="P61" i="12" s="1"/>
  <c r="O62" i="12"/>
  <c r="P62" i="12" s="1"/>
  <c r="O63" i="12"/>
  <c r="P63" i="12" s="1"/>
  <c r="O64" i="12"/>
  <c r="P64" i="12" s="1"/>
  <c r="O65" i="12"/>
  <c r="P65" i="12" s="1"/>
  <c r="O66" i="12"/>
  <c r="P66" i="12" s="1"/>
  <c r="O67" i="12"/>
  <c r="P67" i="12" s="1"/>
  <c r="O68" i="12"/>
  <c r="P68" i="12" s="1"/>
  <c r="O69" i="12"/>
  <c r="P69" i="12" s="1"/>
  <c r="O70" i="12"/>
  <c r="P70" i="12" s="1"/>
  <c r="O71" i="12"/>
  <c r="P71" i="12" s="1"/>
  <c r="O72" i="12"/>
  <c r="P72" i="12" s="1"/>
  <c r="O73" i="12"/>
  <c r="P73" i="12" s="1"/>
  <c r="O74" i="12"/>
  <c r="P74" i="12" s="1"/>
  <c r="O75" i="12"/>
  <c r="P75" i="12" s="1"/>
  <c r="O19" i="12"/>
  <c r="P19" i="12" s="1"/>
  <c r="F26" i="22" l="1"/>
  <c r="T29" i="13" s="1"/>
  <c r="F30" i="22"/>
  <c r="M26" i="22"/>
  <c r="M30" i="22"/>
  <c r="L26" i="22"/>
  <c r="Z29" i="13" s="1"/>
  <c r="L30" i="22"/>
  <c r="J26" i="22"/>
  <c r="X29" i="13" s="1"/>
  <c r="J30" i="22"/>
  <c r="K26" i="22"/>
  <c r="Y29" i="13" s="1"/>
  <c r="K30" i="22"/>
  <c r="I26" i="22"/>
  <c r="W29" i="13" s="1"/>
  <c r="I30" i="22"/>
  <c r="G26" i="22"/>
  <c r="U29" i="13" s="1"/>
  <c r="G30" i="22"/>
  <c r="H26" i="22"/>
  <c r="V29" i="13" s="1"/>
  <c r="H30" i="22"/>
  <c r="N13" i="12"/>
  <c r="K29" i="13"/>
  <c r="E29" i="13"/>
  <c r="J29" i="13"/>
  <c r="L29" i="13"/>
  <c r="I29" i="13"/>
  <c r="H29" i="13"/>
  <c r="G29" i="13"/>
  <c r="F29" i="13"/>
  <c r="W8" i="12"/>
  <c r="X8" i="12"/>
  <c r="Y8" i="12"/>
  <c r="Z8" i="12"/>
  <c r="E8" i="25" s="1"/>
  <c r="V8" i="12"/>
  <c r="W5" i="12"/>
  <c r="Y9" i="12"/>
  <c r="V7" i="12"/>
  <c r="V11" i="12"/>
  <c r="W9" i="12"/>
  <c r="Y6" i="12"/>
  <c r="X11" i="12"/>
  <c r="X10" i="12"/>
  <c r="Y11" i="12"/>
  <c r="X6" i="12"/>
  <c r="X9" i="12"/>
  <c r="W10" i="12"/>
  <c r="Y10" i="12"/>
  <c r="Z5" i="12"/>
  <c r="E5" i="25" s="1"/>
  <c r="V6" i="12"/>
  <c r="X7" i="12"/>
  <c r="Z9" i="12"/>
  <c r="E9" i="25" s="1"/>
  <c r="W7" i="12"/>
  <c r="Y7" i="12"/>
  <c r="X5" i="12"/>
  <c r="Z10" i="12"/>
  <c r="E10" i="25" s="1"/>
  <c r="V10" i="12"/>
  <c r="Y5" i="12"/>
  <c r="V5" i="12"/>
  <c r="Z6" i="12"/>
  <c r="E6" i="25" s="1"/>
  <c r="Z7" i="12"/>
  <c r="E7" i="25" s="1"/>
  <c r="W6" i="12"/>
  <c r="V9" i="12"/>
  <c r="Z11" i="12"/>
  <c r="E11" i="25" s="1"/>
  <c r="W11" i="12"/>
  <c r="X27" i="12"/>
  <c r="O90" i="12"/>
  <c r="O85" i="12"/>
  <c r="R41" i="12"/>
  <c r="R42" i="12"/>
  <c r="Y41" i="12"/>
  <c r="Y42" i="12"/>
  <c r="X41" i="12"/>
  <c r="X42" i="12"/>
  <c r="W41" i="12"/>
  <c r="W42" i="12"/>
  <c r="V41" i="12"/>
  <c r="V42" i="12"/>
  <c r="U41" i="12"/>
  <c r="U42" i="12"/>
  <c r="T41" i="12"/>
  <c r="T42" i="12"/>
  <c r="S41" i="12"/>
  <c r="S42" i="12"/>
  <c r="U35" i="12"/>
  <c r="X30" i="12"/>
  <c r="U20" i="12"/>
  <c r="X31" i="12"/>
  <c r="X29" i="12"/>
  <c r="X26" i="12"/>
  <c r="X25" i="12"/>
  <c r="U23" i="12"/>
  <c r="X24" i="12"/>
  <c r="X36" i="12"/>
  <c r="X34" i="12"/>
  <c r="U22" i="12"/>
  <c r="U25" i="12"/>
  <c r="X35" i="12"/>
  <c r="U21" i="12"/>
  <c r="U19" i="12"/>
  <c r="X23" i="12"/>
  <c r="X33" i="12"/>
  <c r="U28" i="12"/>
  <c r="X28" i="12"/>
  <c r="X32" i="12"/>
  <c r="U34" i="12"/>
  <c r="P24" i="21"/>
  <c r="Q24" i="21"/>
  <c r="P13" i="21"/>
  <c r="Q13" i="21"/>
  <c r="O24" i="21"/>
  <c r="O13" i="21"/>
  <c r="AA29" i="13" l="1"/>
  <c r="C22" i="21" s="1"/>
  <c r="C11" i="21"/>
  <c r="E12" i="25"/>
  <c r="X12" i="12"/>
  <c r="V12" i="12"/>
  <c r="AA12" i="12" s="1"/>
  <c r="Y12" i="12"/>
  <c r="Z12" i="12"/>
  <c r="W12" i="12"/>
  <c r="N16" i="20"/>
  <c r="O16" i="20"/>
  <c r="N17" i="20"/>
  <c r="O17" i="20"/>
  <c r="G18" i="20"/>
  <c r="H18" i="20"/>
  <c r="I18" i="20"/>
  <c r="J18" i="20"/>
  <c r="K18" i="20"/>
  <c r="L18" i="20"/>
  <c r="M18" i="20"/>
  <c r="O6" i="25" s="1"/>
  <c r="N18" i="20"/>
  <c r="O18" i="20"/>
  <c r="G19" i="20"/>
  <c r="H19" i="20"/>
  <c r="I19" i="20"/>
  <c r="J19" i="20"/>
  <c r="K19" i="20"/>
  <c r="L19" i="20"/>
  <c r="M19" i="20"/>
  <c r="N19" i="20"/>
  <c r="O19" i="20"/>
  <c r="G20" i="20"/>
  <c r="H20" i="20"/>
  <c r="I20" i="20"/>
  <c r="J20" i="20"/>
  <c r="K20" i="20"/>
  <c r="L20" i="20"/>
  <c r="M20" i="20"/>
  <c r="N20" i="20"/>
  <c r="O20" i="20"/>
  <c r="G21" i="20"/>
  <c r="H21" i="20"/>
  <c r="I21" i="20"/>
  <c r="J21" i="20"/>
  <c r="K21" i="20"/>
  <c r="L21" i="20"/>
  <c r="M21" i="20"/>
  <c r="O7" i="25" s="1"/>
  <c r="N21" i="20"/>
  <c r="O21" i="20"/>
  <c r="F21" i="20"/>
  <c r="F20" i="20"/>
  <c r="F19" i="20"/>
  <c r="F18" i="20"/>
  <c r="BA51" i="2"/>
  <c r="AZ51" i="2"/>
  <c r="AY51" i="2"/>
  <c r="AX51" i="2"/>
  <c r="AW51" i="2"/>
  <c r="AV51" i="2"/>
  <c r="AU51" i="2"/>
  <c r="AT51" i="2"/>
  <c r="BA35" i="2"/>
  <c r="AZ35" i="2"/>
  <c r="AY35" i="2"/>
  <c r="AX35" i="2"/>
  <c r="AW35" i="2"/>
  <c r="AV35" i="2"/>
  <c r="AU35" i="2"/>
  <c r="AT35" i="2"/>
  <c r="AT19" i="2"/>
  <c r="AU19" i="2"/>
  <c r="AV19" i="2"/>
  <c r="AW19" i="2"/>
  <c r="AX19" i="2"/>
  <c r="AY19" i="2"/>
  <c r="AZ19" i="2"/>
  <c r="BA19" i="2"/>
  <c r="G46" i="6"/>
  <c r="I30" i="6"/>
  <c r="U16" i="6"/>
  <c r="U17" i="6"/>
  <c r="U18" i="6"/>
  <c r="U19" i="6"/>
  <c r="U20" i="6"/>
  <c r="U21" i="6"/>
  <c r="U22" i="6"/>
  <c r="U23" i="6"/>
  <c r="U24" i="6"/>
  <c r="U25" i="6"/>
  <c r="U15" i="6"/>
  <c r="T16" i="6"/>
  <c r="T17" i="6"/>
  <c r="T18" i="6"/>
  <c r="T19" i="6"/>
  <c r="T20" i="6"/>
  <c r="T21" i="6"/>
  <c r="T22" i="6"/>
  <c r="T23" i="6"/>
  <c r="T24" i="6"/>
  <c r="T25" i="6"/>
  <c r="T15" i="6"/>
  <c r="O10" i="25" l="1"/>
  <c r="O5" i="25"/>
  <c r="AB12" i="12"/>
  <c r="AB5" i="12"/>
  <c r="AB9" i="12"/>
  <c r="AB6" i="12"/>
  <c r="AB7" i="12"/>
  <c r="AB10" i="12"/>
  <c r="AA9" i="12"/>
  <c r="AA5" i="12"/>
  <c r="AA6" i="12"/>
  <c r="AA10" i="12"/>
  <c r="AB11" i="12"/>
  <c r="AA8" i="12"/>
  <c r="AA11" i="12"/>
  <c r="AA7" i="12"/>
  <c r="AB8" i="12"/>
  <c r="M32" i="6"/>
  <c r="N32" i="6"/>
  <c r="O32" i="6"/>
  <c r="P32" i="6"/>
  <c r="I32" i="6"/>
  <c r="P36" i="6"/>
  <c r="J32" i="6"/>
  <c r="K32" i="6"/>
  <c r="L32" i="6"/>
  <c r="J34" i="6"/>
  <c r="K34" i="6"/>
  <c r="L34" i="6"/>
  <c r="M34" i="6"/>
  <c r="N34" i="6"/>
  <c r="O34" i="6"/>
  <c r="P34" i="6"/>
  <c r="I34" i="6"/>
  <c r="F22" i="20"/>
  <c r="N22" i="20"/>
  <c r="L22" i="20"/>
  <c r="J22" i="20"/>
  <c r="O22" i="20"/>
  <c r="H22" i="20"/>
  <c r="K22" i="20"/>
  <c r="M22" i="20"/>
  <c r="I22" i="20"/>
  <c r="G22" i="20"/>
  <c r="P48" i="6"/>
  <c r="O47" i="6"/>
  <c r="J47" i="6"/>
  <c r="I49" i="6"/>
  <c r="J50" i="6"/>
  <c r="I47" i="6"/>
  <c r="L50" i="6"/>
  <c r="K49" i="6"/>
  <c r="J48" i="6"/>
  <c r="I50" i="6"/>
  <c r="K50" i="6"/>
  <c r="J49" i="6"/>
  <c r="P47" i="6"/>
  <c r="I48" i="6"/>
  <c r="P49" i="6"/>
  <c r="O48" i="6"/>
  <c r="N47" i="6"/>
  <c r="P50" i="6"/>
  <c r="O49" i="6"/>
  <c r="N48" i="6"/>
  <c r="M47" i="6"/>
  <c r="I36" i="6"/>
  <c r="O50" i="6"/>
  <c r="N49" i="6"/>
  <c r="M48" i="6"/>
  <c r="L47" i="6"/>
  <c r="N50" i="6"/>
  <c r="M49" i="6"/>
  <c r="L48" i="6"/>
  <c r="K47" i="6"/>
  <c r="M50" i="6"/>
  <c r="L49" i="6"/>
  <c r="K48" i="6"/>
  <c r="L36" i="6"/>
  <c r="K36" i="6"/>
  <c r="K35" i="6"/>
  <c r="J35" i="6"/>
  <c r="J33" i="6"/>
  <c r="I35" i="6"/>
  <c r="J36" i="6"/>
  <c r="P33" i="6"/>
  <c r="I33" i="6"/>
  <c r="P35" i="6"/>
  <c r="AA39" i="14" s="1"/>
  <c r="AA40" i="14" s="1"/>
  <c r="O33" i="6"/>
  <c r="O35" i="6"/>
  <c r="N33" i="6"/>
  <c r="O36" i="6"/>
  <c r="N35" i="6"/>
  <c r="M33" i="6"/>
  <c r="N36" i="6"/>
  <c r="M35" i="6"/>
  <c r="L33" i="6"/>
  <c r="M36" i="6"/>
  <c r="L35" i="6"/>
  <c r="K33" i="6"/>
  <c r="P20" i="20" l="1"/>
  <c r="P21" i="20"/>
  <c r="P18" i="20"/>
  <c r="P19" i="20"/>
  <c r="P22" i="20"/>
  <c r="P16" i="20"/>
  <c r="O11" i="25"/>
  <c r="P17" i="20"/>
  <c r="P42" i="6"/>
  <c r="O42" i="6"/>
  <c r="N42" i="6"/>
  <c r="M42" i="6"/>
  <c r="L42" i="6"/>
  <c r="K42" i="6"/>
  <c r="J42" i="6"/>
  <c r="I42" i="6"/>
  <c r="J57" i="6"/>
  <c r="O57" i="6"/>
  <c r="J38" i="6"/>
  <c r="K51" i="6"/>
  <c r="O56" i="6"/>
  <c r="I56" i="6"/>
  <c r="M56" i="6"/>
  <c r="N57" i="6"/>
  <c r="J56" i="6"/>
  <c r="J51" i="6"/>
  <c r="K55" i="6"/>
  <c r="P54" i="6"/>
  <c r="P52" i="6"/>
  <c r="P55" i="6"/>
  <c r="M54" i="6"/>
  <c r="M52" i="6"/>
  <c r="L54" i="6"/>
  <c r="L52" i="6"/>
  <c r="P51" i="6"/>
  <c r="M55" i="6"/>
  <c r="P57" i="6"/>
  <c r="K57" i="6"/>
  <c r="I55" i="6"/>
  <c r="O38" i="6"/>
  <c r="I51" i="6"/>
  <c r="O51" i="6"/>
  <c r="L56" i="6"/>
  <c r="N56" i="6"/>
  <c r="I38" i="6"/>
  <c r="I57" i="6"/>
  <c r="K38" i="6"/>
  <c r="N55" i="6"/>
  <c r="N38" i="6"/>
  <c r="J55" i="6"/>
  <c r="O54" i="6"/>
  <c r="M38" i="6"/>
  <c r="P38" i="6"/>
  <c r="N51" i="6"/>
  <c r="N54" i="6"/>
  <c r="N52" i="6"/>
  <c r="M51" i="6"/>
  <c r="K54" i="6"/>
  <c r="K52" i="6"/>
  <c r="O55" i="6"/>
  <c r="K56" i="6"/>
  <c r="J52" i="6"/>
  <c r="I54" i="6"/>
  <c r="I52" i="6"/>
  <c r="L38" i="6"/>
  <c r="M57" i="6"/>
  <c r="L51" i="6"/>
  <c r="L55" i="6"/>
  <c r="O52" i="6"/>
  <c r="P56" i="6"/>
  <c r="L57" i="6"/>
  <c r="J54" i="6"/>
  <c r="I97" i="7"/>
  <c r="F179" i="17"/>
  <c r="AE179" i="17"/>
  <c r="CB179" i="17"/>
  <c r="DA179" i="17"/>
  <c r="F252" i="17" s="1"/>
  <c r="DB179" i="17"/>
  <c r="EA179" i="17"/>
  <c r="EZ179" i="17"/>
  <c r="FA179" i="17"/>
  <c r="FZ179" i="17"/>
  <c r="F184" i="17"/>
  <c r="G179" i="17" s="1"/>
  <c r="CF252" i="17" s="1"/>
  <c r="CF273" i="17" s="1"/>
  <c r="CF326" i="17" s="1"/>
  <c r="GC252" i="17"/>
  <c r="FC252" i="17"/>
  <c r="CE252" i="17"/>
  <c r="HA251" i="17"/>
  <c r="GZ251" i="17"/>
  <c r="GY251" i="17"/>
  <c r="GX251" i="17"/>
  <c r="GW251" i="17"/>
  <c r="GV251" i="17"/>
  <c r="GU251" i="17"/>
  <c r="GT251" i="17"/>
  <c r="GS251" i="17"/>
  <c r="GR251" i="17"/>
  <c r="GQ251" i="17"/>
  <c r="GP251" i="17"/>
  <c r="GO251" i="17"/>
  <c r="GN251" i="17"/>
  <c r="GM251" i="17"/>
  <c r="GL251" i="17"/>
  <c r="GK251" i="17"/>
  <c r="GJ251" i="17"/>
  <c r="GI251" i="17"/>
  <c r="GH251" i="17"/>
  <c r="GG251" i="17"/>
  <c r="GF251" i="17"/>
  <c r="GE251" i="17"/>
  <c r="GD251" i="17"/>
  <c r="GC251" i="17"/>
  <c r="GB251" i="17"/>
  <c r="GA251" i="17"/>
  <c r="FZ251" i="17"/>
  <c r="FY251" i="17"/>
  <c r="FX251" i="17"/>
  <c r="FW251" i="17"/>
  <c r="FV251" i="17"/>
  <c r="FU251" i="17"/>
  <c r="FT251" i="17"/>
  <c r="FS251" i="17"/>
  <c r="FR251" i="17"/>
  <c r="FQ251" i="17"/>
  <c r="FP251" i="17"/>
  <c r="FO251" i="17"/>
  <c r="FN251" i="17"/>
  <c r="FM251" i="17"/>
  <c r="FL251" i="17"/>
  <c r="FK251" i="17"/>
  <c r="FJ251" i="17"/>
  <c r="FI251" i="17"/>
  <c r="FH251" i="17"/>
  <c r="FG251" i="17"/>
  <c r="FF251" i="17"/>
  <c r="FE251" i="17"/>
  <c r="FD251" i="17"/>
  <c r="FC251" i="17"/>
  <c r="FB251" i="17"/>
  <c r="FA251" i="17"/>
  <c r="EZ251" i="17"/>
  <c r="EY251" i="17"/>
  <c r="EX251" i="17"/>
  <c r="EW251" i="17"/>
  <c r="EV251" i="17"/>
  <c r="EU251" i="17"/>
  <c r="ET251" i="17"/>
  <c r="ES251" i="17"/>
  <c r="ER251" i="17"/>
  <c r="EQ251" i="17"/>
  <c r="EP251" i="17"/>
  <c r="EO251" i="17"/>
  <c r="EN251" i="17"/>
  <c r="EM251" i="17"/>
  <c r="EL251" i="17"/>
  <c r="EK251" i="17"/>
  <c r="EJ251" i="17"/>
  <c r="EI251" i="17"/>
  <c r="EH251" i="17"/>
  <c r="EG251" i="17"/>
  <c r="EF251" i="17"/>
  <c r="EE251" i="17"/>
  <c r="ED251" i="17"/>
  <c r="EC251" i="17"/>
  <c r="EB251" i="17"/>
  <c r="EA251" i="17"/>
  <c r="DZ251" i="17"/>
  <c r="DY251" i="17"/>
  <c r="DX251" i="17"/>
  <c r="DW251" i="17"/>
  <c r="DV251" i="17"/>
  <c r="DU251" i="17"/>
  <c r="DT251" i="17"/>
  <c r="DS251" i="17"/>
  <c r="DR251" i="17"/>
  <c r="DQ251" i="17"/>
  <c r="DP251" i="17"/>
  <c r="DO251" i="17"/>
  <c r="DN251" i="17"/>
  <c r="DM251" i="17"/>
  <c r="DL251" i="17"/>
  <c r="DK251" i="17"/>
  <c r="DJ251" i="17"/>
  <c r="DI251" i="17"/>
  <c r="DH251" i="17"/>
  <c r="DG251" i="17"/>
  <c r="DF251" i="17"/>
  <c r="DE251" i="17"/>
  <c r="DD251" i="17"/>
  <c r="DC251" i="17"/>
  <c r="DB251" i="17"/>
  <c r="DA251" i="17"/>
  <c r="CZ251" i="17"/>
  <c r="CY251" i="17"/>
  <c r="CX251" i="17"/>
  <c r="CW251" i="17"/>
  <c r="CV251" i="17"/>
  <c r="CU251" i="17"/>
  <c r="CT251" i="17"/>
  <c r="CS251" i="17"/>
  <c r="CR251" i="17"/>
  <c r="CQ251" i="17"/>
  <c r="CP251" i="17"/>
  <c r="CO251" i="17"/>
  <c r="CN251" i="17"/>
  <c r="CM251" i="17"/>
  <c r="CL251" i="17"/>
  <c r="CK251" i="17"/>
  <c r="CJ251" i="17"/>
  <c r="CI251" i="17"/>
  <c r="CH251" i="17"/>
  <c r="CG251" i="17"/>
  <c r="CF251" i="17"/>
  <c r="CE251" i="17"/>
  <c r="CD251" i="17"/>
  <c r="CC251" i="17"/>
  <c r="CB251" i="17"/>
  <c r="CA251" i="17"/>
  <c r="BZ251" i="17"/>
  <c r="BY251" i="17"/>
  <c r="BX251" i="17"/>
  <c r="BW251" i="17"/>
  <c r="BV251" i="17"/>
  <c r="BU251" i="17"/>
  <c r="BT251" i="17"/>
  <c r="BS251" i="17"/>
  <c r="BR251" i="17"/>
  <c r="BQ251" i="17"/>
  <c r="BP251" i="17"/>
  <c r="BO251" i="17"/>
  <c r="BN251" i="17"/>
  <c r="BM251" i="17"/>
  <c r="BL251" i="17"/>
  <c r="BK251" i="17"/>
  <c r="BJ251" i="17"/>
  <c r="BI251" i="17"/>
  <c r="BH251" i="17"/>
  <c r="BG251" i="17"/>
  <c r="BF251" i="17"/>
  <c r="BE251" i="17"/>
  <c r="BD251" i="17"/>
  <c r="BC251" i="17"/>
  <c r="BB251" i="17"/>
  <c r="BA251" i="17"/>
  <c r="AZ251" i="17"/>
  <c r="AY251" i="17"/>
  <c r="AX251" i="17"/>
  <c r="AW251" i="17"/>
  <c r="AV251" i="17"/>
  <c r="AU251" i="17"/>
  <c r="AT251" i="17"/>
  <c r="AS251" i="17"/>
  <c r="AR251" i="17"/>
  <c r="AQ251" i="17"/>
  <c r="AP251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HA250" i="17"/>
  <c r="GZ250" i="17"/>
  <c r="GY250" i="17"/>
  <c r="GX250" i="17"/>
  <c r="GW250" i="17"/>
  <c r="GV250" i="17"/>
  <c r="GU250" i="17"/>
  <c r="GT250" i="17"/>
  <c r="GS250" i="17"/>
  <c r="GR250" i="17"/>
  <c r="GQ250" i="17"/>
  <c r="GP250" i="17"/>
  <c r="GO250" i="17"/>
  <c r="GN250" i="17"/>
  <c r="GM250" i="17"/>
  <c r="GL250" i="17"/>
  <c r="GK250" i="17"/>
  <c r="GJ250" i="17"/>
  <c r="GI250" i="17"/>
  <c r="GH250" i="17"/>
  <c r="GG250" i="17"/>
  <c r="GF250" i="17"/>
  <c r="GE250" i="17"/>
  <c r="GD250" i="17"/>
  <c r="GC250" i="17"/>
  <c r="GB250" i="17"/>
  <c r="GA250" i="17"/>
  <c r="FZ250" i="17"/>
  <c r="FY250" i="17"/>
  <c r="FX250" i="17"/>
  <c r="FW250" i="17"/>
  <c r="FV250" i="17"/>
  <c r="FU250" i="17"/>
  <c r="FT250" i="17"/>
  <c r="FS250" i="17"/>
  <c r="FR250" i="17"/>
  <c r="FQ250" i="17"/>
  <c r="FP250" i="17"/>
  <c r="FO250" i="17"/>
  <c r="FN250" i="17"/>
  <c r="FM250" i="17"/>
  <c r="FL250" i="17"/>
  <c r="FK250" i="17"/>
  <c r="FJ250" i="17"/>
  <c r="FI250" i="17"/>
  <c r="FH250" i="17"/>
  <c r="FG250" i="17"/>
  <c r="FF250" i="17"/>
  <c r="FE250" i="17"/>
  <c r="FD250" i="17"/>
  <c r="FC250" i="17"/>
  <c r="FB250" i="17"/>
  <c r="FA250" i="17"/>
  <c r="EZ250" i="17"/>
  <c r="EY250" i="17"/>
  <c r="EX250" i="17"/>
  <c r="EW250" i="17"/>
  <c r="EV250" i="17"/>
  <c r="EU250" i="17"/>
  <c r="ET250" i="17"/>
  <c r="ES250" i="17"/>
  <c r="ER250" i="17"/>
  <c r="EQ250" i="17"/>
  <c r="EP250" i="17"/>
  <c r="EO250" i="17"/>
  <c r="EN250" i="17"/>
  <c r="EM250" i="17"/>
  <c r="EL250" i="17"/>
  <c r="EK250" i="17"/>
  <c r="EJ250" i="17"/>
  <c r="EI250" i="17"/>
  <c r="EH250" i="17"/>
  <c r="EG250" i="17"/>
  <c r="EF250" i="17"/>
  <c r="EE250" i="17"/>
  <c r="ED250" i="17"/>
  <c r="EC250" i="17"/>
  <c r="EB250" i="17"/>
  <c r="EA250" i="17"/>
  <c r="DZ250" i="17"/>
  <c r="DY250" i="17"/>
  <c r="DX250" i="17"/>
  <c r="DW250" i="17"/>
  <c r="DV250" i="17"/>
  <c r="DU250" i="17"/>
  <c r="DT250" i="17"/>
  <c r="DS250" i="17"/>
  <c r="DR250" i="17"/>
  <c r="DQ250" i="17"/>
  <c r="DP250" i="17"/>
  <c r="DO250" i="17"/>
  <c r="DN250" i="17"/>
  <c r="DM250" i="17"/>
  <c r="DL250" i="17"/>
  <c r="DK250" i="17"/>
  <c r="DJ250" i="17"/>
  <c r="DI250" i="17"/>
  <c r="DH250" i="17"/>
  <c r="DG250" i="17"/>
  <c r="DF250" i="17"/>
  <c r="DE250" i="17"/>
  <c r="DD250" i="17"/>
  <c r="DC250" i="17"/>
  <c r="DB250" i="17"/>
  <c r="DA250" i="17"/>
  <c r="CZ250" i="17"/>
  <c r="CY250" i="17"/>
  <c r="CX250" i="17"/>
  <c r="CW250" i="17"/>
  <c r="CV250" i="17"/>
  <c r="CU250" i="17"/>
  <c r="CT250" i="17"/>
  <c r="CS250" i="17"/>
  <c r="CR250" i="17"/>
  <c r="CQ250" i="17"/>
  <c r="CP250" i="17"/>
  <c r="CO250" i="17"/>
  <c r="CN250" i="17"/>
  <c r="CM250" i="17"/>
  <c r="CL250" i="17"/>
  <c r="CK250" i="17"/>
  <c r="CJ250" i="17"/>
  <c r="CI250" i="17"/>
  <c r="CH250" i="17"/>
  <c r="CG250" i="17"/>
  <c r="CF250" i="17"/>
  <c r="CE250" i="17"/>
  <c r="CD250" i="17"/>
  <c r="CC250" i="17"/>
  <c r="CB250" i="17"/>
  <c r="CA250" i="17"/>
  <c r="BZ250" i="17"/>
  <c r="BY250" i="17"/>
  <c r="BX250" i="17"/>
  <c r="BW250" i="17"/>
  <c r="BV250" i="17"/>
  <c r="BU250" i="17"/>
  <c r="BT250" i="17"/>
  <c r="BS250" i="17"/>
  <c r="BR250" i="17"/>
  <c r="BQ250" i="17"/>
  <c r="BP250" i="17"/>
  <c r="BO250" i="17"/>
  <c r="BN250" i="17"/>
  <c r="BM250" i="17"/>
  <c r="BL250" i="17"/>
  <c r="BK250" i="17"/>
  <c r="BJ250" i="17"/>
  <c r="BI250" i="17"/>
  <c r="BH250" i="17"/>
  <c r="BG250" i="17"/>
  <c r="BF250" i="17"/>
  <c r="BE250" i="17"/>
  <c r="BD250" i="17"/>
  <c r="BC250" i="17"/>
  <c r="BB250" i="17"/>
  <c r="BA250" i="17"/>
  <c r="AZ250" i="17"/>
  <c r="AY250" i="17"/>
  <c r="AX250" i="17"/>
  <c r="AW250" i="17"/>
  <c r="AV250" i="17"/>
  <c r="AU250" i="17"/>
  <c r="AT250" i="17"/>
  <c r="AS250" i="17"/>
  <c r="AR250" i="17"/>
  <c r="AQ250" i="17"/>
  <c r="AP250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HA249" i="17"/>
  <c r="GZ249" i="17"/>
  <c r="GY249" i="17"/>
  <c r="GX249" i="17"/>
  <c r="GW249" i="17"/>
  <c r="GV249" i="17"/>
  <c r="GU249" i="17"/>
  <c r="GT249" i="17"/>
  <c r="GS249" i="17"/>
  <c r="GR249" i="17"/>
  <c r="GQ249" i="17"/>
  <c r="GP249" i="17"/>
  <c r="GO249" i="17"/>
  <c r="GN249" i="17"/>
  <c r="GM249" i="17"/>
  <c r="GL249" i="17"/>
  <c r="GK249" i="17"/>
  <c r="GJ249" i="17"/>
  <c r="GI249" i="17"/>
  <c r="GH249" i="17"/>
  <c r="GG249" i="17"/>
  <c r="GF249" i="17"/>
  <c r="GE249" i="17"/>
  <c r="GD249" i="17"/>
  <c r="GC249" i="17"/>
  <c r="GB249" i="17"/>
  <c r="GA249" i="17"/>
  <c r="FZ249" i="17"/>
  <c r="FY249" i="17"/>
  <c r="FX249" i="17"/>
  <c r="FW249" i="17"/>
  <c r="FV249" i="17"/>
  <c r="FU249" i="17"/>
  <c r="FT249" i="17"/>
  <c r="FS249" i="17"/>
  <c r="FR249" i="17"/>
  <c r="FQ249" i="17"/>
  <c r="FP249" i="17"/>
  <c r="FO249" i="17"/>
  <c r="FN249" i="17"/>
  <c r="FM249" i="17"/>
  <c r="FL249" i="17"/>
  <c r="FK249" i="17"/>
  <c r="FJ249" i="17"/>
  <c r="FI249" i="17"/>
  <c r="FH249" i="17"/>
  <c r="FG249" i="17"/>
  <c r="FF249" i="17"/>
  <c r="FE249" i="17"/>
  <c r="FD249" i="17"/>
  <c r="FC249" i="17"/>
  <c r="FB249" i="17"/>
  <c r="FA249" i="17"/>
  <c r="EZ249" i="17"/>
  <c r="EY249" i="17"/>
  <c r="EX249" i="17"/>
  <c r="EW249" i="17"/>
  <c r="EV249" i="17"/>
  <c r="EU249" i="17"/>
  <c r="ET249" i="17"/>
  <c r="ES249" i="17"/>
  <c r="ER249" i="17"/>
  <c r="EQ249" i="17"/>
  <c r="EP249" i="17"/>
  <c r="EO249" i="17"/>
  <c r="EN249" i="17"/>
  <c r="EM249" i="17"/>
  <c r="EL249" i="17"/>
  <c r="EK249" i="17"/>
  <c r="EJ249" i="17"/>
  <c r="EI249" i="17"/>
  <c r="EH249" i="17"/>
  <c r="EG249" i="17"/>
  <c r="EF249" i="17"/>
  <c r="EE249" i="17"/>
  <c r="ED249" i="17"/>
  <c r="EC249" i="17"/>
  <c r="EB249" i="17"/>
  <c r="EA249" i="17"/>
  <c r="DZ249" i="17"/>
  <c r="DY249" i="17"/>
  <c r="DX249" i="17"/>
  <c r="DW249" i="17"/>
  <c r="DV249" i="17"/>
  <c r="DU249" i="17"/>
  <c r="DT249" i="17"/>
  <c r="DS249" i="17"/>
  <c r="DR249" i="17"/>
  <c r="DQ249" i="17"/>
  <c r="DP249" i="17"/>
  <c r="DO249" i="17"/>
  <c r="DN249" i="17"/>
  <c r="DM249" i="17"/>
  <c r="DL249" i="17"/>
  <c r="DK249" i="17"/>
  <c r="DJ249" i="17"/>
  <c r="DI249" i="17"/>
  <c r="DH249" i="17"/>
  <c r="DG249" i="17"/>
  <c r="DF249" i="17"/>
  <c r="DE249" i="17"/>
  <c r="DD249" i="17"/>
  <c r="DC249" i="17"/>
  <c r="DB249" i="17"/>
  <c r="DA249" i="17"/>
  <c r="CZ249" i="17"/>
  <c r="CY249" i="17"/>
  <c r="CX249" i="17"/>
  <c r="CW249" i="17"/>
  <c r="CV249" i="17"/>
  <c r="CU249" i="17"/>
  <c r="CT249" i="17"/>
  <c r="CS249" i="17"/>
  <c r="CR249" i="17"/>
  <c r="CQ249" i="17"/>
  <c r="CP249" i="17"/>
  <c r="CO249" i="17"/>
  <c r="CN249" i="17"/>
  <c r="CM249" i="17"/>
  <c r="CL249" i="17"/>
  <c r="CK249" i="17"/>
  <c r="CJ249" i="17"/>
  <c r="CI249" i="17"/>
  <c r="CH249" i="17"/>
  <c r="CG249" i="17"/>
  <c r="CF249" i="17"/>
  <c r="CE249" i="17"/>
  <c r="CD249" i="17"/>
  <c r="CC249" i="17"/>
  <c r="CB249" i="17"/>
  <c r="CA249" i="17"/>
  <c r="BZ249" i="17"/>
  <c r="BY249" i="17"/>
  <c r="BX249" i="17"/>
  <c r="BW249" i="17"/>
  <c r="BV249" i="17"/>
  <c r="BU249" i="17"/>
  <c r="BT249" i="17"/>
  <c r="BS249" i="17"/>
  <c r="BR249" i="17"/>
  <c r="BQ249" i="17"/>
  <c r="BP249" i="17"/>
  <c r="BO249" i="17"/>
  <c r="BN249" i="17"/>
  <c r="BM249" i="17"/>
  <c r="BL249" i="17"/>
  <c r="BK249" i="17"/>
  <c r="BJ249" i="17"/>
  <c r="BI249" i="17"/>
  <c r="BH249" i="17"/>
  <c r="BG249" i="17"/>
  <c r="BF249" i="17"/>
  <c r="BE249" i="17"/>
  <c r="BD249" i="17"/>
  <c r="BC249" i="17"/>
  <c r="BB249" i="17"/>
  <c r="BA249" i="17"/>
  <c r="AZ249" i="17"/>
  <c r="AY249" i="17"/>
  <c r="AX249" i="17"/>
  <c r="AW249" i="17"/>
  <c r="AV249" i="17"/>
  <c r="AU249" i="17"/>
  <c r="AT249" i="17"/>
  <c r="AS249" i="17"/>
  <c r="AR249" i="17"/>
  <c r="AQ249" i="17"/>
  <c r="AP249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HA248" i="17"/>
  <c r="GZ248" i="17"/>
  <c r="GY248" i="17"/>
  <c r="GX248" i="17"/>
  <c r="GW248" i="17"/>
  <c r="GV248" i="17"/>
  <c r="GU248" i="17"/>
  <c r="GT248" i="17"/>
  <c r="GS248" i="17"/>
  <c r="GR248" i="17"/>
  <c r="GQ248" i="17"/>
  <c r="GP248" i="17"/>
  <c r="GO248" i="17"/>
  <c r="GN248" i="17"/>
  <c r="GM248" i="17"/>
  <c r="GL248" i="17"/>
  <c r="GK248" i="17"/>
  <c r="GJ248" i="17"/>
  <c r="GI248" i="17"/>
  <c r="GH248" i="17"/>
  <c r="GG248" i="17"/>
  <c r="GF248" i="17"/>
  <c r="GE248" i="17"/>
  <c r="GD248" i="17"/>
  <c r="GC248" i="17"/>
  <c r="GB248" i="17"/>
  <c r="GA248" i="17"/>
  <c r="FZ248" i="17"/>
  <c r="FY248" i="17"/>
  <c r="FX248" i="17"/>
  <c r="FW248" i="17"/>
  <c r="FV248" i="17"/>
  <c r="FU248" i="17"/>
  <c r="FT248" i="17"/>
  <c r="FS248" i="17"/>
  <c r="FR248" i="17"/>
  <c r="FQ248" i="17"/>
  <c r="FP248" i="17"/>
  <c r="FO248" i="17"/>
  <c r="FN248" i="17"/>
  <c r="FM248" i="17"/>
  <c r="FL248" i="17"/>
  <c r="FK248" i="17"/>
  <c r="FJ248" i="17"/>
  <c r="FI248" i="17"/>
  <c r="FH248" i="17"/>
  <c r="FG248" i="17"/>
  <c r="FF248" i="17"/>
  <c r="FE248" i="17"/>
  <c r="FD248" i="17"/>
  <c r="FC248" i="17"/>
  <c r="FB248" i="17"/>
  <c r="FA248" i="17"/>
  <c r="EZ248" i="17"/>
  <c r="EY248" i="17"/>
  <c r="EX248" i="17"/>
  <c r="EW248" i="17"/>
  <c r="EV248" i="17"/>
  <c r="EU248" i="17"/>
  <c r="ET248" i="17"/>
  <c r="ES248" i="17"/>
  <c r="ER248" i="17"/>
  <c r="EQ248" i="17"/>
  <c r="EP248" i="17"/>
  <c r="EO248" i="17"/>
  <c r="EN248" i="17"/>
  <c r="EM248" i="17"/>
  <c r="EL248" i="17"/>
  <c r="EK248" i="17"/>
  <c r="EJ248" i="17"/>
  <c r="EI248" i="17"/>
  <c r="EH248" i="17"/>
  <c r="EG248" i="17"/>
  <c r="EF248" i="17"/>
  <c r="EE248" i="17"/>
  <c r="ED248" i="17"/>
  <c r="EC248" i="17"/>
  <c r="EB248" i="17"/>
  <c r="EA248" i="17"/>
  <c r="DZ248" i="17"/>
  <c r="DY248" i="17"/>
  <c r="DX248" i="17"/>
  <c r="DW248" i="17"/>
  <c r="DV248" i="17"/>
  <c r="DU248" i="17"/>
  <c r="DT248" i="17"/>
  <c r="DS248" i="17"/>
  <c r="DR248" i="17"/>
  <c r="DQ248" i="17"/>
  <c r="DP248" i="17"/>
  <c r="DO248" i="17"/>
  <c r="DN248" i="17"/>
  <c r="DM248" i="17"/>
  <c r="DL248" i="17"/>
  <c r="DK248" i="17"/>
  <c r="DJ248" i="17"/>
  <c r="DI248" i="17"/>
  <c r="DH248" i="17"/>
  <c r="DG248" i="17"/>
  <c r="DF248" i="17"/>
  <c r="DE248" i="17"/>
  <c r="DD248" i="17"/>
  <c r="DC248" i="17"/>
  <c r="DB248" i="17"/>
  <c r="DA248" i="17"/>
  <c r="CZ248" i="17"/>
  <c r="CY248" i="17"/>
  <c r="CX248" i="17"/>
  <c r="CW248" i="17"/>
  <c r="CV248" i="17"/>
  <c r="CU248" i="17"/>
  <c r="CT248" i="17"/>
  <c r="CS248" i="17"/>
  <c r="CR248" i="17"/>
  <c r="CQ248" i="17"/>
  <c r="CP248" i="17"/>
  <c r="CO248" i="17"/>
  <c r="CN248" i="17"/>
  <c r="CM248" i="17"/>
  <c r="CL248" i="17"/>
  <c r="CK248" i="17"/>
  <c r="CJ248" i="17"/>
  <c r="CI248" i="17"/>
  <c r="CH248" i="17"/>
  <c r="CG248" i="17"/>
  <c r="CF248" i="17"/>
  <c r="CE248" i="17"/>
  <c r="CD248" i="17"/>
  <c r="CC248" i="17"/>
  <c r="CB248" i="17"/>
  <c r="CA248" i="17"/>
  <c r="BZ248" i="17"/>
  <c r="BY248" i="17"/>
  <c r="BX248" i="17"/>
  <c r="BW248" i="17"/>
  <c r="BV248" i="17"/>
  <c r="BU248" i="17"/>
  <c r="BT248" i="17"/>
  <c r="BS248" i="17"/>
  <c r="BR248" i="17"/>
  <c r="BQ248" i="17"/>
  <c r="BP248" i="17"/>
  <c r="BO248" i="17"/>
  <c r="BN248" i="17"/>
  <c r="BM248" i="17"/>
  <c r="BL248" i="17"/>
  <c r="BK248" i="17"/>
  <c r="BJ248" i="17"/>
  <c r="BI248" i="17"/>
  <c r="BH248" i="17"/>
  <c r="BG248" i="17"/>
  <c r="BF248" i="17"/>
  <c r="BE248" i="17"/>
  <c r="BD248" i="17"/>
  <c r="BC248" i="17"/>
  <c r="BB248" i="17"/>
  <c r="BA248" i="17"/>
  <c r="AZ248" i="17"/>
  <c r="AY248" i="17"/>
  <c r="AX248" i="17"/>
  <c r="AW248" i="17"/>
  <c r="AV248" i="17"/>
  <c r="AU248" i="17"/>
  <c r="AT248" i="17"/>
  <c r="AS248" i="17"/>
  <c r="AR248" i="17"/>
  <c r="AQ248" i="17"/>
  <c r="AP248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HA247" i="17"/>
  <c r="GZ247" i="17"/>
  <c r="GY247" i="17"/>
  <c r="GX247" i="17"/>
  <c r="GW247" i="17"/>
  <c r="GV247" i="17"/>
  <c r="GU247" i="17"/>
  <c r="GT247" i="17"/>
  <c r="GS247" i="17"/>
  <c r="GR247" i="17"/>
  <c r="GQ247" i="17"/>
  <c r="GP247" i="17"/>
  <c r="GO247" i="17"/>
  <c r="GN247" i="17"/>
  <c r="GM247" i="17"/>
  <c r="GL247" i="17"/>
  <c r="GK247" i="17"/>
  <c r="GJ247" i="17"/>
  <c r="GI247" i="17"/>
  <c r="GH247" i="17"/>
  <c r="GG247" i="17"/>
  <c r="GF247" i="17"/>
  <c r="GE247" i="17"/>
  <c r="GD247" i="17"/>
  <c r="GC247" i="17"/>
  <c r="GB247" i="17"/>
  <c r="GA247" i="17"/>
  <c r="FZ247" i="17"/>
  <c r="FY247" i="17"/>
  <c r="FX247" i="17"/>
  <c r="FW247" i="17"/>
  <c r="FV247" i="17"/>
  <c r="FU247" i="17"/>
  <c r="FT247" i="17"/>
  <c r="FS247" i="17"/>
  <c r="FR247" i="17"/>
  <c r="FQ247" i="17"/>
  <c r="FP247" i="17"/>
  <c r="FO247" i="17"/>
  <c r="FN247" i="17"/>
  <c r="FM247" i="17"/>
  <c r="FL247" i="17"/>
  <c r="FK247" i="17"/>
  <c r="FJ247" i="17"/>
  <c r="FI247" i="17"/>
  <c r="FH247" i="17"/>
  <c r="FG247" i="17"/>
  <c r="FF247" i="17"/>
  <c r="FE247" i="17"/>
  <c r="FD247" i="17"/>
  <c r="FC247" i="17"/>
  <c r="FB247" i="17"/>
  <c r="FA247" i="17"/>
  <c r="EZ247" i="17"/>
  <c r="EY247" i="17"/>
  <c r="EX247" i="17"/>
  <c r="EW247" i="17"/>
  <c r="EV247" i="17"/>
  <c r="EU247" i="17"/>
  <c r="ET247" i="17"/>
  <c r="ES247" i="17"/>
  <c r="ER247" i="17"/>
  <c r="EQ247" i="17"/>
  <c r="EP247" i="17"/>
  <c r="EO247" i="17"/>
  <c r="EN247" i="17"/>
  <c r="EM247" i="17"/>
  <c r="EL247" i="17"/>
  <c r="EK247" i="17"/>
  <c r="EJ247" i="17"/>
  <c r="EI247" i="17"/>
  <c r="EH247" i="17"/>
  <c r="EG247" i="17"/>
  <c r="EF247" i="17"/>
  <c r="EE247" i="17"/>
  <c r="ED247" i="17"/>
  <c r="EC247" i="17"/>
  <c r="EB247" i="17"/>
  <c r="EA247" i="17"/>
  <c r="DZ247" i="17"/>
  <c r="DY247" i="17"/>
  <c r="DX247" i="17"/>
  <c r="DW247" i="17"/>
  <c r="DV247" i="17"/>
  <c r="DU247" i="17"/>
  <c r="DT247" i="17"/>
  <c r="DS247" i="17"/>
  <c r="DR247" i="17"/>
  <c r="DQ247" i="17"/>
  <c r="DP247" i="17"/>
  <c r="DO247" i="17"/>
  <c r="DN247" i="17"/>
  <c r="DM247" i="17"/>
  <c r="DL247" i="17"/>
  <c r="DK247" i="17"/>
  <c r="DJ247" i="17"/>
  <c r="DI247" i="17"/>
  <c r="DH247" i="17"/>
  <c r="DG247" i="17"/>
  <c r="DF247" i="17"/>
  <c r="DE247" i="17"/>
  <c r="DD247" i="17"/>
  <c r="DC247" i="17"/>
  <c r="DB247" i="17"/>
  <c r="DA247" i="17"/>
  <c r="CZ247" i="17"/>
  <c r="CY247" i="17"/>
  <c r="CX247" i="17"/>
  <c r="CW247" i="17"/>
  <c r="CV247" i="17"/>
  <c r="CU247" i="17"/>
  <c r="CT247" i="17"/>
  <c r="CS247" i="17"/>
  <c r="CR247" i="17"/>
  <c r="CQ247" i="17"/>
  <c r="CP247" i="17"/>
  <c r="CO247" i="17"/>
  <c r="CN247" i="17"/>
  <c r="CM247" i="17"/>
  <c r="CL247" i="17"/>
  <c r="CK247" i="17"/>
  <c r="CJ247" i="17"/>
  <c r="CI247" i="17"/>
  <c r="CH247" i="17"/>
  <c r="CG247" i="17"/>
  <c r="CF247" i="17"/>
  <c r="CE247" i="17"/>
  <c r="CD247" i="17"/>
  <c r="CC247" i="17"/>
  <c r="CB247" i="17"/>
  <c r="CA247" i="17"/>
  <c r="BZ247" i="17"/>
  <c r="BY247" i="17"/>
  <c r="BX247" i="17"/>
  <c r="BW247" i="17"/>
  <c r="BV247" i="17"/>
  <c r="BU247" i="17"/>
  <c r="BT247" i="17"/>
  <c r="BS247" i="17"/>
  <c r="BR247" i="17"/>
  <c r="BQ247" i="17"/>
  <c r="BP247" i="17"/>
  <c r="BO247" i="17"/>
  <c r="BN247" i="17"/>
  <c r="BM247" i="17"/>
  <c r="BL247" i="17"/>
  <c r="BK247" i="17"/>
  <c r="BJ247" i="17"/>
  <c r="BI247" i="17"/>
  <c r="BH247" i="17"/>
  <c r="BG247" i="17"/>
  <c r="BF247" i="17"/>
  <c r="BE247" i="17"/>
  <c r="BD247" i="17"/>
  <c r="BC247" i="17"/>
  <c r="BB247" i="17"/>
  <c r="BA247" i="17"/>
  <c r="AZ247" i="17"/>
  <c r="AY247" i="17"/>
  <c r="AX247" i="17"/>
  <c r="AW247" i="17"/>
  <c r="AV247" i="17"/>
  <c r="AU247" i="17"/>
  <c r="AT247" i="17"/>
  <c r="AS247" i="17"/>
  <c r="AR247" i="17"/>
  <c r="AQ247" i="17"/>
  <c r="AP247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HA246" i="17"/>
  <c r="GZ246" i="17"/>
  <c r="GY246" i="17"/>
  <c r="GX246" i="17"/>
  <c r="GW246" i="17"/>
  <c r="GV246" i="17"/>
  <c r="GU246" i="17"/>
  <c r="GT246" i="17"/>
  <c r="GS246" i="17"/>
  <c r="GR246" i="17"/>
  <c r="GQ246" i="17"/>
  <c r="GP246" i="17"/>
  <c r="GO246" i="17"/>
  <c r="GN246" i="17"/>
  <c r="GM246" i="17"/>
  <c r="GL246" i="17"/>
  <c r="GK246" i="17"/>
  <c r="GJ246" i="17"/>
  <c r="GI246" i="17"/>
  <c r="GH246" i="17"/>
  <c r="GG246" i="17"/>
  <c r="GF246" i="17"/>
  <c r="GE246" i="17"/>
  <c r="GD246" i="17"/>
  <c r="GC246" i="17"/>
  <c r="GB246" i="17"/>
  <c r="GA246" i="17"/>
  <c r="FZ246" i="17"/>
  <c r="FY246" i="17"/>
  <c r="FX246" i="17"/>
  <c r="FW246" i="17"/>
  <c r="FV246" i="17"/>
  <c r="FU246" i="17"/>
  <c r="FT246" i="17"/>
  <c r="FS246" i="17"/>
  <c r="FR246" i="17"/>
  <c r="FQ246" i="17"/>
  <c r="FP246" i="17"/>
  <c r="FO246" i="17"/>
  <c r="FN246" i="17"/>
  <c r="FM246" i="17"/>
  <c r="FL246" i="17"/>
  <c r="FK246" i="17"/>
  <c r="FJ246" i="17"/>
  <c r="FI246" i="17"/>
  <c r="FH246" i="17"/>
  <c r="FG246" i="17"/>
  <c r="FF246" i="17"/>
  <c r="FE246" i="17"/>
  <c r="FD246" i="17"/>
  <c r="FC246" i="17"/>
  <c r="FB246" i="17"/>
  <c r="FA246" i="17"/>
  <c r="EZ246" i="17"/>
  <c r="EY246" i="17"/>
  <c r="EX246" i="17"/>
  <c r="EW246" i="17"/>
  <c r="EV246" i="17"/>
  <c r="EU246" i="17"/>
  <c r="ET246" i="17"/>
  <c r="ES246" i="17"/>
  <c r="ER246" i="17"/>
  <c r="EQ246" i="17"/>
  <c r="EP246" i="17"/>
  <c r="EO246" i="17"/>
  <c r="EN246" i="17"/>
  <c r="EM246" i="17"/>
  <c r="EL246" i="17"/>
  <c r="EK246" i="17"/>
  <c r="EJ246" i="17"/>
  <c r="EI246" i="17"/>
  <c r="EH246" i="17"/>
  <c r="EG246" i="17"/>
  <c r="EF246" i="17"/>
  <c r="EE246" i="17"/>
  <c r="ED246" i="17"/>
  <c r="EC246" i="17"/>
  <c r="EB246" i="17"/>
  <c r="EA246" i="17"/>
  <c r="DZ246" i="17"/>
  <c r="DY246" i="17"/>
  <c r="DX246" i="17"/>
  <c r="DW246" i="17"/>
  <c r="DV246" i="17"/>
  <c r="DU246" i="17"/>
  <c r="DT246" i="17"/>
  <c r="DS246" i="17"/>
  <c r="DR246" i="17"/>
  <c r="DQ246" i="17"/>
  <c r="DP246" i="17"/>
  <c r="DO246" i="17"/>
  <c r="DN246" i="17"/>
  <c r="DM246" i="17"/>
  <c r="DL246" i="17"/>
  <c r="DK246" i="17"/>
  <c r="DJ246" i="17"/>
  <c r="DI246" i="17"/>
  <c r="DH246" i="17"/>
  <c r="DG246" i="17"/>
  <c r="DF246" i="17"/>
  <c r="DE246" i="17"/>
  <c r="DD246" i="17"/>
  <c r="DC246" i="17"/>
  <c r="DB246" i="17"/>
  <c r="DA246" i="17"/>
  <c r="CZ246" i="17"/>
  <c r="CY246" i="17"/>
  <c r="CX246" i="17"/>
  <c r="CW246" i="17"/>
  <c r="CV246" i="17"/>
  <c r="CU246" i="17"/>
  <c r="CT246" i="17"/>
  <c r="CS246" i="17"/>
  <c r="CR246" i="17"/>
  <c r="CQ246" i="17"/>
  <c r="CP246" i="17"/>
  <c r="CO246" i="17"/>
  <c r="CN246" i="17"/>
  <c r="CM246" i="17"/>
  <c r="CL246" i="17"/>
  <c r="CK246" i="17"/>
  <c r="CJ246" i="17"/>
  <c r="CI246" i="17"/>
  <c r="CH246" i="17"/>
  <c r="CG246" i="17"/>
  <c r="CF246" i="17"/>
  <c r="CE246" i="17"/>
  <c r="CD246" i="17"/>
  <c r="CC246" i="17"/>
  <c r="CB246" i="17"/>
  <c r="CA246" i="17"/>
  <c r="BZ246" i="17"/>
  <c r="BY246" i="17"/>
  <c r="BX246" i="17"/>
  <c r="BW246" i="17"/>
  <c r="BV246" i="17"/>
  <c r="BU246" i="17"/>
  <c r="BT246" i="17"/>
  <c r="BS246" i="17"/>
  <c r="BR246" i="17"/>
  <c r="BQ246" i="17"/>
  <c r="BP246" i="17"/>
  <c r="BO246" i="17"/>
  <c r="BN246" i="17"/>
  <c r="BM246" i="17"/>
  <c r="BL246" i="17"/>
  <c r="BK246" i="17"/>
  <c r="BJ246" i="17"/>
  <c r="BI246" i="17"/>
  <c r="BH246" i="17"/>
  <c r="BG246" i="17"/>
  <c r="BF246" i="17"/>
  <c r="BE246" i="17"/>
  <c r="BD246" i="17"/>
  <c r="BC246" i="17"/>
  <c r="BB246" i="17"/>
  <c r="BA246" i="17"/>
  <c r="AZ246" i="17"/>
  <c r="AY246" i="17"/>
  <c r="AX246" i="17"/>
  <c r="AW246" i="17"/>
  <c r="AV246" i="17"/>
  <c r="AU246" i="17"/>
  <c r="AT246" i="17"/>
  <c r="AS246" i="17"/>
  <c r="AR246" i="17"/>
  <c r="AQ246" i="17"/>
  <c r="AP246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HA245" i="17"/>
  <c r="GZ245" i="17"/>
  <c r="GY245" i="17"/>
  <c r="GX245" i="17"/>
  <c r="GW245" i="17"/>
  <c r="GV245" i="17"/>
  <c r="GU245" i="17"/>
  <c r="GT245" i="17"/>
  <c r="GS245" i="17"/>
  <c r="GR245" i="17"/>
  <c r="GQ245" i="17"/>
  <c r="GP245" i="17"/>
  <c r="GO245" i="17"/>
  <c r="GN245" i="17"/>
  <c r="GM245" i="17"/>
  <c r="GL245" i="17"/>
  <c r="GK245" i="17"/>
  <c r="GJ245" i="17"/>
  <c r="GI245" i="17"/>
  <c r="GH245" i="17"/>
  <c r="GG245" i="17"/>
  <c r="GF245" i="17"/>
  <c r="GE245" i="17"/>
  <c r="GD245" i="17"/>
  <c r="GC245" i="17"/>
  <c r="GB245" i="17"/>
  <c r="GA245" i="17"/>
  <c r="FZ245" i="17"/>
  <c r="FY245" i="17"/>
  <c r="FX245" i="17"/>
  <c r="FW245" i="17"/>
  <c r="FV245" i="17"/>
  <c r="FU245" i="17"/>
  <c r="FT245" i="17"/>
  <c r="FS245" i="17"/>
  <c r="FR245" i="17"/>
  <c r="FQ245" i="17"/>
  <c r="FP245" i="17"/>
  <c r="FO245" i="17"/>
  <c r="FN245" i="17"/>
  <c r="FM245" i="17"/>
  <c r="FL245" i="17"/>
  <c r="FK245" i="17"/>
  <c r="FJ245" i="17"/>
  <c r="FI245" i="17"/>
  <c r="FH245" i="17"/>
  <c r="FG245" i="17"/>
  <c r="FF245" i="17"/>
  <c r="FE245" i="17"/>
  <c r="FD245" i="17"/>
  <c r="FC245" i="17"/>
  <c r="FB245" i="17"/>
  <c r="FA245" i="17"/>
  <c r="EZ245" i="17"/>
  <c r="EY245" i="17"/>
  <c r="EX245" i="17"/>
  <c r="EW245" i="17"/>
  <c r="EV245" i="17"/>
  <c r="EU245" i="17"/>
  <c r="ET245" i="17"/>
  <c r="ES245" i="17"/>
  <c r="ER245" i="17"/>
  <c r="EQ245" i="17"/>
  <c r="EP245" i="17"/>
  <c r="EO245" i="17"/>
  <c r="EN245" i="17"/>
  <c r="EM245" i="17"/>
  <c r="EL245" i="17"/>
  <c r="EK245" i="17"/>
  <c r="EJ245" i="17"/>
  <c r="EI245" i="17"/>
  <c r="EH245" i="17"/>
  <c r="EG245" i="17"/>
  <c r="EF245" i="17"/>
  <c r="EE245" i="17"/>
  <c r="ED245" i="17"/>
  <c r="EC245" i="17"/>
  <c r="EB245" i="17"/>
  <c r="EA245" i="17"/>
  <c r="DZ245" i="17"/>
  <c r="DY245" i="17"/>
  <c r="DX245" i="17"/>
  <c r="DW245" i="17"/>
  <c r="DV245" i="17"/>
  <c r="DU245" i="17"/>
  <c r="DT245" i="17"/>
  <c r="DS245" i="17"/>
  <c r="DR245" i="17"/>
  <c r="DQ245" i="17"/>
  <c r="DP245" i="17"/>
  <c r="DO245" i="17"/>
  <c r="DN245" i="17"/>
  <c r="DM245" i="17"/>
  <c r="DL245" i="17"/>
  <c r="DK245" i="17"/>
  <c r="DJ245" i="17"/>
  <c r="DI245" i="17"/>
  <c r="DH245" i="17"/>
  <c r="DG245" i="17"/>
  <c r="DF245" i="17"/>
  <c r="DE245" i="17"/>
  <c r="DD245" i="17"/>
  <c r="DC245" i="17"/>
  <c r="DB245" i="17"/>
  <c r="DA245" i="17"/>
  <c r="CZ245" i="17"/>
  <c r="CY245" i="17"/>
  <c r="CX245" i="17"/>
  <c r="CW245" i="17"/>
  <c r="CV245" i="17"/>
  <c r="CU245" i="17"/>
  <c r="CT245" i="17"/>
  <c r="CS245" i="17"/>
  <c r="CR245" i="17"/>
  <c r="CQ245" i="17"/>
  <c r="CP245" i="17"/>
  <c r="CO245" i="17"/>
  <c r="CN245" i="17"/>
  <c r="CM245" i="17"/>
  <c r="CL245" i="17"/>
  <c r="CK245" i="17"/>
  <c r="CJ245" i="17"/>
  <c r="CI245" i="17"/>
  <c r="CH245" i="17"/>
  <c r="CG245" i="17"/>
  <c r="CF245" i="17"/>
  <c r="CE245" i="17"/>
  <c r="CD245" i="17"/>
  <c r="CC245" i="17"/>
  <c r="CB245" i="17"/>
  <c r="CA245" i="17"/>
  <c r="BZ245" i="17"/>
  <c r="BY245" i="17"/>
  <c r="BX245" i="17"/>
  <c r="BW245" i="17"/>
  <c r="BV245" i="17"/>
  <c r="BU245" i="17"/>
  <c r="BT245" i="17"/>
  <c r="BS245" i="17"/>
  <c r="BR245" i="17"/>
  <c r="BQ245" i="17"/>
  <c r="BP245" i="17"/>
  <c r="BO245" i="17"/>
  <c r="BN245" i="17"/>
  <c r="BM245" i="17"/>
  <c r="BL245" i="17"/>
  <c r="BK245" i="17"/>
  <c r="BJ245" i="17"/>
  <c r="BI245" i="17"/>
  <c r="BH245" i="17"/>
  <c r="BG245" i="17"/>
  <c r="BF245" i="17"/>
  <c r="BE245" i="17"/>
  <c r="BD245" i="17"/>
  <c r="BC245" i="17"/>
  <c r="BB245" i="17"/>
  <c r="BA245" i="17"/>
  <c r="AZ245" i="17"/>
  <c r="AY245" i="17"/>
  <c r="AX245" i="17"/>
  <c r="AW245" i="17"/>
  <c r="AV245" i="17"/>
  <c r="AU245" i="17"/>
  <c r="AT245" i="17"/>
  <c r="AS245" i="17"/>
  <c r="AR245" i="17"/>
  <c r="AQ245" i="17"/>
  <c r="AP245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HA244" i="17"/>
  <c r="GZ244" i="17"/>
  <c r="GY244" i="17"/>
  <c r="GX244" i="17"/>
  <c r="GW244" i="17"/>
  <c r="GV244" i="17"/>
  <c r="GU244" i="17"/>
  <c r="GT244" i="17"/>
  <c r="GS244" i="17"/>
  <c r="GR244" i="17"/>
  <c r="GQ244" i="17"/>
  <c r="GP244" i="17"/>
  <c r="GO244" i="17"/>
  <c r="GN244" i="17"/>
  <c r="GM244" i="17"/>
  <c r="GL244" i="17"/>
  <c r="GK244" i="17"/>
  <c r="GJ244" i="17"/>
  <c r="GI244" i="17"/>
  <c r="GH244" i="17"/>
  <c r="GG244" i="17"/>
  <c r="GF244" i="17"/>
  <c r="GE244" i="17"/>
  <c r="GD244" i="17"/>
  <c r="GC244" i="17"/>
  <c r="GB244" i="17"/>
  <c r="GA244" i="17"/>
  <c r="FZ244" i="17"/>
  <c r="FY244" i="17"/>
  <c r="FX244" i="17"/>
  <c r="FW244" i="17"/>
  <c r="FV244" i="17"/>
  <c r="FU244" i="17"/>
  <c r="FT244" i="17"/>
  <c r="FS244" i="17"/>
  <c r="FR244" i="17"/>
  <c r="FQ244" i="17"/>
  <c r="FP244" i="17"/>
  <c r="FO244" i="17"/>
  <c r="FN244" i="17"/>
  <c r="FM244" i="17"/>
  <c r="FL244" i="17"/>
  <c r="FK244" i="17"/>
  <c r="FJ244" i="17"/>
  <c r="FI244" i="17"/>
  <c r="FH244" i="17"/>
  <c r="FG244" i="17"/>
  <c r="FF244" i="17"/>
  <c r="FE244" i="17"/>
  <c r="FD244" i="17"/>
  <c r="FC244" i="17"/>
  <c r="FB244" i="17"/>
  <c r="FA244" i="17"/>
  <c r="EZ244" i="17"/>
  <c r="EY244" i="17"/>
  <c r="EX244" i="17"/>
  <c r="EW244" i="17"/>
  <c r="EV244" i="17"/>
  <c r="EU244" i="17"/>
  <c r="ET244" i="17"/>
  <c r="ES244" i="17"/>
  <c r="ER244" i="17"/>
  <c r="EQ244" i="17"/>
  <c r="EP244" i="17"/>
  <c r="EO244" i="17"/>
  <c r="EN244" i="17"/>
  <c r="EM244" i="17"/>
  <c r="EL244" i="17"/>
  <c r="EK244" i="17"/>
  <c r="EJ244" i="17"/>
  <c r="EI244" i="17"/>
  <c r="EH244" i="17"/>
  <c r="EG244" i="17"/>
  <c r="EF244" i="17"/>
  <c r="EE244" i="17"/>
  <c r="ED244" i="17"/>
  <c r="EC244" i="17"/>
  <c r="EB244" i="17"/>
  <c r="EA244" i="17"/>
  <c r="DZ244" i="17"/>
  <c r="DY244" i="17"/>
  <c r="DX244" i="17"/>
  <c r="DW244" i="17"/>
  <c r="DV244" i="17"/>
  <c r="DU244" i="17"/>
  <c r="DT244" i="17"/>
  <c r="DS244" i="17"/>
  <c r="DR244" i="17"/>
  <c r="DQ244" i="17"/>
  <c r="DP244" i="17"/>
  <c r="DO244" i="17"/>
  <c r="DN244" i="17"/>
  <c r="DM244" i="17"/>
  <c r="DL244" i="17"/>
  <c r="DK244" i="17"/>
  <c r="DJ244" i="17"/>
  <c r="DI244" i="17"/>
  <c r="DH244" i="17"/>
  <c r="DG244" i="17"/>
  <c r="DF244" i="17"/>
  <c r="DE244" i="17"/>
  <c r="DD244" i="17"/>
  <c r="DC244" i="17"/>
  <c r="DB244" i="17"/>
  <c r="DA244" i="17"/>
  <c r="CZ244" i="17"/>
  <c r="CY244" i="17"/>
  <c r="CX244" i="17"/>
  <c r="CW244" i="17"/>
  <c r="CV244" i="17"/>
  <c r="CU244" i="17"/>
  <c r="CT244" i="17"/>
  <c r="CS244" i="17"/>
  <c r="CR244" i="17"/>
  <c r="CQ244" i="17"/>
  <c r="CP244" i="17"/>
  <c r="CO244" i="17"/>
  <c r="CN244" i="17"/>
  <c r="CM244" i="17"/>
  <c r="CL244" i="17"/>
  <c r="CK244" i="17"/>
  <c r="CJ244" i="17"/>
  <c r="CI244" i="17"/>
  <c r="CH244" i="17"/>
  <c r="CG244" i="17"/>
  <c r="CF244" i="17"/>
  <c r="CE244" i="17"/>
  <c r="CD244" i="17"/>
  <c r="CC244" i="17"/>
  <c r="CB244" i="17"/>
  <c r="CA244" i="17"/>
  <c r="BZ244" i="17"/>
  <c r="BY244" i="17"/>
  <c r="BX244" i="17"/>
  <c r="BW244" i="17"/>
  <c r="BV244" i="17"/>
  <c r="BU244" i="17"/>
  <c r="BT244" i="17"/>
  <c r="BS244" i="17"/>
  <c r="BR244" i="17"/>
  <c r="BQ244" i="17"/>
  <c r="BP244" i="17"/>
  <c r="BO244" i="17"/>
  <c r="BN244" i="17"/>
  <c r="BM244" i="17"/>
  <c r="BL244" i="17"/>
  <c r="BK244" i="17"/>
  <c r="BJ244" i="17"/>
  <c r="BI244" i="17"/>
  <c r="BH244" i="17"/>
  <c r="BG244" i="17"/>
  <c r="BF244" i="17"/>
  <c r="BE244" i="17"/>
  <c r="BD244" i="17"/>
  <c r="BC244" i="17"/>
  <c r="BB244" i="17"/>
  <c r="BA244" i="17"/>
  <c r="AZ244" i="17"/>
  <c r="AY244" i="17"/>
  <c r="AX244" i="17"/>
  <c r="AW244" i="17"/>
  <c r="AV244" i="17"/>
  <c r="AU244" i="17"/>
  <c r="AT244" i="17"/>
  <c r="AS244" i="17"/>
  <c r="AR244" i="17"/>
  <c r="AQ244" i="17"/>
  <c r="AP244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HA243" i="17"/>
  <c r="GZ243" i="17"/>
  <c r="GY243" i="17"/>
  <c r="GX243" i="17"/>
  <c r="GW243" i="17"/>
  <c r="GV243" i="17"/>
  <c r="GU243" i="17"/>
  <c r="GT243" i="17"/>
  <c r="GS243" i="17"/>
  <c r="GR243" i="17"/>
  <c r="GQ243" i="17"/>
  <c r="GP243" i="17"/>
  <c r="GO243" i="17"/>
  <c r="GN243" i="17"/>
  <c r="GM243" i="17"/>
  <c r="GL243" i="17"/>
  <c r="GK243" i="17"/>
  <c r="GJ243" i="17"/>
  <c r="GI243" i="17"/>
  <c r="GH243" i="17"/>
  <c r="GG243" i="17"/>
  <c r="GF243" i="17"/>
  <c r="GE243" i="17"/>
  <c r="GD243" i="17"/>
  <c r="GC243" i="17"/>
  <c r="GB243" i="17"/>
  <c r="GA243" i="17"/>
  <c r="FZ243" i="17"/>
  <c r="FY243" i="17"/>
  <c r="FX243" i="17"/>
  <c r="FW243" i="17"/>
  <c r="FV243" i="17"/>
  <c r="FU243" i="17"/>
  <c r="FT243" i="17"/>
  <c r="FS243" i="17"/>
  <c r="FR243" i="17"/>
  <c r="FQ243" i="17"/>
  <c r="FP243" i="17"/>
  <c r="FO243" i="17"/>
  <c r="FN243" i="17"/>
  <c r="FM243" i="17"/>
  <c r="FL243" i="17"/>
  <c r="FK243" i="17"/>
  <c r="FJ243" i="17"/>
  <c r="FI243" i="17"/>
  <c r="FH243" i="17"/>
  <c r="FG243" i="17"/>
  <c r="FF243" i="17"/>
  <c r="FE243" i="17"/>
  <c r="FD243" i="17"/>
  <c r="FC243" i="17"/>
  <c r="FB243" i="17"/>
  <c r="FA243" i="17"/>
  <c r="EZ243" i="17"/>
  <c r="EY243" i="17"/>
  <c r="EX243" i="17"/>
  <c r="EW243" i="17"/>
  <c r="EV243" i="17"/>
  <c r="EU243" i="17"/>
  <c r="ET243" i="17"/>
  <c r="ES243" i="17"/>
  <c r="ER243" i="17"/>
  <c r="EQ243" i="17"/>
  <c r="EP243" i="17"/>
  <c r="EO243" i="17"/>
  <c r="EN243" i="17"/>
  <c r="EM243" i="17"/>
  <c r="EL243" i="17"/>
  <c r="EK243" i="17"/>
  <c r="EJ243" i="17"/>
  <c r="EI243" i="17"/>
  <c r="EH243" i="17"/>
  <c r="EG243" i="17"/>
  <c r="EF243" i="17"/>
  <c r="EE243" i="17"/>
  <c r="ED243" i="17"/>
  <c r="EC243" i="17"/>
  <c r="EB243" i="17"/>
  <c r="EA243" i="17"/>
  <c r="DZ243" i="17"/>
  <c r="DY243" i="17"/>
  <c r="DX243" i="17"/>
  <c r="DW243" i="17"/>
  <c r="DV243" i="17"/>
  <c r="DU243" i="17"/>
  <c r="DT243" i="17"/>
  <c r="DS243" i="17"/>
  <c r="DR243" i="17"/>
  <c r="DQ243" i="17"/>
  <c r="DP243" i="17"/>
  <c r="DO243" i="17"/>
  <c r="DN243" i="17"/>
  <c r="DM243" i="17"/>
  <c r="DL243" i="17"/>
  <c r="DK243" i="17"/>
  <c r="DJ243" i="17"/>
  <c r="DI243" i="17"/>
  <c r="DH243" i="17"/>
  <c r="DG243" i="17"/>
  <c r="DF243" i="17"/>
  <c r="DE243" i="17"/>
  <c r="DD243" i="17"/>
  <c r="DC243" i="17"/>
  <c r="DB243" i="17"/>
  <c r="DA243" i="17"/>
  <c r="CZ243" i="17"/>
  <c r="CY243" i="17"/>
  <c r="CX243" i="17"/>
  <c r="CW243" i="17"/>
  <c r="CV243" i="17"/>
  <c r="CU243" i="17"/>
  <c r="CT243" i="17"/>
  <c r="CS243" i="17"/>
  <c r="CR243" i="17"/>
  <c r="CQ243" i="17"/>
  <c r="CP243" i="17"/>
  <c r="CO243" i="17"/>
  <c r="CN243" i="17"/>
  <c r="CM243" i="17"/>
  <c r="CL243" i="17"/>
  <c r="CK243" i="17"/>
  <c r="CJ243" i="17"/>
  <c r="CI243" i="17"/>
  <c r="CH243" i="17"/>
  <c r="CG243" i="17"/>
  <c r="CF243" i="17"/>
  <c r="CE243" i="17"/>
  <c r="CD243" i="17"/>
  <c r="CC243" i="17"/>
  <c r="CB243" i="17"/>
  <c r="CA243" i="17"/>
  <c r="BZ243" i="17"/>
  <c r="BY243" i="17"/>
  <c r="BX243" i="17"/>
  <c r="BW243" i="17"/>
  <c r="BV243" i="17"/>
  <c r="BU243" i="17"/>
  <c r="BT243" i="17"/>
  <c r="BS243" i="17"/>
  <c r="BR243" i="17"/>
  <c r="BQ243" i="17"/>
  <c r="BP243" i="17"/>
  <c r="BO243" i="17"/>
  <c r="BN243" i="17"/>
  <c r="BM243" i="17"/>
  <c r="BL243" i="17"/>
  <c r="BK243" i="17"/>
  <c r="BJ243" i="17"/>
  <c r="BI243" i="17"/>
  <c r="BH243" i="17"/>
  <c r="BG243" i="17"/>
  <c r="BF243" i="17"/>
  <c r="BE243" i="17"/>
  <c r="BD243" i="17"/>
  <c r="BC243" i="17"/>
  <c r="BB243" i="17"/>
  <c r="BA243" i="17"/>
  <c r="AZ243" i="17"/>
  <c r="AY243" i="17"/>
  <c r="AX243" i="17"/>
  <c r="AW243" i="17"/>
  <c r="AV243" i="17"/>
  <c r="AU243" i="17"/>
  <c r="AT243" i="17"/>
  <c r="AS243" i="17"/>
  <c r="AR243" i="17"/>
  <c r="AQ243" i="17"/>
  <c r="AP243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HA242" i="17"/>
  <c r="GZ242" i="17"/>
  <c r="GY242" i="17"/>
  <c r="GX242" i="17"/>
  <c r="GW242" i="17"/>
  <c r="GV242" i="17"/>
  <c r="GU242" i="17"/>
  <c r="GT242" i="17"/>
  <c r="GS242" i="17"/>
  <c r="GR242" i="17"/>
  <c r="GQ242" i="17"/>
  <c r="GP242" i="17"/>
  <c r="GO242" i="17"/>
  <c r="GN242" i="17"/>
  <c r="GM242" i="17"/>
  <c r="GL242" i="17"/>
  <c r="GK242" i="17"/>
  <c r="GJ242" i="17"/>
  <c r="GI242" i="17"/>
  <c r="GH242" i="17"/>
  <c r="GG242" i="17"/>
  <c r="GF242" i="17"/>
  <c r="GE242" i="17"/>
  <c r="GD242" i="17"/>
  <c r="GC242" i="17"/>
  <c r="GB242" i="17"/>
  <c r="GA242" i="17"/>
  <c r="FZ242" i="17"/>
  <c r="FY242" i="17"/>
  <c r="FX242" i="17"/>
  <c r="FW242" i="17"/>
  <c r="FV242" i="17"/>
  <c r="FU242" i="17"/>
  <c r="FT242" i="17"/>
  <c r="FS242" i="17"/>
  <c r="FR242" i="17"/>
  <c r="FQ242" i="17"/>
  <c r="FP242" i="17"/>
  <c r="FO242" i="17"/>
  <c r="FN242" i="17"/>
  <c r="FM242" i="17"/>
  <c r="FL242" i="17"/>
  <c r="FK242" i="17"/>
  <c r="FJ242" i="17"/>
  <c r="FI242" i="17"/>
  <c r="FH242" i="17"/>
  <c r="FG242" i="17"/>
  <c r="FF242" i="17"/>
  <c r="FE242" i="17"/>
  <c r="FD242" i="17"/>
  <c r="FC242" i="17"/>
  <c r="FB242" i="17"/>
  <c r="FA242" i="17"/>
  <c r="EZ242" i="17"/>
  <c r="EY242" i="17"/>
  <c r="EX242" i="17"/>
  <c r="EW242" i="17"/>
  <c r="EV242" i="17"/>
  <c r="EU242" i="17"/>
  <c r="ET242" i="17"/>
  <c r="ES242" i="17"/>
  <c r="ER242" i="17"/>
  <c r="EQ242" i="17"/>
  <c r="EP242" i="17"/>
  <c r="EO242" i="17"/>
  <c r="EN242" i="17"/>
  <c r="EM242" i="17"/>
  <c r="EL242" i="17"/>
  <c r="EK242" i="17"/>
  <c r="EJ242" i="17"/>
  <c r="EI242" i="17"/>
  <c r="EH242" i="17"/>
  <c r="EG242" i="17"/>
  <c r="EF242" i="17"/>
  <c r="EE242" i="17"/>
  <c r="ED242" i="17"/>
  <c r="EC242" i="17"/>
  <c r="EB242" i="17"/>
  <c r="EA242" i="17"/>
  <c r="DZ242" i="17"/>
  <c r="DY242" i="17"/>
  <c r="DX242" i="17"/>
  <c r="DW242" i="17"/>
  <c r="DV242" i="17"/>
  <c r="DU242" i="17"/>
  <c r="DT242" i="17"/>
  <c r="DS242" i="17"/>
  <c r="DR242" i="17"/>
  <c r="DQ242" i="17"/>
  <c r="DP242" i="17"/>
  <c r="DO242" i="17"/>
  <c r="DN242" i="17"/>
  <c r="DM242" i="17"/>
  <c r="DL242" i="17"/>
  <c r="DK242" i="17"/>
  <c r="DJ242" i="17"/>
  <c r="DI242" i="17"/>
  <c r="DH242" i="17"/>
  <c r="DG242" i="17"/>
  <c r="DF242" i="17"/>
  <c r="DE242" i="17"/>
  <c r="DD242" i="17"/>
  <c r="DC242" i="17"/>
  <c r="DB242" i="17"/>
  <c r="DA242" i="17"/>
  <c r="CZ242" i="17"/>
  <c r="CY242" i="17"/>
  <c r="CX242" i="17"/>
  <c r="CW242" i="17"/>
  <c r="CV242" i="17"/>
  <c r="CU242" i="17"/>
  <c r="CT242" i="17"/>
  <c r="CS242" i="17"/>
  <c r="CR242" i="17"/>
  <c r="CQ242" i="17"/>
  <c r="CP242" i="17"/>
  <c r="CO242" i="17"/>
  <c r="CN242" i="17"/>
  <c r="CM242" i="17"/>
  <c r="CL242" i="17"/>
  <c r="CK242" i="17"/>
  <c r="CJ242" i="17"/>
  <c r="CI242" i="17"/>
  <c r="CH242" i="17"/>
  <c r="CG242" i="17"/>
  <c r="CF242" i="17"/>
  <c r="CE242" i="17"/>
  <c r="CD242" i="17"/>
  <c r="CC242" i="17"/>
  <c r="CB242" i="17"/>
  <c r="CA242" i="17"/>
  <c r="BZ242" i="17"/>
  <c r="BY242" i="17"/>
  <c r="BX242" i="17"/>
  <c r="BW242" i="17"/>
  <c r="BV242" i="17"/>
  <c r="BU242" i="17"/>
  <c r="BT242" i="17"/>
  <c r="BS242" i="17"/>
  <c r="BR242" i="17"/>
  <c r="BQ242" i="17"/>
  <c r="BP242" i="17"/>
  <c r="BO242" i="17"/>
  <c r="BN242" i="17"/>
  <c r="BM242" i="17"/>
  <c r="BL242" i="17"/>
  <c r="BK242" i="17"/>
  <c r="BJ242" i="17"/>
  <c r="BI242" i="17"/>
  <c r="BH242" i="17"/>
  <c r="BG242" i="17"/>
  <c r="BF242" i="17"/>
  <c r="BE242" i="17"/>
  <c r="BD242" i="17"/>
  <c r="BC242" i="17"/>
  <c r="BB242" i="17"/>
  <c r="BA242" i="17"/>
  <c r="AZ242" i="17"/>
  <c r="AY242" i="17"/>
  <c r="AX242" i="17"/>
  <c r="AW242" i="17"/>
  <c r="AV242" i="17"/>
  <c r="AU242" i="17"/>
  <c r="AT242" i="17"/>
  <c r="AS242" i="17"/>
  <c r="AR242" i="17"/>
  <c r="AQ242" i="17"/>
  <c r="AP242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HA241" i="17"/>
  <c r="GZ241" i="17"/>
  <c r="GY241" i="17"/>
  <c r="GX241" i="17"/>
  <c r="GW241" i="17"/>
  <c r="GV241" i="17"/>
  <c r="GU241" i="17"/>
  <c r="GT241" i="17"/>
  <c r="GS241" i="17"/>
  <c r="GR241" i="17"/>
  <c r="GQ241" i="17"/>
  <c r="GP241" i="17"/>
  <c r="GO241" i="17"/>
  <c r="GN241" i="17"/>
  <c r="GM241" i="17"/>
  <c r="GL241" i="17"/>
  <c r="GK241" i="17"/>
  <c r="GJ241" i="17"/>
  <c r="GI241" i="17"/>
  <c r="GH241" i="17"/>
  <c r="GG241" i="17"/>
  <c r="GF241" i="17"/>
  <c r="GE241" i="17"/>
  <c r="GD241" i="17"/>
  <c r="GC241" i="17"/>
  <c r="GB241" i="17"/>
  <c r="GA241" i="17"/>
  <c r="FZ241" i="17"/>
  <c r="FY241" i="17"/>
  <c r="FX241" i="17"/>
  <c r="FW241" i="17"/>
  <c r="FV241" i="17"/>
  <c r="FU241" i="17"/>
  <c r="FT241" i="17"/>
  <c r="FS241" i="17"/>
  <c r="FR241" i="17"/>
  <c r="FQ241" i="17"/>
  <c r="FP241" i="17"/>
  <c r="FO241" i="17"/>
  <c r="FN241" i="17"/>
  <c r="FM241" i="17"/>
  <c r="FL241" i="17"/>
  <c r="FK241" i="17"/>
  <c r="FJ241" i="17"/>
  <c r="FI241" i="17"/>
  <c r="FH241" i="17"/>
  <c r="FG241" i="17"/>
  <c r="FF241" i="17"/>
  <c r="FE241" i="17"/>
  <c r="FD241" i="17"/>
  <c r="FC241" i="17"/>
  <c r="FB241" i="17"/>
  <c r="FA241" i="17"/>
  <c r="EZ241" i="17"/>
  <c r="EY241" i="17"/>
  <c r="EX241" i="17"/>
  <c r="EW241" i="17"/>
  <c r="EV241" i="17"/>
  <c r="EU241" i="17"/>
  <c r="ET241" i="17"/>
  <c r="ES241" i="17"/>
  <c r="ER241" i="17"/>
  <c r="EQ241" i="17"/>
  <c r="EP241" i="17"/>
  <c r="EO241" i="17"/>
  <c r="EN241" i="17"/>
  <c r="EM241" i="17"/>
  <c r="EL241" i="17"/>
  <c r="EK241" i="17"/>
  <c r="EJ241" i="17"/>
  <c r="EI241" i="17"/>
  <c r="EH241" i="17"/>
  <c r="EG241" i="17"/>
  <c r="EF241" i="17"/>
  <c r="EE241" i="17"/>
  <c r="ED241" i="17"/>
  <c r="EC241" i="17"/>
  <c r="EB241" i="17"/>
  <c r="EA241" i="17"/>
  <c r="DZ241" i="17"/>
  <c r="DY241" i="17"/>
  <c r="DX241" i="17"/>
  <c r="DW241" i="17"/>
  <c r="DV241" i="17"/>
  <c r="DU241" i="17"/>
  <c r="DT241" i="17"/>
  <c r="DS241" i="17"/>
  <c r="DR241" i="17"/>
  <c r="DQ241" i="17"/>
  <c r="DP241" i="17"/>
  <c r="DO241" i="17"/>
  <c r="DN241" i="17"/>
  <c r="DM241" i="17"/>
  <c r="DL241" i="17"/>
  <c r="DK241" i="17"/>
  <c r="DJ241" i="17"/>
  <c r="DI241" i="17"/>
  <c r="DH241" i="17"/>
  <c r="DG241" i="17"/>
  <c r="DF241" i="17"/>
  <c r="DE241" i="17"/>
  <c r="DD241" i="17"/>
  <c r="DC241" i="17"/>
  <c r="DB241" i="17"/>
  <c r="DA241" i="17"/>
  <c r="CZ241" i="17"/>
  <c r="CY241" i="17"/>
  <c r="CX241" i="17"/>
  <c r="CW241" i="17"/>
  <c r="CV241" i="17"/>
  <c r="CU241" i="17"/>
  <c r="CT241" i="17"/>
  <c r="CS241" i="17"/>
  <c r="CR241" i="17"/>
  <c r="CQ241" i="17"/>
  <c r="CP241" i="17"/>
  <c r="CO241" i="17"/>
  <c r="CN241" i="17"/>
  <c r="CM241" i="17"/>
  <c r="CL241" i="17"/>
  <c r="CK241" i="17"/>
  <c r="CJ241" i="17"/>
  <c r="CI241" i="17"/>
  <c r="CH241" i="17"/>
  <c r="CG241" i="17"/>
  <c r="CF241" i="17"/>
  <c r="CE241" i="17"/>
  <c r="CD241" i="17"/>
  <c r="CC241" i="17"/>
  <c r="CB241" i="17"/>
  <c r="CA241" i="17"/>
  <c r="BZ241" i="17"/>
  <c r="BY241" i="17"/>
  <c r="BX241" i="17"/>
  <c r="BW241" i="17"/>
  <c r="BV241" i="17"/>
  <c r="BU241" i="17"/>
  <c r="BT241" i="17"/>
  <c r="BS241" i="17"/>
  <c r="BR241" i="17"/>
  <c r="BQ241" i="17"/>
  <c r="BP241" i="17"/>
  <c r="BO241" i="17"/>
  <c r="BN241" i="17"/>
  <c r="BM241" i="17"/>
  <c r="BL241" i="17"/>
  <c r="BK241" i="17"/>
  <c r="BJ241" i="17"/>
  <c r="BI241" i="17"/>
  <c r="BH241" i="17"/>
  <c r="BG241" i="17"/>
  <c r="BF241" i="17"/>
  <c r="BE241" i="17"/>
  <c r="BD241" i="17"/>
  <c r="BC241" i="17"/>
  <c r="BB241" i="17"/>
  <c r="BA241" i="17"/>
  <c r="AZ241" i="17"/>
  <c r="AY241" i="17"/>
  <c r="AX241" i="17"/>
  <c r="AW241" i="17"/>
  <c r="AV241" i="17"/>
  <c r="AU241" i="17"/>
  <c r="AT241" i="17"/>
  <c r="AS241" i="17"/>
  <c r="AR241" i="17"/>
  <c r="AQ241" i="17"/>
  <c r="AP241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HA240" i="17"/>
  <c r="GZ240" i="17"/>
  <c r="GY240" i="17"/>
  <c r="GX240" i="17"/>
  <c r="GW240" i="17"/>
  <c r="GV240" i="17"/>
  <c r="GU240" i="17"/>
  <c r="GT240" i="17"/>
  <c r="GS240" i="17"/>
  <c r="GR240" i="17"/>
  <c r="GQ240" i="17"/>
  <c r="GP240" i="17"/>
  <c r="GO240" i="17"/>
  <c r="GN240" i="17"/>
  <c r="GM240" i="17"/>
  <c r="GL240" i="17"/>
  <c r="GK240" i="17"/>
  <c r="GJ240" i="17"/>
  <c r="GI240" i="17"/>
  <c r="GH240" i="17"/>
  <c r="GG240" i="17"/>
  <c r="GF240" i="17"/>
  <c r="GE240" i="17"/>
  <c r="GD240" i="17"/>
  <c r="GC240" i="17"/>
  <c r="GB240" i="17"/>
  <c r="GA240" i="17"/>
  <c r="FZ240" i="17"/>
  <c r="FY240" i="17"/>
  <c r="FX240" i="17"/>
  <c r="FW240" i="17"/>
  <c r="FV240" i="17"/>
  <c r="FU240" i="17"/>
  <c r="FT240" i="17"/>
  <c r="FS240" i="17"/>
  <c r="FR240" i="17"/>
  <c r="FQ240" i="17"/>
  <c r="FP240" i="17"/>
  <c r="FO240" i="17"/>
  <c r="FN240" i="17"/>
  <c r="FM240" i="17"/>
  <c r="FL240" i="17"/>
  <c r="FK240" i="17"/>
  <c r="FJ240" i="17"/>
  <c r="FI240" i="17"/>
  <c r="FH240" i="17"/>
  <c r="FG240" i="17"/>
  <c r="FF240" i="17"/>
  <c r="FE240" i="17"/>
  <c r="FD240" i="17"/>
  <c r="FC240" i="17"/>
  <c r="FB240" i="17"/>
  <c r="FA240" i="17"/>
  <c r="EZ240" i="17"/>
  <c r="EY240" i="17"/>
  <c r="EX240" i="17"/>
  <c r="EW240" i="17"/>
  <c r="EV240" i="17"/>
  <c r="EU240" i="17"/>
  <c r="ET240" i="17"/>
  <c r="ES240" i="17"/>
  <c r="ER240" i="17"/>
  <c r="EQ240" i="17"/>
  <c r="EP240" i="17"/>
  <c r="EO240" i="17"/>
  <c r="EN240" i="17"/>
  <c r="EM240" i="17"/>
  <c r="EL240" i="17"/>
  <c r="EK240" i="17"/>
  <c r="EJ240" i="17"/>
  <c r="EI240" i="17"/>
  <c r="EH240" i="17"/>
  <c r="EG240" i="17"/>
  <c r="EF240" i="17"/>
  <c r="EE240" i="17"/>
  <c r="ED240" i="17"/>
  <c r="EC240" i="17"/>
  <c r="EB240" i="17"/>
  <c r="EA240" i="17"/>
  <c r="DZ240" i="17"/>
  <c r="DY240" i="17"/>
  <c r="DX240" i="17"/>
  <c r="DW240" i="17"/>
  <c r="DV240" i="17"/>
  <c r="DU240" i="17"/>
  <c r="DT240" i="17"/>
  <c r="DS240" i="17"/>
  <c r="DR240" i="17"/>
  <c r="DQ240" i="17"/>
  <c r="DP240" i="17"/>
  <c r="DO240" i="17"/>
  <c r="DN240" i="17"/>
  <c r="DM240" i="17"/>
  <c r="DL240" i="17"/>
  <c r="DK240" i="17"/>
  <c r="DJ240" i="17"/>
  <c r="DI240" i="17"/>
  <c r="DH240" i="17"/>
  <c r="DG240" i="17"/>
  <c r="DF240" i="17"/>
  <c r="DE240" i="17"/>
  <c r="DD240" i="17"/>
  <c r="DC240" i="17"/>
  <c r="DB240" i="17"/>
  <c r="DA240" i="17"/>
  <c r="CZ240" i="17"/>
  <c r="CY240" i="17"/>
  <c r="CX240" i="17"/>
  <c r="CW240" i="17"/>
  <c r="CV240" i="17"/>
  <c r="CU240" i="17"/>
  <c r="CT240" i="17"/>
  <c r="CS240" i="17"/>
  <c r="CR240" i="17"/>
  <c r="CQ240" i="17"/>
  <c r="CP240" i="17"/>
  <c r="CO240" i="17"/>
  <c r="CN240" i="17"/>
  <c r="CM240" i="17"/>
  <c r="CL240" i="17"/>
  <c r="CK240" i="17"/>
  <c r="CJ240" i="17"/>
  <c r="CI240" i="17"/>
  <c r="CH240" i="17"/>
  <c r="CG240" i="17"/>
  <c r="CF240" i="17"/>
  <c r="CE240" i="17"/>
  <c r="CD240" i="17"/>
  <c r="CC240" i="17"/>
  <c r="CB240" i="17"/>
  <c r="CA240" i="17"/>
  <c r="BZ240" i="17"/>
  <c r="BY240" i="17"/>
  <c r="BX240" i="17"/>
  <c r="BW240" i="17"/>
  <c r="BV240" i="17"/>
  <c r="BU240" i="17"/>
  <c r="BT240" i="17"/>
  <c r="BS240" i="17"/>
  <c r="BR240" i="17"/>
  <c r="BQ240" i="17"/>
  <c r="BP240" i="17"/>
  <c r="BO240" i="17"/>
  <c r="BN240" i="17"/>
  <c r="BM240" i="17"/>
  <c r="BL240" i="17"/>
  <c r="BK240" i="17"/>
  <c r="BJ240" i="17"/>
  <c r="BI240" i="17"/>
  <c r="BH240" i="17"/>
  <c r="BG240" i="17"/>
  <c r="BF240" i="17"/>
  <c r="BE240" i="17"/>
  <c r="BD240" i="17"/>
  <c r="BC240" i="17"/>
  <c r="BB240" i="17"/>
  <c r="BA240" i="17"/>
  <c r="AZ240" i="17"/>
  <c r="AY240" i="17"/>
  <c r="AX240" i="17"/>
  <c r="AW240" i="17"/>
  <c r="AV240" i="17"/>
  <c r="AU240" i="17"/>
  <c r="AT240" i="17"/>
  <c r="AS240" i="17"/>
  <c r="AR240" i="17"/>
  <c r="AQ240" i="17"/>
  <c r="AP240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HA239" i="17"/>
  <c r="GZ239" i="17"/>
  <c r="GY239" i="17"/>
  <c r="GX239" i="17"/>
  <c r="GW239" i="17"/>
  <c r="GV239" i="17"/>
  <c r="GU239" i="17"/>
  <c r="GT239" i="17"/>
  <c r="GS239" i="17"/>
  <c r="GR239" i="17"/>
  <c r="GQ239" i="17"/>
  <c r="GP239" i="17"/>
  <c r="GO239" i="17"/>
  <c r="GN239" i="17"/>
  <c r="GM239" i="17"/>
  <c r="GL239" i="17"/>
  <c r="GK239" i="17"/>
  <c r="GJ239" i="17"/>
  <c r="GI239" i="17"/>
  <c r="GH239" i="17"/>
  <c r="GG239" i="17"/>
  <c r="GF239" i="17"/>
  <c r="GE239" i="17"/>
  <c r="GD239" i="17"/>
  <c r="GC239" i="17"/>
  <c r="GB239" i="17"/>
  <c r="GA239" i="17"/>
  <c r="FZ239" i="17"/>
  <c r="FY239" i="17"/>
  <c r="FX239" i="17"/>
  <c r="FW239" i="17"/>
  <c r="FV239" i="17"/>
  <c r="FU239" i="17"/>
  <c r="FT239" i="17"/>
  <c r="FS239" i="17"/>
  <c r="FR239" i="17"/>
  <c r="FQ239" i="17"/>
  <c r="FP239" i="17"/>
  <c r="FO239" i="17"/>
  <c r="FN239" i="17"/>
  <c r="FM239" i="17"/>
  <c r="FL239" i="17"/>
  <c r="FK239" i="17"/>
  <c r="FJ239" i="17"/>
  <c r="FI239" i="17"/>
  <c r="FH239" i="17"/>
  <c r="FG239" i="17"/>
  <c r="FF239" i="17"/>
  <c r="FE239" i="17"/>
  <c r="FD239" i="17"/>
  <c r="FC239" i="17"/>
  <c r="FB239" i="17"/>
  <c r="FA239" i="17"/>
  <c r="EZ239" i="17"/>
  <c r="EY239" i="17"/>
  <c r="EX239" i="17"/>
  <c r="EW239" i="17"/>
  <c r="EV239" i="17"/>
  <c r="EU239" i="17"/>
  <c r="ET239" i="17"/>
  <c r="ES239" i="17"/>
  <c r="ER239" i="17"/>
  <c r="EQ239" i="17"/>
  <c r="EP239" i="17"/>
  <c r="EO239" i="17"/>
  <c r="EN239" i="17"/>
  <c r="EM239" i="17"/>
  <c r="EL239" i="17"/>
  <c r="EK239" i="17"/>
  <c r="EJ239" i="17"/>
  <c r="EI239" i="17"/>
  <c r="EH239" i="17"/>
  <c r="EG239" i="17"/>
  <c r="EF239" i="17"/>
  <c r="EE239" i="17"/>
  <c r="ED239" i="17"/>
  <c r="EC239" i="17"/>
  <c r="EB239" i="17"/>
  <c r="EA239" i="17"/>
  <c r="DZ239" i="17"/>
  <c r="DY239" i="17"/>
  <c r="DX239" i="17"/>
  <c r="DW239" i="17"/>
  <c r="DV239" i="17"/>
  <c r="DU239" i="17"/>
  <c r="DT239" i="17"/>
  <c r="DS239" i="17"/>
  <c r="DR239" i="17"/>
  <c r="DQ239" i="17"/>
  <c r="DP239" i="17"/>
  <c r="DO239" i="17"/>
  <c r="DN239" i="17"/>
  <c r="DM239" i="17"/>
  <c r="DL239" i="17"/>
  <c r="DK239" i="17"/>
  <c r="DJ239" i="17"/>
  <c r="DI239" i="17"/>
  <c r="DH239" i="17"/>
  <c r="DG239" i="17"/>
  <c r="DF239" i="17"/>
  <c r="DE239" i="17"/>
  <c r="DD239" i="17"/>
  <c r="DC239" i="17"/>
  <c r="DB239" i="17"/>
  <c r="DA239" i="17"/>
  <c r="CZ239" i="17"/>
  <c r="CY239" i="17"/>
  <c r="CX239" i="17"/>
  <c r="CW239" i="17"/>
  <c r="CV239" i="17"/>
  <c r="CU239" i="17"/>
  <c r="CT239" i="17"/>
  <c r="CS239" i="17"/>
  <c r="CR239" i="17"/>
  <c r="CQ239" i="17"/>
  <c r="CP239" i="17"/>
  <c r="CO239" i="17"/>
  <c r="CN239" i="17"/>
  <c r="CM239" i="17"/>
  <c r="CL239" i="17"/>
  <c r="CK239" i="17"/>
  <c r="CJ239" i="17"/>
  <c r="CI239" i="17"/>
  <c r="CH239" i="17"/>
  <c r="CG239" i="17"/>
  <c r="CF239" i="17"/>
  <c r="CE239" i="17"/>
  <c r="CD239" i="17"/>
  <c r="CC239" i="17"/>
  <c r="CB239" i="17"/>
  <c r="CA239" i="17"/>
  <c r="BZ239" i="17"/>
  <c r="BY239" i="17"/>
  <c r="BX239" i="17"/>
  <c r="BW239" i="17"/>
  <c r="BV239" i="17"/>
  <c r="BU239" i="17"/>
  <c r="BT239" i="17"/>
  <c r="BS239" i="17"/>
  <c r="BR239" i="17"/>
  <c r="BQ239" i="17"/>
  <c r="BP239" i="17"/>
  <c r="BO239" i="17"/>
  <c r="BN239" i="17"/>
  <c r="BM239" i="17"/>
  <c r="BL239" i="17"/>
  <c r="BK239" i="17"/>
  <c r="BJ239" i="17"/>
  <c r="BI239" i="17"/>
  <c r="BH239" i="17"/>
  <c r="BG239" i="17"/>
  <c r="BF239" i="17"/>
  <c r="BE239" i="17"/>
  <c r="BD239" i="17"/>
  <c r="BC239" i="17"/>
  <c r="BB239" i="17"/>
  <c r="BA239" i="17"/>
  <c r="AZ239" i="17"/>
  <c r="AY239" i="17"/>
  <c r="AX239" i="17"/>
  <c r="AW239" i="17"/>
  <c r="AV239" i="17"/>
  <c r="AU239" i="17"/>
  <c r="AT239" i="17"/>
  <c r="AS239" i="17"/>
  <c r="AR239" i="17"/>
  <c r="AQ239" i="17"/>
  <c r="AP239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HA238" i="17"/>
  <c r="GZ238" i="17"/>
  <c r="GY238" i="17"/>
  <c r="GX238" i="17"/>
  <c r="GW238" i="17"/>
  <c r="GV238" i="17"/>
  <c r="GU238" i="17"/>
  <c r="GT238" i="17"/>
  <c r="GS238" i="17"/>
  <c r="GR238" i="17"/>
  <c r="GQ238" i="17"/>
  <c r="GP238" i="17"/>
  <c r="GO238" i="17"/>
  <c r="GN238" i="17"/>
  <c r="GM238" i="17"/>
  <c r="GL238" i="17"/>
  <c r="GK238" i="17"/>
  <c r="GJ238" i="17"/>
  <c r="GI238" i="17"/>
  <c r="GH238" i="17"/>
  <c r="GG238" i="17"/>
  <c r="GF238" i="17"/>
  <c r="GE238" i="17"/>
  <c r="GD238" i="17"/>
  <c r="GC238" i="17"/>
  <c r="GB238" i="17"/>
  <c r="GA238" i="17"/>
  <c r="FZ238" i="17"/>
  <c r="FY238" i="17"/>
  <c r="FX238" i="17"/>
  <c r="FW238" i="17"/>
  <c r="FV238" i="17"/>
  <c r="FU238" i="17"/>
  <c r="FT238" i="17"/>
  <c r="FS238" i="17"/>
  <c r="FR238" i="17"/>
  <c r="FQ238" i="17"/>
  <c r="FP238" i="17"/>
  <c r="FO238" i="17"/>
  <c r="FN238" i="17"/>
  <c r="FM238" i="17"/>
  <c r="FL238" i="17"/>
  <c r="FK238" i="17"/>
  <c r="FJ238" i="17"/>
  <c r="FI238" i="17"/>
  <c r="FH238" i="17"/>
  <c r="FG238" i="17"/>
  <c r="FF238" i="17"/>
  <c r="FE238" i="17"/>
  <c r="FD238" i="17"/>
  <c r="FC238" i="17"/>
  <c r="FB238" i="17"/>
  <c r="FA238" i="17"/>
  <c r="EZ238" i="17"/>
  <c r="EY238" i="17"/>
  <c r="EX238" i="17"/>
  <c r="EW238" i="17"/>
  <c r="EV238" i="17"/>
  <c r="EU238" i="17"/>
  <c r="ET238" i="17"/>
  <c r="ES238" i="17"/>
  <c r="ER238" i="17"/>
  <c r="EQ238" i="17"/>
  <c r="EP238" i="17"/>
  <c r="EO238" i="17"/>
  <c r="EN238" i="17"/>
  <c r="EM238" i="17"/>
  <c r="EL238" i="17"/>
  <c r="EK238" i="17"/>
  <c r="EJ238" i="17"/>
  <c r="EI238" i="17"/>
  <c r="EH238" i="17"/>
  <c r="EG238" i="17"/>
  <c r="EF238" i="17"/>
  <c r="EE238" i="17"/>
  <c r="ED238" i="17"/>
  <c r="EC238" i="17"/>
  <c r="EB238" i="17"/>
  <c r="EA238" i="17"/>
  <c r="DZ238" i="17"/>
  <c r="DY238" i="17"/>
  <c r="DX238" i="17"/>
  <c r="DW238" i="17"/>
  <c r="DV238" i="17"/>
  <c r="DU238" i="17"/>
  <c r="DT238" i="17"/>
  <c r="DS238" i="17"/>
  <c r="DR238" i="17"/>
  <c r="DQ238" i="17"/>
  <c r="DP238" i="17"/>
  <c r="DO238" i="17"/>
  <c r="DN238" i="17"/>
  <c r="DM238" i="17"/>
  <c r="DL238" i="17"/>
  <c r="DK238" i="17"/>
  <c r="DJ238" i="17"/>
  <c r="DI238" i="17"/>
  <c r="DH238" i="17"/>
  <c r="DG238" i="17"/>
  <c r="DF238" i="17"/>
  <c r="DE238" i="17"/>
  <c r="DD238" i="17"/>
  <c r="DC238" i="17"/>
  <c r="DB238" i="17"/>
  <c r="DA238" i="17"/>
  <c r="CZ238" i="17"/>
  <c r="CY238" i="17"/>
  <c r="CX238" i="17"/>
  <c r="CW238" i="17"/>
  <c r="CV238" i="17"/>
  <c r="CU238" i="17"/>
  <c r="CT238" i="17"/>
  <c r="CS238" i="17"/>
  <c r="CR238" i="17"/>
  <c r="CQ238" i="17"/>
  <c r="CP238" i="17"/>
  <c r="CO238" i="17"/>
  <c r="CN238" i="17"/>
  <c r="CM238" i="17"/>
  <c r="CL238" i="17"/>
  <c r="CK238" i="17"/>
  <c r="CJ238" i="17"/>
  <c r="CI238" i="17"/>
  <c r="CH238" i="17"/>
  <c r="CG238" i="17"/>
  <c r="CF238" i="17"/>
  <c r="CE238" i="17"/>
  <c r="CD238" i="17"/>
  <c r="CC238" i="17"/>
  <c r="CB238" i="17"/>
  <c r="CA238" i="17"/>
  <c r="BZ238" i="17"/>
  <c r="BY238" i="17"/>
  <c r="BX238" i="17"/>
  <c r="BW238" i="17"/>
  <c r="BV238" i="17"/>
  <c r="BU238" i="17"/>
  <c r="BT238" i="17"/>
  <c r="BS238" i="17"/>
  <c r="BR238" i="17"/>
  <c r="BQ238" i="17"/>
  <c r="BP238" i="17"/>
  <c r="BO238" i="17"/>
  <c r="BN238" i="17"/>
  <c r="BM238" i="17"/>
  <c r="BL238" i="17"/>
  <c r="BK238" i="17"/>
  <c r="BJ238" i="17"/>
  <c r="BI238" i="17"/>
  <c r="BH238" i="17"/>
  <c r="BG238" i="17"/>
  <c r="BF238" i="17"/>
  <c r="BE238" i="17"/>
  <c r="BD238" i="17"/>
  <c r="BC238" i="17"/>
  <c r="BB238" i="17"/>
  <c r="BA238" i="17"/>
  <c r="AZ238" i="17"/>
  <c r="AY238" i="17"/>
  <c r="AX238" i="17"/>
  <c r="AW238" i="17"/>
  <c r="AV238" i="17"/>
  <c r="AU238" i="17"/>
  <c r="AT238" i="17"/>
  <c r="AS238" i="17"/>
  <c r="AR238" i="17"/>
  <c r="AQ238" i="17"/>
  <c r="AP238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HA237" i="17"/>
  <c r="GZ237" i="17"/>
  <c r="GY237" i="17"/>
  <c r="GX237" i="17"/>
  <c r="GW237" i="17"/>
  <c r="GV237" i="17"/>
  <c r="GU237" i="17"/>
  <c r="GT237" i="17"/>
  <c r="GS237" i="17"/>
  <c r="GR237" i="17"/>
  <c r="GQ237" i="17"/>
  <c r="GP237" i="17"/>
  <c r="GO237" i="17"/>
  <c r="GN237" i="17"/>
  <c r="GM237" i="17"/>
  <c r="GL237" i="17"/>
  <c r="GK237" i="17"/>
  <c r="GJ237" i="17"/>
  <c r="GI237" i="17"/>
  <c r="GH237" i="17"/>
  <c r="GG237" i="17"/>
  <c r="GF237" i="17"/>
  <c r="GE237" i="17"/>
  <c r="GD237" i="17"/>
  <c r="GC237" i="17"/>
  <c r="GB237" i="17"/>
  <c r="GA237" i="17"/>
  <c r="FZ237" i="17"/>
  <c r="FY237" i="17"/>
  <c r="FX237" i="17"/>
  <c r="FW237" i="17"/>
  <c r="FV237" i="17"/>
  <c r="FU237" i="17"/>
  <c r="FT237" i="17"/>
  <c r="FS237" i="17"/>
  <c r="FR237" i="17"/>
  <c r="FQ237" i="17"/>
  <c r="FP237" i="17"/>
  <c r="FO237" i="17"/>
  <c r="FN237" i="17"/>
  <c r="FM237" i="17"/>
  <c r="FL237" i="17"/>
  <c r="FK237" i="17"/>
  <c r="FJ237" i="17"/>
  <c r="FI237" i="17"/>
  <c r="FH237" i="17"/>
  <c r="FG237" i="17"/>
  <c r="FF237" i="17"/>
  <c r="FE237" i="17"/>
  <c r="FD237" i="17"/>
  <c r="FC237" i="17"/>
  <c r="FB237" i="17"/>
  <c r="FA237" i="17"/>
  <c r="EZ237" i="17"/>
  <c r="EY237" i="17"/>
  <c r="EX237" i="17"/>
  <c r="EW237" i="17"/>
  <c r="EV237" i="17"/>
  <c r="EU237" i="17"/>
  <c r="ET237" i="17"/>
  <c r="ES237" i="17"/>
  <c r="ER237" i="17"/>
  <c r="EQ237" i="17"/>
  <c r="EP237" i="17"/>
  <c r="EO237" i="17"/>
  <c r="EN237" i="17"/>
  <c r="EM237" i="17"/>
  <c r="EL237" i="17"/>
  <c r="EK237" i="17"/>
  <c r="EJ237" i="17"/>
  <c r="EI237" i="17"/>
  <c r="EH237" i="17"/>
  <c r="EG237" i="17"/>
  <c r="EF237" i="17"/>
  <c r="EE237" i="17"/>
  <c r="ED237" i="17"/>
  <c r="EC237" i="17"/>
  <c r="EB237" i="17"/>
  <c r="EA237" i="17"/>
  <c r="DZ237" i="17"/>
  <c r="DY237" i="17"/>
  <c r="DX237" i="17"/>
  <c r="DW237" i="17"/>
  <c r="DV237" i="17"/>
  <c r="DU237" i="17"/>
  <c r="DT237" i="17"/>
  <c r="DS237" i="17"/>
  <c r="DR237" i="17"/>
  <c r="DQ237" i="17"/>
  <c r="DP237" i="17"/>
  <c r="DO237" i="17"/>
  <c r="DN237" i="17"/>
  <c r="DM237" i="17"/>
  <c r="DL237" i="17"/>
  <c r="DK237" i="17"/>
  <c r="DJ237" i="17"/>
  <c r="DI237" i="17"/>
  <c r="DH237" i="17"/>
  <c r="DG237" i="17"/>
  <c r="DF237" i="17"/>
  <c r="DE237" i="17"/>
  <c r="DD237" i="17"/>
  <c r="DC237" i="17"/>
  <c r="DB237" i="17"/>
  <c r="DA237" i="17"/>
  <c r="CZ237" i="17"/>
  <c r="CY237" i="17"/>
  <c r="CX237" i="17"/>
  <c r="CW237" i="17"/>
  <c r="CV237" i="17"/>
  <c r="CU237" i="17"/>
  <c r="CT237" i="17"/>
  <c r="CS237" i="17"/>
  <c r="CR237" i="17"/>
  <c r="CQ237" i="17"/>
  <c r="CP237" i="17"/>
  <c r="CO237" i="17"/>
  <c r="CN237" i="17"/>
  <c r="CM237" i="17"/>
  <c r="CL237" i="17"/>
  <c r="CK237" i="17"/>
  <c r="CJ237" i="17"/>
  <c r="CI237" i="17"/>
  <c r="CH237" i="17"/>
  <c r="CG237" i="17"/>
  <c r="CF237" i="17"/>
  <c r="CE237" i="17"/>
  <c r="CD237" i="17"/>
  <c r="CC237" i="17"/>
  <c r="CB237" i="17"/>
  <c r="CA237" i="17"/>
  <c r="BZ237" i="17"/>
  <c r="BY237" i="17"/>
  <c r="BX237" i="17"/>
  <c r="BW237" i="17"/>
  <c r="BV237" i="17"/>
  <c r="BU237" i="17"/>
  <c r="BT237" i="17"/>
  <c r="BS237" i="17"/>
  <c r="BR237" i="17"/>
  <c r="BQ237" i="17"/>
  <c r="BP237" i="17"/>
  <c r="BO237" i="17"/>
  <c r="BN237" i="17"/>
  <c r="BM237" i="17"/>
  <c r="BL237" i="17"/>
  <c r="BK237" i="17"/>
  <c r="BJ237" i="17"/>
  <c r="BI237" i="17"/>
  <c r="BH237" i="17"/>
  <c r="BG237" i="17"/>
  <c r="BF237" i="17"/>
  <c r="BE237" i="17"/>
  <c r="BD237" i="17"/>
  <c r="BC237" i="17"/>
  <c r="BB237" i="17"/>
  <c r="BA237" i="17"/>
  <c r="AZ237" i="17"/>
  <c r="AY237" i="17"/>
  <c r="AX237" i="17"/>
  <c r="AW237" i="17"/>
  <c r="AV237" i="17"/>
  <c r="AU237" i="17"/>
  <c r="AT237" i="17"/>
  <c r="AS237" i="17"/>
  <c r="AR237" i="17"/>
  <c r="AQ237" i="17"/>
  <c r="AP237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HA236" i="17"/>
  <c r="GZ236" i="17"/>
  <c r="GY236" i="17"/>
  <c r="GX236" i="17"/>
  <c r="GW236" i="17"/>
  <c r="GV236" i="17"/>
  <c r="GU236" i="17"/>
  <c r="GT236" i="17"/>
  <c r="GS236" i="17"/>
  <c r="GR236" i="17"/>
  <c r="GQ236" i="17"/>
  <c r="GP236" i="17"/>
  <c r="GO236" i="17"/>
  <c r="GN236" i="17"/>
  <c r="GM236" i="17"/>
  <c r="GL236" i="17"/>
  <c r="GK236" i="17"/>
  <c r="GJ236" i="17"/>
  <c r="GI236" i="17"/>
  <c r="GH236" i="17"/>
  <c r="GG236" i="17"/>
  <c r="GF236" i="17"/>
  <c r="GE236" i="17"/>
  <c r="GD236" i="17"/>
  <c r="GC236" i="17"/>
  <c r="GB236" i="17"/>
  <c r="GA236" i="17"/>
  <c r="FZ236" i="17"/>
  <c r="FY236" i="17"/>
  <c r="FX236" i="17"/>
  <c r="FW236" i="17"/>
  <c r="FV236" i="17"/>
  <c r="FU236" i="17"/>
  <c r="FT236" i="17"/>
  <c r="FS236" i="17"/>
  <c r="FR236" i="17"/>
  <c r="FQ236" i="17"/>
  <c r="FP236" i="17"/>
  <c r="FO236" i="17"/>
  <c r="FN236" i="17"/>
  <c r="FM236" i="17"/>
  <c r="FL236" i="17"/>
  <c r="FK236" i="17"/>
  <c r="FJ236" i="17"/>
  <c r="FI236" i="17"/>
  <c r="FH236" i="17"/>
  <c r="FG236" i="17"/>
  <c r="FF236" i="17"/>
  <c r="FE236" i="17"/>
  <c r="FD236" i="17"/>
  <c r="FC236" i="17"/>
  <c r="FB236" i="17"/>
  <c r="FA236" i="17"/>
  <c r="EZ236" i="17"/>
  <c r="EY236" i="17"/>
  <c r="EX236" i="17"/>
  <c r="EW236" i="17"/>
  <c r="EV236" i="17"/>
  <c r="EU236" i="17"/>
  <c r="ET236" i="17"/>
  <c r="ES236" i="17"/>
  <c r="ER236" i="17"/>
  <c r="EQ236" i="17"/>
  <c r="EP236" i="17"/>
  <c r="EO236" i="17"/>
  <c r="EN236" i="17"/>
  <c r="EM236" i="17"/>
  <c r="EL236" i="17"/>
  <c r="EK236" i="17"/>
  <c r="EJ236" i="17"/>
  <c r="EI236" i="17"/>
  <c r="EH236" i="17"/>
  <c r="EG236" i="17"/>
  <c r="EF236" i="17"/>
  <c r="EE236" i="17"/>
  <c r="ED236" i="17"/>
  <c r="EC236" i="17"/>
  <c r="EB236" i="17"/>
  <c r="EA236" i="17"/>
  <c r="DZ236" i="17"/>
  <c r="DY236" i="17"/>
  <c r="DX236" i="17"/>
  <c r="DW236" i="17"/>
  <c r="DV236" i="17"/>
  <c r="DU236" i="17"/>
  <c r="DT236" i="17"/>
  <c r="DS236" i="17"/>
  <c r="DR236" i="17"/>
  <c r="DQ236" i="17"/>
  <c r="DP236" i="17"/>
  <c r="DO236" i="17"/>
  <c r="DN236" i="17"/>
  <c r="DM236" i="17"/>
  <c r="DL236" i="17"/>
  <c r="DK236" i="17"/>
  <c r="DJ236" i="17"/>
  <c r="DI236" i="17"/>
  <c r="DH236" i="17"/>
  <c r="DG236" i="17"/>
  <c r="DF236" i="17"/>
  <c r="DE236" i="17"/>
  <c r="DD236" i="17"/>
  <c r="DC236" i="17"/>
  <c r="DB236" i="17"/>
  <c r="DA236" i="17"/>
  <c r="CZ236" i="17"/>
  <c r="CY236" i="17"/>
  <c r="CX236" i="17"/>
  <c r="CW236" i="17"/>
  <c r="CV236" i="17"/>
  <c r="CU236" i="17"/>
  <c r="CT236" i="17"/>
  <c r="CS236" i="17"/>
  <c r="CR236" i="17"/>
  <c r="CQ236" i="17"/>
  <c r="CP236" i="17"/>
  <c r="CO236" i="17"/>
  <c r="CN236" i="17"/>
  <c r="CM236" i="17"/>
  <c r="CL236" i="17"/>
  <c r="CK236" i="17"/>
  <c r="CJ236" i="17"/>
  <c r="CI236" i="17"/>
  <c r="CH236" i="17"/>
  <c r="CG236" i="17"/>
  <c r="CF236" i="17"/>
  <c r="CE236" i="17"/>
  <c r="CD236" i="17"/>
  <c r="CC236" i="17"/>
  <c r="CB236" i="17"/>
  <c r="CA236" i="17"/>
  <c r="BZ236" i="17"/>
  <c r="BY236" i="17"/>
  <c r="BX236" i="17"/>
  <c r="BW236" i="17"/>
  <c r="BV236" i="17"/>
  <c r="BU236" i="17"/>
  <c r="BT236" i="17"/>
  <c r="BS236" i="17"/>
  <c r="BR236" i="17"/>
  <c r="BQ236" i="17"/>
  <c r="BP236" i="17"/>
  <c r="BO236" i="17"/>
  <c r="BN236" i="17"/>
  <c r="BM236" i="17"/>
  <c r="BL236" i="17"/>
  <c r="BK236" i="17"/>
  <c r="BJ236" i="17"/>
  <c r="BI236" i="17"/>
  <c r="BH236" i="17"/>
  <c r="BG236" i="17"/>
  <c r="BF236" i="17"/>
  <c r="BE236" i="17"/>
  <c r="BD236" i="17"/>
  <c r="BC236" i="17"/>
  <c r="BB236" i="17"/>
  <c r="BA236" i="17"/>
  <c r="AZ236" i="17"/>
  <c r="AY236" i="17"/>
  <c r="AX236" i="17"/>
  <c r="AW236" i="17"/>
  <c r="AV236" i="17"/>
  <c r="AU236" i="17"/>
  <c r="AT236" i="17"/>
  <c r="AS236" i="17"/>
  <c r="AR236" i="17"/>
  <c r="AQ236" i="17"/>
  <c r="AP236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HA235" i="17"/>
  <c r="GZ235" i="17"/>
  <c r="GY235" i="17"/>
  <c r="GX235" i="17"/>
  <c r="GW235" i="17"/>
  <c r="GV235" i="17"/>
  <c r="GU235" i="17"/>
  <c r="GT235" i="17"/>
  <c r="GS235" i="17"/>
  <c r="GR235" i="17"/>
  <c r="GQ235" i="17"/>
  <c r="GP235" i="17"/>
  <c r="GO235" i="17"/>
  <c r="GN235" i="17"/>
  <c r="GM235" i="17"/>
  <c r="GL235" i="17"/>
  <c r="GK235" i="17"/>
  <c r="GJ235" i="17"/>
  <c r="GI235" i="17"/>
  <c r="GH235" i="17"/>
  <c r="GG235" i="17"/>
  <c r="GF235" i="17"/>
  <c r="GE235" i="17"/>
  <c r="GD235" i="17"/>
  <c r="GC235" i="17"/>
  <c r="GB235" i="17"/>
  <c r="GA235" i="17"/>
  <c r="FZ235" i="17"/>
  <c r="FY235" i="17"/>
  <c r="FX235" i="17"/>
  <c r="FW235" i="17"/>
  <c r="FV235" i="17"/>
  <c r="FU235" i="17"/>
  <c r="FT235" i="17"/>
  <c r="FS235" i="17"/>
  <c r="FR235" i="17"/>
  <c r="FQ235" i="17"/>
  <c r="FP235" i="17"/>
  <c r="FO235" i="17"/>
  <c r="FN235" i="17"/>
  <c r="FM235" i="17"/>
  <c r="FL235" i="17"/>
  <c r="FK235" i="17"/>
  <c r="FJ235" i="17"/>
  <c r="FI235" i="17"/>
  <c r="FH235" i="17"/>
  <c r="FG235" i="17"/>
  <c r="FF235" i="17"/>
  <c r="FE235" i="17"/>
  <c r="FD235" i="17"/>
  <c r="FC235" i="17"/>
  <c r="FB235" i="17"/>
  <c r="FA235" i="17"/>
  <c r="EZ235" i="17"/>
  <c r="EY235" i="17"/>
  <c r="EX235" i="17"/>
  <c r="EW235" i="17"/>
  <c r="EV235" i="17"/>
  <c r="EU235" i="17"/>
  <c r="ET235" i="17"/>
  <c r="ES235" i="17"/>
  <c r="ER235" i="17"/>
  <c r="EQ235" i="17"/>
  <c r="EP235" i="17"/>
  <c r="EO235" i="17"/>
  <c r="EN235" i="17"/>
  <c r="EM235" i="17"/>
  <c r="EL235" i="17"/>
  <c r="EK235" i="17"/>
  <c r="EJ235" i="17"/>
  <c r="EI235" i="17"/>
  <c r="EH235" i="17"/>
  <c r="EG235" i="17"/>
  <c r="EF235" i="17"/>
  <c r="EE235" i="17"/>
  <c r="ED235" i="17"/>
  <c r="EC235" i="17"/>
  <c r="EB235" i="17"/>
  <c r="EA235" i="17"/>
  <c r="DZ235" i="17"/>
  <c r="DY235" i="17"/>
  <c r="DX235" i="17"/>
  <c r="DW235" i="17"/>
  <c r="DV235" i="17"/>
  <c r="DU235" i="17"/>
  <c r="DT235" i="17"/>
  <c r="DS235" i="17"/>
  <c r="DR235" i="17"/>
  <c r="DQ235" i="17"/>
  <c r="DP235" i="17"/>
  <c r="DO235" i="17"/>
  <c r="DN235" i="17"/>
  <c r="DM235" i="17"/>
  <c r="DL235" i="17"/>
  <c r="DK235" i="17"/>
  <c r="DJ235" i="17"/>
  <c r="DI235" i="17"/>
  <c r="DH235" i="17"/>
  <c r="DG235" i="17"/>
  <c r="DF235" i="17"/>
  <c r="DE235" i="17"/>
  <c r="DD235" i="17"/>
  <c r="DC235" i="17"/>
  <c r="DB235" i="17"/>
  <c r="DA235" i="17"/>
  <c r="CZ235" i="17"/>
  <c r="CY235" i="17"/>
  <c r="CX235" i="17"/>
  <c r="CW235" i="17"/>
  <c r="CV235" i="17"/>
  <c r="CU235" i="17"/>
  <c r="CT235" i="17"/>
  <c r="CS235" i="17"/>
  <c r="CR235" i="17"/>
  <c r="CQ235" i="17"/>
  <c r="CP235" i="17"/>
  <c r="CO235" i="17"/>
  <c r="CN235" i="17"/>
  <c r="CM235" i="17"/>
  <c r="CL235" i="17"/>
  <c r="CK235" i="17"/>
  <c r="CJ235" i="17"/>
  <c r="CI235" i="17"/>
  <c r="CH235" i="17"/>
  <c r="CG235" i="17"/>
  <c r="CF235" i="17"/>
  <c r="CE235" i="17"/>
  <c r="CD235" i="17"/>
  <c r="CC235" i="17"/>
  <c r="CB235" i="17"/>
  <c r="CA235" i="17"/>
  <c r="BZ235" i="17"/>
  <c r="BY235" i="17"/>
  <c r="BX235" i="17"/>
  <c r="BW235" i="17"/>
  <c r="BV235" i="17"/>
  <c r="BU235" i="17"/>
  <c r="BT235" i="17"/>
  <c r="BS235" i="17"/>
  <c r="BR235" i="17"/>
  <c r="BQ235" i="17"/>
  <c r="BP235" i="17"/>
  <c r="BO235" i="17"/>
  <c r="BN235" i="17"/>
  <c r="BM235" i="17"/>
  <c r="BL235" i="17"/>
  <c r="BK235" i="17"/>
  <c r="BJ235" i="17"/>
  <c r="BI235" i="17"/>
  <c r="BH235" i="17"/>
  <c r="BG235" i="17"/>
  <c r="BF235" i="17"/>
  <c r="BE235" i="17"/>
  <c r="BD235" i="17"/>
  <c r="BC235" i="17"/>
  <c r="BB235" i="17"/>
  <c r="BA235" i="17"/>
  <c r="AZ235" i="17"/>
  <c r="AY235" i="17"/>
  <c r="AX235" i="17"/>
  <c r="AW235" i="17"/>
  <c r="AV235" i="17"/>
  <c r="AU235" i="17"/>
  <c r="AT235" i="17"/>
  <c r="AS235" i="17"/>
  <c r="AR235" i="17"/>
  <c r="AQ235" i="17"/>
  <c r="AP235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HA234" i="17"/>
  <c r="GZ234" i="17"/>
  <c r="GY234" i="17"/>
  <c r="GX234" i="17"/>
  <c r="GW234" i="17"/>
  <c r="GV234" i="17"/>
  <c r="GU234" i="17"/>
  <c r="GT234" i="17"/>
  <c r="GS234" i="17"/>
  <c r="GR234" i="17"/>
  <c r="GQ234" i="17"/>
  <c r="GP234" i="17"/>
  <c r="GO234" i="17"/>
  <c r="GN234" i="17"/>
  <c r="GM234" i="17"/>
  <c r="GL234" i="17"/>
  <c r="GK234" i="17"/>
  <c r="GJ234" i="17"/>
  <c r="GI234" i="17"/>
  <c r="GH234" i="17"/>
  <c r="GG234" i="17"/>
  <c r="GF234" i="17"/>
  <c r="GE234" i="17"/>
  <c r="GD234" i="17"/>
  <c r="GC234" i="17"/>
  <c r="GB234" i="17"/>
  <c r="GA234" i="17"/>
  <c r="FZ234" i="17"/>
  <c r="FY234" i="17"/>
  <c r="FX234" i="17"/>
  <c r="FW234" i="17"/>
  <c r="FV234" i="17"/>
  <c r="FU234" i="17"/>
  <c r="FT234" i="17"/>
  <c r="FS234" i="17"/>
  <c r="FR234" i="17"/>
  <c r="FQ234" i="17"/>
  <c r="FP234" i="17"/>
  <c r="FO234" i="17"/>
  <c r="FN234" i="17"/>
  <c r="FM234" i="17"/>
  <c r="FL234" i="17"/>
  <c r="FK234" i="17"/>
  <c r="FJ234" i="17"/>
  <c r="FI234" i="17"/>
  <c r="FH234" i="17"/>
  <c r="FG234" i="17"/>
  <c r="FF234" i="17"/>
  <c r="FE234" i="17"/>
  <c r="FD234" i="17"/>
  <c r="FC234" i="17"/>
  <c r="FB234" i="17"/>
  <c r="FA234" i="17"/>
  <c r="EZ234" i="17"/>
  <c r="EY234" i="17"/>
  <c r="EX234" i="17"/>
  <c r="EW234" i="17"/>
  <c r="EV234" i="17"/>
  <c r="EU234" i="17"/>
  <c r="ET234" i="17"/>
  <c r="ES234" i="17"/>
  <c r="ER234" i="17"/>
  <c r="EQ234" i="17"/>
  <c r="EP234" i="17"/>
  <c r="EO234" i="17"/>
  <c r="EN234" i="17"/>
  <c r="EM234" i="17"/>
  <c r="EL234" i="17"/>
  <c r="EK234" i="17"/>
  <c r="EJ234" i="17"/>
  <c r="EI234" i="17"/>
  <c r="EH234" i="17"/>
  <c r="EG234" i="17"/>
  <c r="EF234" i="17"/>
  <c r="EE234" i="17"/>
  <c r="ED234" i="17"/>
  <c r="EC234" i="17"/>
  <c r="EB234" i="17"/>
  <c r="EA234" i="17"/>
  <c r="DZ234" i="17"/>
  <c r="DY234" i="17"/>
  <c r="DX234" i="17"/>
  <c r="DW234" i="17"/>
  <c r="DV234" i="17"/>
  <c r="DU234" i="17"/>
  <c r="DT234" i="17"/>
  <c r="DS234" i="17"/>
  <c r="DR234" i="17"/>
  <c r="DQ234" i="17"/>
  <c r="DP234" i="17"/>
  <c r="DO234" i="17"/>
  <c r="DN234" i="17"/>
  <c r="DM234" i="17"/>
  <c r="DL234" i="17"/>
  <c r="DK234" i="17"/>
  <c r="DJ234" i="17"/>
  <c r="DI234" i="17"/>
  <c r="DH234" i="17"/>
  <c r="DG234" i="17"/>
  <c r="DF234" i="17"/>
  <c r="DE234" i="17"/>
  <c r="DD234" i="17"/>
  <c r="DC234" i="17"/>
  <c r="DB234" i="17"/>
  <c r="DA234" i="17"/>
  <c r="CZ234" i="17"/>
  <c r="CY234" i="17"/>
  <c r="CX234" i="17"/>
  <c r="CW234" i="17"/>
  <c r="CV234" i="17"/>
  <c r="CU234" i="17"/>
  <c r="CT234" i="17"/>
  <c r="CS234" i="17"/>
  <c r="CR234" i="17"/>
  <c r="CQ234" i="17"/>
  <c r="CP234" i="17"/>
  <c r="CO234" i="17"/>
  <c r="CN234" i="17"/>
  <c r="CM234" i="17"/>
  <c r="CL234" i="17"/>
  <c r="CK234" i="17"/>
  <c r="CJ234" i="17"/>
  <c r="CI234" i="17"/>
  <c r="CH234" i="17"/>
  <c r="CG234" i="17"/>
  <c r="CF234" i="17"/>
  <c r="CE234" i="17"/>
  <c r="CD234" i="17"/>
  <c r="CC234" i="17"/>
  <c r="CB234" i="17"/>
  <c r="CA234" i="17"/>
  <c r="BZ234" i="17"/>
  <c r="BY234" i="17"/>
  <c r="BX234" i="17"/>
  <c r="BW234" i="17"/>
  <c r="BV234" i="17"/>
  <c r="BU234" i="17"/>
  <c r="BT234" i="17"/>
  <c r="BS234" i="17"/>
  <c r="BR234" i="17"/>
  <c r="BQ234" i="17"/>
  <c r="BP234" i="17"/>
  <c r="BO234" i="17"/>
  <c r="BN234" i="17"/>
  <c r="BM234" i="17"/>
  <c r="BL234" i="17"/>
  <c r="BK234" i="17"/>
  <c r="BJ234" i="17"/>
  <c r="BI234" i="17"/>
  <c r="BH234" i="17"/>
  <c r="BG234" i="17"/>
  <c r="BF234" i="17"/>
  <c r="BE234" i="17"/>
  <c r="BD234" i="17"/>
  <c r="BC234" i="17"/>
  <c r="BB234" i="17"/>
  <c r="BA234" i="17"/>
  <c r="AZ234" i="17"/>
  <c r="AY234" i="17"/>
  <c r="AX234" i="17"/>
  <c r="AW234" i="17"/>
  <c r="AV234" i="17"/>
  <c r="AU234" i="17"/>
  <c r="AT234" i="17"/>
  <c r="AS234" i="17"/>
  <c r="AR234" i="17"/>
  <c r="AQ234" i="17"/>
  <c r="AP234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HA233" i="17"/>
  <c r="GZ233" i="17"/>
  <c r="GY233" i="17"/>
  <c r="GX233" i="17"/>
  <c r="GW233" i="17"/>
  <c r="GV233" i="17"/>
  <c r="GU233" i="17"/>
  <c r="GT233" i="17"/>
  <c r="GS233" i="17"/>
  <c r="GR233" i="17"/>
  <c r="GQ233" i="17"/>
  <c r="GP233" i="17"/>
  <c r="GO233" i="17"/>
  <c r="GN233" i="17"/>
  <c r="GM233" i="17"/>
  <c r="GL233" i="17"/>
  <c r="GK233" i="17"/>
  <c r="GJ233" i="17"/>
  <c r="GI233" i="17"/>
  <c r="GH233" i="17"/>
  <c r="GG233" i="17"/>
  <c r="GF233" i="17"/>
  <c r="GE233" i="17"/>
  <c r="GD233" i="17"/>
  <c r="GC233" i="17"/>
  <c r="GB233" i="17"/>
  <c r="GA233" i="17"/>
  <c r="FZ233" i="17"/>
  <c r="FY233" i="17"/>
  <c r="FX233" i="17"/>
  <c r="FW233" i="17"/>
  <c r="FV233" i="17"/>
  <c r="FU233" i="17"/>
  <c r="FT233" i="17"/>
  <c r="FS233" i="17"/>
  <c r="FR233" i="17"/>
  <c r="FQ233" i="17"/>
  <c r="FP233" i="17"/>
  <c r="FO233" i="17"/>
  <c r="FN233" i="17"/>
  <c r="FM233" i="17"/>
  <c r="FL233" i="17"/>
  <c r="FK233" i="17"/>
  <c r="FJ233" i="17"/>
  <c r="FI233" i="17"/>
  <c r="FH233" i="17"/>
  <c r="FG233" i="17"/>
  <c r="FF233" i="17"/>
  <c r="FE233" i="17"/>
  <c r="FD233" i="17"/>
  <c r="FC233" i="17"/>
  <c r="FB233" i="17"/>
  <c r="FA233" i="17"/>
  <c r="EZ233" i="17"/>
  <c r="EY233" i="17"/>
  <c r="EX233" i="17"/>
  <c r="EW233" i="17"/>
  <c r="EV233" i="17"/>
  <c r="EU233" i="17"/>
  <c r="ET233" i="17"/>
  <c r="ES233" i="17"/>
  <c r="ER233" i="17"/>
  <c r="EQ233" i="17"/>
  <c r="EP233" i="17"/>
  <c r="EO233" i="17"/>
  <c r="EN233" i="17"/>
  <c r="EM233" i="17"/>
  <c r="EL233" i="17"/>
  <c r="EK233" i="17"/>
  <c r="EJ233" i="17"/>
  <c r="EI233" i="17"/>
  <c r="EH233" i="17"/>
  <c r="EG233" i="17"/>
  <c r="EF233" i="17"/>
  <c r="EE233" i="17"/>
  <c r="ED233" i="17"/>
  <c r="EC233" i="17"/>
  <c r="EB233" i="17"/>
  <c r="EA233" i="17"/>
  <c r="DZ233" i="17"/>
  <c r="DY233" i="17"/>
  <c r="DX233" i="17"/>
  <c r="DW233" i="17"/>
  <c r="DV233" i="17"/>
  <c r="DU233" i="17"/>
  <c r="DT233" i="17"/>
  <c r="DS233" i="17"/>
  <c r="DR233" i="17"/>
  <c r="DQ233" i="17"/>
  <c r="DP233" i="17"/>
  <c r="DO233" i="17"/>
  <c r="DN233" i="17"/>
  <c r="DM233" i="17"/>
  <c r="DL233" i="17"/>
  <c r="DK233" i="17"/>
  <c r="DJ233" i="17"/>
  <c r="DI233" i="17"/>
  <c r="DH233" i="17"/>
  <c r="DG233" i="17"/>
  <c r="DF233" i="17"/>
  <c r="DE233" i="17"/>
  <c r="DD233" i="17"/>
  <c r="DC233" i="17"/>
  <c r="DB233" i="17"/>
  <c r="DA233" i="17"/>
  <c r="CZ233" i="17"/>
  <c r="CY233" i="17"/>
  <c r="CX233" i="17"/>
  <c r="CW233" i="17"/>
  <c r="CV233" i="17"/>
  <c r="CU233" i="17"/>
  <c r="CT233" i="17"/>
  <c r="CS233" i="17"/>
  <c r="CR233" i="17"/>
  <c r="CQ233" i="17"/>
  <c r="CP233" i="17"/>
  <c r="CO233" i="17"/>
  <c r="CN233" i="17"/>
  <c r="CM233" i="17"/>
  <c r="CL233" i="17"/>
  <c r="CK233" i="17"/>
  <c r="CJ233" i="17"/>
  <c r="CI233" i="17"/>
  <c r="CH233" i="17"/>
  <c r="CG233" i="17"/>
  <c r="CF233" i="17"/>
  <c r="CE233" i="17"/>
  <c r="CD233" i="17"/>
  <c r="CC233" i="17"/>
  <c r="CB233" i="17"/>
  <c r="CA233" i="17"/>
  <c r="BZ233" i="17"/>
  <c r="BY233" i="17"/>
  <c r="BX233" i="17"/>
  <c r="BW233" i="17"/>
  <c r="BV233" i="17"/>
  <c r="BU233" i="17"/>
  <c r="BT233" i="17"/>
  <c r="BS233" i="17"/>
  <c r="BR233" i="17"/>
  <c r="BQ233" i="17"/>
  <c r="BP233" i="17"/>
  <c r="BO233" i="17"/>
  <c r="BN233" i="17"/>
  <c r="BM233" i="17"/>
  <c r="BL233" i="17"/>
  <c r="BK233" i="17"/>
  <c r="BJ233" i="17"/>
  <c r="BI233" i="17"/>
  <c r="BH233" i="17"/>
  <c r="BG233" i="17"/>
  <c r="BF233" i="17"/>
  <c r="BE233" i="17"/>
  <c r="BD233" i="17"/>
  <c r="BC233" i="17"/>
  <c r="BB233" i="17"/>
  <c r="BA233" i="17"/>
  <c r="AZ233" i="17"/>
  <c r="AY233" i="17"/>
  <c r="AX233" i="17"/>
  <c r="AW233" i="17"/>
  <c r="AV233" i="17"/>
  <c r="AU233" i="17"/>
  <c r="AT233" i="17"/>
  <c r="AS233" i="17"/>
  <c r="AR233" i="17"/>
  <c r="AQ233" i="17"/>
  <c r="AP233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HA232" i="17"/>
  <c r="GZ232" i="17"/>
  <c r="GY232" i="17"/>
  <c r="GX232" i="17"/>
  <c r="GW232" i="17"/>
  <c r="GV232" i="17"/>
  <c r="GU232" i="17"/>
  <c r="GT232" i="17"/>
  <c r="GS232" i="17"/>
  <c r="GR232" i="17"/>
  <c r="GQ232" i="17"/>
  <c r="GP232" i="17"/>
  <c r="GO232" i="17"/>
  <c r="GN232" i="17"/>
  <c r="GM232" i="17"/>
  <c r="GL232" i="17"/>
  <c r="GK232" i="17"/>
  <c r="GJ232" i="17"/>
  <c r="GI232" i="17"/>
  <c r="GH232" i="17"/>
  <c r="GG232" i="17"/>
  <c r="GF232" i="17"/>
  <c r="GE232" i="17"/>
  <c r="GD232" i="17"/>
  <c r="GC232" i="17"/>
  <c r="GB232" i="17"/>
  <c r="GA232" i="17"/>
  <c r="FZ232" i="17"/>
  <c r="FY232" i="17"/>
  <c r="FX232" i="17"/>
  <c r="FW232" i="17"/>
  <c r="FV232" i="17"/>
  <c r="FU232" i="17"/>
  <c r="FT232" i="17"/>
  <c r="FS232" i="17"/>
  <c r="FR232" i="17"/>
  <c r="FQ232" i="17"/>
  <c r="FP232" i="17"/>
  <c r="FO232" i="17"/>
  <c r="FN232" i="17"/>
  <c r="FM232" i="17"/>
  <c r="FL232" i="17"/>
  <c r="FK232" i="17"/>
  <c r="FJ232" i="17"/>
  <c r="FI232" i="17"/>
  <c r="FH232" i="17"/>
  <c r="FG232" i="17"/>
  <c r="FF232" i="17"/>
  <c r="FE232" i="17"/>
  <c r="FD232" i="17"/>
  <c r="FC232" i="17"/>
  <c r="FB232" i="17"/>
  <c r="FA232" i="17"/>
  <c r="EZ232" i="17"/>
  <c r="EY232" i="17"/>
  <c r="EX232" i="17"/>
  <c r="EW232" i="17"/>
  <c r="EV232" i="17"/>
  <c r="EU232" i="17"/>
  <c r="ET232" i="17"/>
  <c r="ES232" i="17"/>
  <c r="ER232" i="17"/>
  <c r="EQ232" i="17"/>
  <c r="EP232" i="17"/>
  <c r="EO232" i="17"/>
  <c r="EN232" i="17"/>
  <c r="EM232" i="17"/>
  <c r="EL232" i="17"/>
  <c r="EK232" i="17"/>
  <c r="EJ232" i="17"/>
  <c r="EI232" i="17"/>
  <c r="EH232" i="17"/>
  <c r="EG232" i="17"/>
  <c r="EF232" i="17"/>
  <c r="EE232" i="17"/>
  <c r="ED232" i="17"/>
  <c r="EC232" i="17"/>
  <c r="EB232" i="17"/>
  <c r="EA232" i="17"/>
  <c r="DZ232" i="17"/>
  <c r="DY232" i="17"/>
  <c r="DX232" i="17"/>
  <c r="DW232" i="17"/>
  <c r="DV232" i="17"/>
  <c r="DU232" i="17"/>
  <c r="DT232" i="17"/>
  <c r="DS232" i="17"/>
  <c r="DR232" i="17"/>
  <c r="DQ232" i="17"/>
  <c r="DP232" i="17"/>
  <c r="DO232" i="17"/>
  <c r="DN232" i="17"/>
  <c r="DM232" i="17"/>
  <c r="DL232" i="17"/>
  <c r="DK232" i="17"/>
  <c r="DJ232" i="17"/>
  <c r="DI232" i="17"/>
  <c r="DH232" i="17"/>
  <c r="DG232" i="17"/>
  <c r="DF232" i="17"/>
  <c r="DE232" i="17"/>
  <c r="DD232" i="17"/>
  <c r="DC232" i="17"/>
  <c r="DB232" i="17"/>
  <c r="DA232" i="17"/>
  <c r="CZ232" i="17"/>
  <c r="CY232" i="17"/>
  <c r="CX232" i="17"/>
  <c r="CW232" i="17"/>
  <c r="CV232" i="17"/>
  <c r="CU232" i="17"/>
  <c r="CT232" i="17"/>
  <c r="CS232" i="17"/>
  <c r="CR232" i="17"/>
  <c r="CQ232" i="17"/>
  <c r="CP232" i="17"/>
  <c r="CO232" i="17"/>
  <c r="CN232" i="17"/>
  <c r="CM232" i="17"/>
  <c r="CL232" i="17"/>
  <c r="CK232" i="17"/>
  <c r="CJ232" i="17"/>
  <c r="CI232" i="17"/>
  <c r="CH232" i="17"/>
  <c r="CG232" i="17"/>
  <c r="CF232" i="17"/>
  <c r="CE232" i="17"/>
  <c r="CD232" i="17"/>
  <c r="CC232" i="17"/>
  <c r="CB232" i="17"/>
  <c r="CA232" i="17"/>
  <c r="BZ232" i="17"/>
  <c r="BY232" i="17"/>
  <c r="BX232" i="17"/>
  <c r="BW232" i="17"/>
  <c r="BV232" i="17"/>
  <c r="BU232" i="17"/>
  <c r="BT232" i="17"/>
  <c r="BS232" i="17"/>
  <c r="BR232" i="17"/>
  <c r="BQ232" i="17"/>
  <c r="BP232" i="17"/>
  <c r="BO232" i="17"/>
  <c r="BN232" i="17"/>
  <c r="BM232" i="17"/>
  <c r="BL232" i="17"/>
  <c r="BK232" i="17"/>
  <c r="BJ232" i="17"/>
  <c r="BI232" i="17"/>
  <c r="BH232" i="17"/>
  <c r="BG232" i="17"/>
  <c r="BF232" i="17"/>
  <c r="BE232" i="17"/>
  <c r="BD232" i="17"/>
  <c r="BC232" i="17"/>
  <c r="BB232" i="17"/>
  <c r="BA232" i="17"/>
  <c r="AZ232" i="17"/>
  <c r="AY232" i="17"/>
  <c r="AX232" i="17"/>
  <c r="AW232" i="17"/>
  <c r="AV232" i="17"/>
  <c r="AU232" i="17"/>
  <c r="AT232" i="17"/>
  <c r="AS232" i="17"/>
  <c r="AR232" i="17"/>
  <c r="AQ232" i="17"/>
  <c r="AP232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HA231" i="17"/>
  <c r="GZ231" i="17"/>
  <c r="GY231" i="17"/>
  <c r="GX231" i="17"/>
  <c r="GW231" i="17"/>
  <c r="GV231" i="17"/>
  <c r="GU231" i="17"/>
  <c r="GT231" i="17"/>
  <c r="GS231" i="17"/>
  <c r="GR231" i="17"/>
  <c r="GQ231" i="17"/>
  <c r="GP231" i="17"/>
  <c r="GO231" i="17"/>
  <c r="GN231" i="17"/>
  <c r="GM231" i="17"/>
  <c r="GL231" i="17"/>
  <c r="GK231" i="17"/>
  <c r="GJ231" i="17"/>
  <c r="GI231" i="17"/>
  <c r="GH231" i="17"/>
  <c r="GG231" i="17"/>
  <c r="GF231" i="17"/>
  <c r="GE231" i="17"/>
  <c r="GD231" i="17"/>
  <c r="GC231" i="17"/>
  <c r="GB231" i="17"/>
  <c r="GA231" i="17"/>
  <c r="FZ231" i="17"/>
  <c r="FY231" i="17"/>
  <c r="FX231" i="17"/>
  <c r="FW231" i="17"/>
  <c r="FV231" i="17"/>
  <c r="FU231" i="17"/>
  <c r="FT231" i="17"/>
  <c r="FS231" i="17"/>
  <c r="FR231" i="17"/>
  <c r="FQ231" i="17"/>
  <c r="FP231" i="17"/>
  <c r="FO231" i="17"/>
  <c r="FN231" i="17"/>
  <c r="FM231" i="17"/>
  <c r="FL231" i="17"/>
  <c r="FK231" i="17"/>
  <c r="FJ231" i="17"/>
  <c r="FI231" i="17"/>
  <c r="FH231" i="17"/>
  <c r="FG231" i="17"/>
  <c r="FF231" i="17"/>
  <c r="FE231" i="17"/>
  <c r="FD231" i="17"/>
  <c r="FC231" i="17"/>
  <c r="FB231" i="17"/>
  <c r="FA231" i="17"/>
  <c r="EZ231" i="17"/>
  <c r="EY231" i="17"/>
  <c r="EX231" i="17"/>
  <c r="EW231" i="17"/>
  <c r="EV231" i="17"/>
  <c r="EU231" i="17"/>
  <c r="ET231" i="17"/>
  <c r="ES231" i="17"/>
  <c r="ER231" i="17"/>
  <c r="EQ231" i="17"/>
  <c r="EP231" i="17"/>
  <c r="EO231" i="17"/>
  <c r="EN231" i="17"/>
  <c r="EM231" i="17"/>
  <c r="EL231" i="17"/>
  <c r="EK231" i="17"/>
  <c r="EJ231" i="17"/>
  <c r="EI231" i="17"/>
  <c r="EH231" i="17"/>
  <c r="EG231" i="17"/>
  <c r="EF231" i="17"/>
  <c r="EE231" i="17"/>
  <c r="ED231" i="17"/>
  <c r="EC231" i="17"/>
  <c r="EB231" i="17"/>
  <c r="EA231" i="17"/>
  <c r="DZ231" i="17"/>
  <c r="DY231" i="17"/>
  <c r="DX231" i="17"/>
  <c r="DW231" i="17"/>
  <c r="DV231" i="17"/>
  <c r="DU231" i="17"/>
  <c r="DT231" i="17"/>
  <c r="DS231" i="17"/>
  <c r="DR231" i="17"/>
  <c r="DQ231" i="17"/>
  <c r="DP231" i="17"/>
  <c r="DO231" i="17"/>
  <c r="DN231" i="17"/>
  <c r="DM231" i="17"/>
  <c r="DL231" i="17"/>
  <c r="DK231" i="17"/>
  <c r="DJ231" i="17"/>
  <c r="DI231" i="17"/>
  <c r="DH231" i="17"/>
  <c r="DG231" i="17"/>
  <c r="DF231" i="17"/>
  <c r="DE231" i="17"/>
  <c r="DD231" i="17"/>
  <c r="DC231" i="17"/>
  <c r="DB231" i="17"/>
  <c r="DA231" i="17"/>
  <c r="CZ231" i="17"/>
  <c r="CY231" i="17"/>
  <c r="CX231" i="17"/>
  <c r="CW231" i="17"/>
  <c r="CV231" i="17"/>
  <c r="CU231" i="17"/>
  <c r="CT231" i="17"/>
  <c r="CS231" i="17"/>
  <c r="CR231" i="17"/>
  <c r="CQ231" i="17"/>
  <c r="CP231" i="17"/>
  <c r="CO231" i="17"/>
  <c r="CN231" i="17"/>
  <c r="CM231" i="17"/>
  <c r="CL231" i="17"/>
  <c r="CK231" i="17"/>
  <c r="CJ231" i="17"/>
  <c r="CI231" i="17"/>
  <c r="CH231" i="17"/>
  <c r="CG231" i="17"/>
  <c r="CF231" i="17"/>
  <c r="CE231" i="17"/>
  <c r="CD231" i="17"/>
  <c r="CC231" i="17"/>
  <c r="CB231" i="17"/>
  <c r="CA231" i="17"/>
  <c r="BZ231" i="17"/>
  <c r="BY231" i="17"/>
  <c r="BX231" i="17"/>
  <c r="BW231" i="17"/>
  <c r="BV231" i="17"/>
  <c r="BU231" i="17"/>
  <c r="BT231" i="17"/>
  <c r="BS231" i="17"/>
  <c r="BR231" i="17"/>
  <c r="BQ231" i="17"/>
  <c r="BP231" i="17"/>
  <c r="BO231" i="17"/>
  <c r="BN231" i="17"/>
  <c r="BM231" i="17"/>
  <c r="BL231" i="17"/>
  <c r="BK231" i="17"/>
  <c r="BJ231" i="17"/>
  <c r="BI231" i="17"/>
  <c r="BH231" i="17"/>
  <c r="BG231" i="17"/>
  <c r="BF231" i="17"/>
  <c r="BE231" i="17"/>
  <c r="BD231" i="17"/>
  <c r="BC231" i="17"/>
  <c r="BB231" i="17"/>
  <c r="BA231" i="17"/>
  <c r="AZ231" i="17"/>
  <c r="AY231" i="17"/>
  <c r="AX231" i="17"/>
  <c r="AW231" i="17"/>
  <c r="AV231" i="17"/>
  <c r="AU231" i="17"/>
  <c r="AT231" i="17"/>
  <c r="AS231" i="17"/>
  <c r="AR231" i="17"/>
  <c r="AQ231" i="17"/>
  <c r="AP231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HA230" i="17"/>
  <c r="GZ230" i="17"/>
  <c r="GY230" i="17"/>
  <c r="GX230" i="17"/>
  <c r="GW230" i="17"/>
  <c r="GV230" i="17"/>
  <c r="GU230" i="17"/>
  <c r="GT230" i="17"/>
  <c r="GS230" i="17"/>
  <c r="GR230" i="17"/>
  <c r="GQ230" i="17"/>
  <c r="GP230" i="17"/>
  <c r="GO230" i="17"/>
  <c r="GN230" i="17"/>
  <c r="GM230" i="17"/>
  <c r="GL230" i="17"/>
  <c r="GK230" i="17"/>
  <c r="GJ230" i="17"/>
  <c r="GI230" i="17"/>
  <c r="GH230" i="17"/>
  <c r="GG230" i="17"/>
  <c r="GF230" i="17"/>
  <c r="GE230" i="17"/>
  <c r="GD230" i="17"/>
  <c r="GC230" i="17"/>
  <c r="GB230" i="17"/>
  <c r="GA230" i="17"/>
  <c r="FZ230" i="17"/>
  <c r="FY230" i="17"/>
  <c r="FX230" i="17"/>
  <c r="FW230" i="17"/>
  <c r="FV230" i="17"/>
  <c r="FU230" i="17"/>
  <c r="FT230" i="17"/>
  <c r="FS230" i="17"/>
  <c r="FR230" i="17"/>
  <c r="FQ230" i="17"/>
  <c r="FP230" i="17"/>
  <c r="FO230" i="17"/>
  <c r="FN230" i="17"/>
  <c r="FM230" i="17"/>
  <c r="FL230" i="17"/>
  <c r="FK230" i="17"/>
  <c r="FJ230" i="17"/>
  <c r="FI230" i="17"/>
  <c r="FH230" i="17"/>
  <c r="FG230" i="17"/>
  <c r="FF230" i="17"/>
  <c r="FE230" i="17"/>
  <c r="FD230" i="17"/>
  <c r="FC230" i="17"/>
  <c r="FB230" i="17"/>
  <c r="FA230" i="17"/>
  <c r="EZ230" i="17"/>
  <c r="EY230" i="17"/>
  <c r="EX230" i="17"/>
  <c r="EW230" i="17"/>
  <c r="EV230" i="17"/>
  <c r="EU230" i="17"/>
  <c r="ET230" i="17"/>
  <c r="ES230" i="17"/>
  <c r="ER230" i="17"/>
  <c r="EQ230" i="17"/>
  <c r="EP230" i="17"/>
  <c r="EO230" i="17"/>
  <c r="EN230" i="17"/>
  <c r="EM230" i="17"/>
  <c r="EL230" i="17"/>
  <c r="EK230" i="17"/>
  <c r="EJ230" i="17"/>
  <c r="EI230" i="17"/>
  <c r="EH230" i="17"/>
  <c r="EG230" i="17"/>
  <c r="EF230" i="17"/>
  <c r="EE230" i="17"/>
  <c r="ED230" i="17"/>
  <c r="EC230" i="17"/>
  <c r="EB230" i="17"/>
  <c r="EA230" i="17"/>
  <c r="DZ230" i="17"/>
  <c r="DY230" i="17"/>
  <c r="DX230" i="17"/>
  <c r="DW230" i="17"/>
  <c r="DV230" i="17"/>
  <c r="DU230" i="17"/>
  <c r="DT230" i="17"/>
  <c r="DS230" i="17"/>
  <c r="DR230" i="17"/>
  <c r="DQ230" i="17"/>
  <c r="DP230" i="17"/>
  <c r="DO230" i="17"/>
  <c r="DN230" i="17"/>
  <c r="DM230" i="17"/>
  <c r="DL230" i="17"/>
  <c r="DK230" i="17"/>
  <c r="DJ230" i="17"/>
  <c r="DI230" i="17"/>
  <c r="DH230" i="17"/>
  <c r="DG230" i="17"/>
  <c r="DF230" i="17"/>
  <c r="DE230" i="17"/>
  <c r="DD230" i="17"/>
  <c r="DC230" i="17"/>
  <c r="DB230" i="17"/>
  <c r="DA230" i="17"/>
  <c r="CZ230" i="17"/>
  <c r="CY230" i="17"/>
  <c r="CX230" i="17"/>
  <c r="CW230" i="17"/>
  <c r="CV230" i="17"/>
  <c r="CU230" i="17"/>
  <c r="CT230" i="17"/>
  <c r="CS230" i="17"/>
  <c r="CR230" i="17"/>
  <c r="CQ230" i="17"/>
  <c r="CP230" i="17"/>
  <c r="CO230" i="17"/>
  <c r="CN230" i="17"/>
  <c r="CM230" i="17"/>
  <c r="CL230" i="17"/>
  <c r="CK230" i="17"/>
  <c r="CJ230" i="17"/>
  <c r="CI230" i="17"/>
  <c r="CH230" i="17"/>
  <c r="CG230" i="17"/>
  <c r="CF230" i="17"/>
  <c r="CE230" i="17"/>
  <c r="CD230" i="17"/>
  <c r="CC230" i="17"/>
  <c r="CB230" i="17"/>
  <c r="CA230" i="17"/>
  <c r="BZ230" i="17"/>
  <c r="BY230" i="17"/>
  <c r="BX230" i="17"/>
  <c r="BW230" i="17"/>
  <c r="BV230" i="17"/>
  <c r="BU230" i="17"/>
  <c r="BT230" i="17"/>
  <c r="BS230" i="17"/>
  <c r="BR230" i="17"/>
  <c r="BQ230" i="17"/>
  <c r="BP230" i="17"/>
  <c r="BO230" i="17"/>
  <c r="BN230" i="17"/>
  <c r="BM230" i="17"/>
  <c r="BL230" i="17"/>
  <c r="BK230" i="17"/>
  <c r="BJ230" i="17"/>
  <c r="BI230" i="17"/>
  <c r="BH230" i="17"/>
  <c r="BG230" i="17"/>
  <c r="BF230" i="17"/>
  <c r="BE230" i="17"/>
  <c r="BD230" i="17"/>
  <c r="BC230" i="17"/>
  <c r="BB230" i="17"/>
  <c r="BA230" i="17"/>
  <c r="AZ230" i="17"/>
  <c r="AY230" i="17"/>
  <c r="AX230" i="17"/>
  <c r="AW230" i="17"/>
  <c r="AV230" i="17"/>
  <c r="AU230" i="17"/>
  <c r="AT230" i="17"/>
  <c r="AS230" i="17"/>
  <c r="AR230" i="17"/>
  <c r="AQ230" i="17"/>
  <c r="AP230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HA229" i="17"/>
  <c r="GZ229" i="17"/>
  <c r="GY229" i="17"/>
  <c r="GX229" i="17"/>
  <c r="GW229" i="17"/>
  <c r="GV229" i="17"/>
  <c r="GU229" i="17"/>
  <c r="GT229" i="17"/>
  <c r="GS229" i="17"/>
  <c r="GR229" i="17"/>
  <c r="GQ229" i="17"/>
  <c r="GP229" i="17"/>
  <c r="GO229" i="17"/>
  <c r="GN229" i="17"/>
  <c r="GM229" i="17"/>
  <c r="GL229" i="17"/>
  <c r="GK229" i="17"/>
  <c r="GJ229" i="17"/>
  <c r="GI229" i="17"/>
  <c r="GH229" i="17"/>
  <c r="GG229" i="17"/>
  <c r="GF229" i="17"/>
  <c r="GE229" i="17"/>
  <c r="GD229" i="17"/>
  <c r="GC229" i="17"/>
  <c r="GB229" i="17"/>
  <c r="GA229" i="17"/>
  <c r="FZ229" i="17"/>
  <c r="FY229" i="17"/>
  <c r="FX229" i="17"/>
  <c r="FW229" i="17"/>
  <c r="FV229" i="17"/>
  <c r="FU229" i="17"/>
  <c r="FT229" i="17"/>
  <c r="FS229" i="17"/>
  <c r="FR229" i="17"/>
  <c r="FQ229" i="17"/>
  <c r="FP229" i="17"/>
  <c r="FO229" i="17"/>
  <c r="FN229" i="17"/>
  <c r="FM229" i="17"/>
  <c r="FL229" i="17"/>
  <c r="FK229" i="17"/>
  <c r="FJ229" i="17"/>
  <c r="FI229" i="17"/>
  <c r="FH229" i="17"/>
  <c r="FG229" i="17"/>
  <c r="FF229" i="17"/>
  <c r="FE229" i="17"/>
  <c r="FD229" i="17"/>
  <c r="FC229" i="17"/>
  <c r="FB229" i="17"/>
  <c r="FA229" i="17"/>
  <c r="EZ229" i="17"/>
  <c r="EY229" i="17"/>
  <c r="EX229" i="17"/>
  <c r="EW229" i="17"/>
  <c r="EV229" i="17"/>
  <c r="EU229" i="17"/>
  <c r="ET229" i="17"/>
  <c r="ES229" i="17"/>
  <c r="ER229" i="17"/>
  <c r="EQ229" i="17"/>
  <c r="EP229" i="17"/>
  <c r="EO229" i="17"/>
  <c r="EN229" i="17"/>
  <c r="EM229" i="17"/>
  <c r="EL229" i="17"/>
  <c r="EK229" i="17"/>
  <c r="EJ229" i="17"/>
  <c r="EI229" i="17"/>
  <c r="EH229" i="17"/>
  <c r="EG229" i="17"/>
  <c r="EF229" i="17"/>
  <c r="EE229" i="17"/>
  <c r="ED229" i="17"/>
  <c r="EC229" i="17"/>
  <c r="EB229" i="17"/>
  <c r="EA229" i="17"/>
  <c r="DZ229" i="17"/>
  <c r="DY229" i="17"/>
  <c r="DX229" i="17"/>
  <c r="DW229" i="17"/>
  <c r="DV229" i="17"/>
  <c r="DU229" i="17"/>
  <c r="DT229" i="17"/>
  <c r="DS229" i="17"/>
  <c r="DR229" i="17"/>
  <c r="DQ229" i="17"/>
  <c r="DP229" i="17"/>
  <c r="DO229" i="17"/>
  <c r="DN229" i="17"/>
  <c r="DM229" i="17"/>
  <c r="DL229" i="17"/>
  <c r="DK229" i="17"/>
  <c r="DJ229" i="17"/>
  <c r="DI229" i="17"/>
  <c r="DH229" i="17"/>
  <c r="DG229" i="17"/>
  <c r="DF229" i="17"/>
  <c r="DE229" i="17"/>
  <c r="DD229" i="17"/>
  <c r="DC229" i="17"/>
  <c r="DB229" i="17"/>
  <c r="DA229" i="17"/>
  <c r="CZ229" i="17"/>
  <c r="CY229" i="17"/>
  <c r="CX229" i="17"/>
  <c r="CW229" i="17"/>
  <c r="CV229" i="17"/>
  <c r="CU229" i="17"/>
  <c r="CT229" i="17"/>
  <c r="CS229" i="17"/>
  <c r="CR229" i="17"/>
  <c r="CQ229" i="17"/>
  <c r="CP229" i="17"/>
  <c r="CO229" i="17"/>
  <c r="CN229" i="17"/>
  <c r="CM229" i="17"/>
  <c r="CL229" i="17"/>
  <c r="CK229" i="17"/>
  <c r="CJ229" i="17"/>
  <c r="CI229" i="17"/>
  <c r="CH229" i="17"/>
  <c r="CG229" i="17"/>
  <c r="CF229" i="17"/>
  <c r="CE229" i="17"/>
  <c r="CD229" i="17"/>
  <c r="CC229" i="17"/>
  <c r="CB229" i="17"/>
  <c r="CA229" i="17"/>
  <c r="BZ229" i="17"/>
  <c r="BY229" i="17"/>
  <c r="BX229" i="17"/>
  <c r="BW229" i="17"/>
  <c r="BV229" i="17"/>
  <c r="BU229" i="17"/>
  <c r="BT229" i="17"/>
  <c r="BS229" i="17"/>
  <c r="BR229" i="17"/>
  <c r="BQ229" i="17"/>
  <c r="BP229" i="17"/>
  <c r="BO229" i="17"/>
  <c r="BN229" i="17"/>
  <c r="BM229" i="17"/>
  <c r="BL229" i="17"/>
  <c r="BK229" i="17"/>
  <c r="BJ229" i="17"/>
  <c r="BI229" i="17"/>
  <c r="BH229" i="17"/>
  <c r="BG229" i="17"/>
  <c r="BF229" i="17"/>
  <c r="BE229" i="17"/>
  <c r="BD229" i="17"/>
  <c r="BC229" i="17"/>
  <c r="BB229" i="17"/>
  <c r="BA229" i="17"/>
  <c r="AZ229" i="17"/>
  <c r="AY229" i="17"/>
  <c r="AX229" i="17"/>
  <c r="AW229" i="17"/>
  <c r="AV229" i="17"/>
  <c r="AU229" i="17"/>
  <c r="AT229" i="17"/>
  <c r="AS229" i="17"/>
  <c r="AR229" i="17"/>
  <c r="AQ229" i="17"/>
  <c r="AP229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HA228" i="17"/>
  <c r="GZ228" i="17"/>
  <c r="GY228" i="17"/>
  <c r="GX228" i="17"/>
  <c r="GW228" i="17"/>
  <c r="GV228" i="17"/>
  <c r="GU228" i="17"/>
  <c r="GT228" i="17"/>
  <c r="GS228" i="17"/>
  <c r="GR228" i="17"/>
  <c r="GQ228" i="17"/>
  <c r="GP228" i="17"/>
  <c r="GO228" i="17"/>
  <c r="GN228" i="17"/>
  <c r="GM228" i="17"/>
  <c r="GL228" i="17"/>
  <c r="GK228" i="17"/>
  <c r="GJ228" i="17"/>
  <c r="GI228" i="17"/>
  <c r="GH228" i="17"/>
  <c r="GG228" i="17"/>
  <c r="GF228" i="17"/>
  <c r="GE228" i="17"/>
  <c r="GD228" i="17"/>
  <c r="GC228" i="17"/>
  <c r="GB228" i="17"/>
  <c r="GA228" i="17"/>
  <c r="FZ228" i="17"/>
  <c r="FY228" i="17"/>
  <c r="FX228" i="17"/>
  <c r="FW228" i="17"/>
  <c r="FV228" i="17"/>
  <c r="FU228" i="17"/>
  <c r="FT228" i="17"/>
  <c r="FS228" i="17"/>
  <c r="FR228" i="17"/>
  <c r="FQ228" i="17"/>
  <c r="FP228" i="17"/>
  <c r="FO228" i="17"/>
  <c r="FN228" i="17"/>
  <c r="FM228" i="17"/>
  <c r="FL228" i="17"/>
  <c r="FK228" i="17"/>
  <c r="FJ228" i="17"/>
  <c r="FI228" i="17"/>
  <c r="FH228" i="17"/>
  <c r="FG228" i="17"/>
  <c r="FF228" i="17"/>
  <c r="FE228" i="17"/>
  <c r="FD228" i="17"/>
  <c r="FC228" i="17"/>
  <c r="FB228" i="17"/>
  <c r="FA228" i="17"/>
  <c r="EZ228" i="17"/>
  <c r="EY228" i="17"/>
  <c r="EX228" i="17"/>
  <c r="EW228" i="17"/>
  <c r="EV228" i="17"/>
  <c r="EU228" i="17"/>
  <c r="ET228" i="17"/>
  <c r="ES228" i="17"/>
  <c r="ER228" i="17"/>
  <c r="EQ228" i="17"/>
  <c r="EP228" i="17"/>
  <c r="EO228" i="17"/>
  <c r="EN228" i="17"/>
  <c r="EM228" i="17"/>
  <c r="EL228" i="17"/>
  <c r="EK228" i="17"/>
  <c r="EJ228" i="17"/>
  <c r="EI228" i="17"/>
  <c r="EH228" i="17"/>
  <c r="EG228" i="17"/>
  <c r="EF228" i="17"/>
  <c r="EE228" i="17"/>
  <c r="ED228" i="17"/>
  <c r="EC228" i="17"/>
  <c r="EB228" i="17"/>
  <c r="EA228" i="17"/>
  <c r="DZ228" i="17"/>
  <c r="DY228" i="17"/>
  <c r="DX228" i="17"/>
  <c r="DW228" i="17"/>
  <c r="DV228" i="17"/>
  <c r="DU228" i="17"/>
  <c r="DT228" i="17"/>
  <c r="DS228" i="17"/>
  <c r="DR228" i="17"/>
  <c r="DQ228" i="17"/>
  <c r="DP228" i="17"/>
  <c r="DO228" i="17"/>
  <c r="DN228" i="17"/>
  <c r="DM228" i="17"/>
  <c r="DL228" i="17"/>
  <c r="DK228" i="17"/>
  <c r="DJ228" i="17"/>
  <c r="DI228" i="17"/>
  <c r="DH228" i="17"/>
  <c r="DG228" i="17"/>
  <c r="DF228" i="17"/>
  <c r="DE228" i="17"/>
  <c r="DD228" i="17"/>
  <c r="DC228" i="17"/>
  <c r="DB228" i="17"/>
  <c r="DA228" i="17"/>
  <c r="CZ228" i="17"/>
  <c r="CY228" i="17"/>
  <c r="CX228" i="17"/>
  <c r="CW228" i="17"/>
  <c r="CV228" i="17"/>
  <c r="CU228" i="17"/>
  <c r="CT228" i="17"/>
  <c r="CS228" i="17"/>
  <c r="CR228" i="17"/>
  <c r="CQ228" i="17"/>
  <c r="CP228" i="17"/>
  <c r="CO228" i="17"/>
  <c r="CN228" i="17"/>
  <c r="CM228" i="17"/>
  <c r="CL228" i="17"/>
  <c r="CK228" i="17"/>
  <c r="CJ228" i="17"/>
  <c r="CI228" i="17"/>
  <c r="CH228" i="17"/>
  <c r="CG228" i="17"/>
  <c r="CF228" i="17"/>
  <c r="CE228" i="17"/>
  <c r="CD228" i="17"/>
  <c r="CC228" i="17"/>
  <c r="CB228" i="17"/>
  <c r="CA228" i="17"/>
  <c r="BZ228" i="17"/>
  <c r="BY228" i="17"/>
  <c r="BX228" i="17"/>
  <c r="BW228" i="17"/>
  <c r="BV228" i="17"/>
  <c r="BU228" i="17"/>
  <c r="BT228" i="17"/>
  <c r="BS228" i="17"/>
  <c r="BR228" i="17"/>
  <c r="BQ228" i="17"/>
  <c r="BP228" i="17"/>
  <c r="BO228" i="17"/>
  <c r="BN228" i="17"/>
  <c r="BM228" i="17"/>
  <c r="BL228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HA227" i="17"/>
  <c r="GZ227" i="17"/>
  <c r="GY227" i="17"/>
  <c r="GX227" i="17"/>
  <c r="GW227" i="17"/>
  <c r="GV227" i="17"/>
  <c r="GU227" i="17"/>
  <c r="GT227" i="17"/>
  <c r="GS227" i="17"/>
  <c r="GR227" i="17"/>
  <c r="GQ227" i="17"/>
  <c r="GP227" i="17"/>
  <c r="GO227" i="17"/>
  <c r="GN227" i="17"/>
  <c r="GM227" i="17"/>
  <c r="GL227" i="17"/>
  <c r="GK227" i="17"/>
  <c r="GJ227" i="17"/>
  <c r="GI227" i="17"/>
  <c r="GH227" i="17"/>
  <c r="GG227" i="17"/>
  <c r="GF227" i="17"/>
  <c r="GE227" i="17"/>
  <c r="GD227" i="17"/>
  <c r="GC227" i="17"/>
  <c r="GB227" i="17"/>
  <c r="GA227" i="17"/>
  <c r="FZ227" i="17"/>
  <c r="FY227" i="17"/>
  <c r="FX227" i="17"/>
  <c r="FW227" i="17"/>
  <c r="FV227" i="17"/>
  <c r="FU227" i="17"/>
  <c r="FT227" i="17"/>
  <c r="FS227" i="17"/>
  <c r="FR227" i="17"/>
  <c r="FQ227" i="17"/>
  <c r="FP227" i="17"/>
  <c r="FO227" i="17"/>
  <c r="FN227" i="17"/>
  <c r="FM227" i="17"/>
  <c r="FL227" i="17"/>
  <c r="FK227" i="17"/>
  <c r="FJ227" i="17"/>
  <c r="FI227" i="17"/>
  <c r="FH227" i="17"/>
  <c r="FG227" i="17"/>
  <c r="FF227" i="17"/>
  <c r="FE227" i="17"/>
  <c r="FD227" i="17"/>
  <c r="FC227" i="17"/>
  <c r="FB227" i="17"/>
  <c r="FA227" i="17"/>
  <c r="EZ227" i="17"/>
  <c r="EY227" i="17"/>
  <c r="EX227" i="17"/>
  <c r="EW227" i="17"/>
  <c r="EV227" i="17"/>
  <c r="EU227" i="17"/>
  <c r="ET227" i="17"/>
  <c r="ES227" i="17"/>
  <c r="ER227" i="17"/>
  <c r="EQ227" i="17"/>
  <c r="EP227" i="17"/>
  <c r="EO227" i="17"/>
  <c r="EN227" i="17"/>
  <c r="EM227" i="17"/>
  <c r="EL227" i="17"/>
  <c r="EK227" i="17"/>
  <c r="EJ227" i="17"/>
  <c r="EI227" i="17"/>
  <c r="EH227" i="17"/>
  <c r="EG227" i="17"/>
  <c r="EF227" i="17"/>
  <c r="EE227" i="17"/>
  <c r="ED227" i="17"/>
  <c r="EC227" i="17"/>
  <c r="EB227" i="17"/>
  <c r="EA227" i="17"/>
  <c r="DZ227" i="17"/>
  <c r="DY227" i="17"/>
  <c r="DX227" i="17"/>
  <c r="DW227" i="17"/>
  <c r="DV227" i="17"/>
  <c r="DU227" i="17"/>
  <c r="DT227" i="17"/>
  <c r="DS227" i="17"/>
  <c r="DR227" i="17"/>
  <c r="DQ227" i="17"/>
  <c r="DP227" i="17"/>
  <c r="DO227" i="17"/>
  <c r="DN227" i="17"/>
  <c r="DM227" i="17"/>
  <c r="DL227" i="17"/>
  <c r="DK227" i="17"/>
  <c r="DJ227" i="17"/>
  <c r="DI227" i="17"/>
  <c r="DH227" i="17"/>
  <c r="DG227" i="17"/>
  <c r="DF227" i="17"/>
  <c r="DE227" i="17"/>
  <c r="DD227" i="17"/>
  <c r="DC227" i="17"/>
  <c r="DB227" i="17"/>
  <c r="DA227" i="17"/>
  <c r="CZ227" i="17"/>
  <c r="CY227" i="17"/>
  <c r="CX227" i="17"/>
  <c r="CW227" i="17"/>
  <c r="CV227" i="17"/>
  <c r="CU227" i="17"/>
  <c r="CT227" i="17"/>
  <c r="CS227" i="17"/>
  <c r="CR227" i="17"/>
  <c r="CQ227" i="17"/>
  <c r="CP227" i="17"/>
  <c r="CO227" i="17"/>
  <c r="CN227" i="17"/>
  <c r="CM227" i="17"/>
  <c r="CL227" i="17"/>
  <c r="CK227" i="17"/>
  <c r="CJ227" i="17"/>
  <c r="CI227" i="17"/>
  <c r="CH227" i="17"/>
  <c r="CG227" i="17"/>
  <c r="CF227" i="17"/>
  <c r="CE227" i="17"/>
  <c r="CD227" i="17"/>
  <c r="CC227" i="17"/>
  <c r="CB227" i="17"/>
  <c r="CA227" i="17"/>
  <c r="BZ227" i="17"/>
  <c r="BY227" i="17"/>
  <c r="BX227" i="17"/>
  <c r="BW227" i="17"/>
  <c r="BV227" i="17"/>
  <c r="BU227" i="17"/>
  <c r="BT227" i="17"/>
  <c r="BS227" i="17"/>
  <c r="BR227" i="17"/>
  <c r="BQ227" i="17"/>
  <c r="BP227" i="17"/>
  <c r="BO227" i="17"/>
  <c r="BN227" i="17"/>
  <c r="BM227" i="17"/>
  <c r="BL227" i="17"/>
  <c r="BK227" i="17"/>
  <c r="BJ227" i="17"/>
  <c r="BI227" i="17"/>
  <c r="BH227" i="17"/>
  <c r="BG227" i="17"/>
  <c r="BF227" i="17"/>
  <c r="BE227" i="17"/>
  <c r="BD227" i="17"/>
  <c r="BC227" i="17"/>
  <c r="BB227" i="17"/>
  <c r="BA227" i="17"/>
  <c r="AZ227" i="17"/>
  <c r="AY227" i="17"/>
  <c r="AX227" i="17"/>
  <c r="AW227" i="17"/>
  <c r="AV227" i="17"/>
  <c r="AU227" i="17"/>
  <c r="AT227" i="17"/>
  <c r="AS227" i="17"/>
  <c r="AR227" i="17"/>
  <c r="AQ227" i="17"/>
  <c r="AP227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HA226" i="17"/>
  <c r="GZ226" i="17"/>
  <c r="GY226" i="17"/>
  <c r="GX226" i="17"/>
  <c r="GW226" i="17"/>
  <c r="GV226" i="17"/>
  <c r="GU226" i="17"/>
  <c r="GT226" i="17"/>
  <c r="GS226" i="17"/>
  <c r="GR226" i="17"/>
  <c r="GQ226" i="17"/>
  <c r="GP226" i="17"/>
  <c r="GO226" i="17"/>
  <c r="GN226" i="17"/>
  <c r="GM226" i="17"/>
  <c r="GL226" i="17"/>
  <c r="GK226" i="17"/>
  <c r="GJ226" i="17"/>
  <c r="GI226" i="17"/>
  <c r="GH226" i="17"/>
  <c r="GG226" i="17"/>
  <c r="GF226" i="17"/>
  <c r="GE226" i="17"/>
  <c r="GD226" i="17"/>
  <c r="GC226" i="17"/>
  <c r="GB226" i="17"/>
  <c r="GA226" i="17"/>
  <c r="FZ226" i="17"/>
  <c r="FY226" i="17"/>
  <c r="FX226" i="17"/>
  <c r="FW226" i="17"/>
  <c r="FV226" i="17"/>
  <c r="FU226" i="17"/>
  <c r="FT226" i="17"/>
  <c r="FS226" i="17"/>
  <c r="FR226" i="17"/>
  <c r="FQ226" i="17"/>
  <c r="FP226" i="17"/>
  <c r="FO226" i="17"/>
  <c r="FN226" i="17"/>
  <c r="FM226" i="17"/>
  <c r="FL226" i="17"/>
  <c r="FK226" i="17"/>
  <c r="FJ226" i="17"/>
  <c r="FI226" i="17"/>
  <c r="FH226" i="17"/>
  <c r="FG226" i="17"/>
  <c r="FF226" i="17"/>
  <c r="FE226" i="17"/>
  <c r="FD226" i="17"/>
  <c r="FC226" i="17"/>
  <c r="FB226" i="17"/>
  <c r="FA226" i="17"/>
  <c r="EZ226" i="17"/>
  <c r="EY226" i="17"/>
  <c r="EX226" i="17"/>
  <c r="EW226" i="17"/>
  <c r="EV226" i="17"/>
  <c r="EU226" i="17"/>
  <c r="ET226" i="17"/>
  <c r="ES226" i="17"/>
  <c r="ER226" i="17"/>
  <c r="EQ226" i="17"/>
  <c r="EP226" i="17"/>
  <c r="EO226" i="17"/>
  <c r="EN226" i="17"/>
  <c r="EM226" i="17"/>
  <c r="EL226" i="17"/>
  <c r="EK226" i="17"/>
  <c r="EJ226" i="17"/>
  <c r="EI226" i="17"/>
  <c r="EH226" i="17"/>
  <c r="EG226" i="17"/>
  <c r="EF226" i="17"/>
  <c r="EE226" i="17"/>
  <c r="ED226" i="17"/>
  <c r="EC226" i="17"/>
  <c r="EB226" i="17"/>
  <c r="EA226" i="17"/>
  <c r="DZ226" i="17"/>
  <c r="DY226" i="17"/>
  <c r="DX226" i="17"/>
  <c r="DW226" i="17"/>
  <c r="DV226" i="17"/>
  <c r="DU226" i="17"/>
  <c r="DT226" i="17"/>
  <c r="DS226" i="17"/>
  <c r="DR226" i="17"/>
  <c r="DQ226" i="17"/>
  <c r="DP226" i="17"/>
  <c r="DO226" i="17"/>
  <c r="DN226" i="17"/>
  <c r="DM226" i="17"/>
  <c r="DL226" i="17"/>
  <c r="DK226" i="17"/>
  <c r="DJ226" i="17"/>
  <c r="DI226" i="17"/>
  <c r="DH226" i="17"/>
  <c r="DG226" i="17"/>
  <c r="DF226" i="17"/>
  <c r="DE226" i="17"/>
  <c r="DD226" i="17"/>
  <c r="DC226" i="17"/>
  <c r="DB226" i="17"/>
  <c r="DA226" i="17"/>
  <c r="CZ226" i="17"/>
  <c r="CY226" i="17"/>
  <c r="CX226" i="17"/>
  <c r="CW226" i="17"/>
  <c r="CV226" i="17"/>
  <c r="CU226" i="17"/>
  <c r="CT226" i="17"/>
  <c r="CS226" i="17"/>
  <c r="CR226" i="17"/>
  <c r="CQ226" i="17"/>
  <c r="CP226" i="17"/>
  <c r="CO226" i="17"/>
  <c r="CN226" i="17"/>
  <c r="CM226" i="17"/>
  <c r="CL226" i="17"/>
  <c r="CK226" i="17"/>
  <c r="CJ226" i="17"/>
  <c r="CI226" i="17"/>
  <c r="CH226" i="17"/>
  <c r="CG226" i="17"/>
  <c r="CF226" i="17"/>
  <c r="CE226" i="17"/>
  <c r="CD226" i="17"/>
  <c r="CC226" i="17"/>
  <c r="CB226" i="17"/>
  <c r="CA226" i="17"/>
  <c r="BZ226" i="17"/>
  <c r="BY226" i="17"/>
  <c r="BX226" i="17"/>
  <c r="BW226" i="17"/>
  <c r="BV226" i="17"/>
  <c r="BU226" i="17"/>
  <c r="BT226" i="17"/>
  <c r="BS226" i="17"/>
  <c r="BR226" i="17"/>
  <c r="BQ226" i="17"/>
  <c r="BP226" i="17"/>
  <c r="BO226" i="17"/>
  <c r="BN226" i="17"/>
  <c r="BM226" i="17"/>
  <c r="BL226" i="17"/>
  <c r="BK226" i="17"/>
  <c r="BJ226" i="17"/>
  <c r="BI226" i="17"/>
  <c r="BH226" i="17"/>
  <c r="BG226" i="17"/>
  <c r="BF226" i="17"/>
  <c r="BE226" i="17"/>
  <c r="BD226" i="17"/>
  <c r="BC226" i="17"/>
  <c r="BB226" i="17"/>
  <c r="BA226" i="17"/>
  <c r="AZ226" i="17"/>
  <c r="AY226" i="17"/>
  <c r="AX226" i="17"/>
  <c r="AW226" i="17"/>
  <c r="AV226" i="17"/>
  <c r="AU226" i="17"/>
  <c r="AT226" i="17"/>
  <c r="AS226" i="17"/>
  <c r="AR226" i="17"/>
  <c r="AQ226" i="17"/>
  <c r="AP226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HA225" i="17"/>
  <c r="GZ225" i="17"/>
  <c r="GY225" i="17"/>
  <c r="GX225" i="17"/>
  <c r="GW225" i="17"/>
  <c r="GV225" i="17"/>
  <c r="GU225" i="17"/>
  <c r="GT225" i="17"/>
  <c r="GS225" i="17"/>
  <c r="GR225" i="17"/>
  <c r="GQ225" i="17"/>
  <c r="GP225" i="17"/>
  <c r="GO225" i="17"/>
  <c r="GN225" i="17"/>
  <c r="GM225" i="17"/>
  <c r="GL225" i="17"/>
  <c r="GK225" i="17"/>
  <c r="GJ225" i="17"/>
  <c r="GI225" i="17"/>
  <c r="GH225" i="17"/>
  <c r="GG225" i="17"/>
  <c r="GF225" i="17"/>
  <c r="GE225" i="17"/>
  <c r="GD225" i="17"/>
  <c r="GC225" i="17"/>
  <c r="GB225" i="17"/>
  <c r="GA225" i="17"/>
  <c r="FZ225" i="17"/>
  <c r="FY225" i="17"/>
  <c r="FX225" i="17"/>
  <c r="FW225" i="17"/>
  <c r="FV225" i="17"/>
  <c r="FU225" i="17"/>
  <c r="FT225" i="17"/>
  <c r="FS225" i="17"/>
  <c r="FR225" i="17"/>
  <c r="FQ225" i="17"/>
  <c r="FP225" i="17"/>
  <c r="FO225" i="17"/>
  <c r="FN225" i="17"/>
  <c r="FM225" i="17"/>
  <c r="FL225" i="17"/>
  <c r="FK225" i="17"/>
  <c r="FJ225" i="17"/>
  <c r="FI225" i="17"/>
  <c r="FH225" i="17"/>
  <c r="FG225" i="17"/>
  <c r="FF225" i="17"/>
  <c r="FE225" i="17"/>
  <c r="FD225" i="17"/>
  <c r="FC225" i="17"/>
  <c r="FB225" i="17"/>
  <c r="FA225" i="17"/>
  <c r="EZ225" i="17"/>
  <c r="EY225" i="17"/>
  <c r="EX225" i="17"/>
  <c r="EW225" i="17"/>
  <c r="EV225" i="17"/>
  <c r="EU225" i="17"/>
  <c r="ET225" i="17"/>
  <c r="ES225" i="17"/>
  <c r="ER225" i="17"/>
  <c r="EQ225" i="17"/>
  <c r="EP225" i="17"/>
  <c r="EO225" i="17"/>
  <c r="EN225" i="17"/>
  <c r="EM225" i="17"/>
  <c r="EL225" i="17"/>
  <c r="EK225" i="17"/>
  <c r="EJ225" i="17"/>
  <c r="EI225" i="17"/>
  <c r="EH225" i="17"/>
  <c r="EG225" i="17"/>
  <c r="EF225" i="17"/>
  <c r="EE225" i="17"/>
  <c r="ED225" i="17"/>
  <c r="EC225" i="17"/>
  <c r="EB225" i="17"/>
  <c r="EA225" i="17"/>
  <c r="DZ225" i="17"/>
  <c r="DY225" i="17"/>
  <c r="DX225" i="17"/>
  <c r="DW225" i="17"/>
  <c r="DV225" i="17"/>
  <c r="DU225" i="17"/>
  <c r="DT225" i="17"/>
  <c r="DS225" i="17"/>
  <c r="DR225" i="17"/>
  <c r="DQ225" i="17"/>
  <c r="DP225" i="17"/>
  <c r="DO225" i="17"/>
  <c r="DN225" i="17"/>
  <c r="DM225" i="17"/>
  <c r="DL225" i="17"/>
  <c r="DK225" i="17"/>
  <c r="DJ225" i="17"/>
  <c r="DI225" i="17"/>
  <c r="DH225" i="17"/>
  <c r="DG225" i="17"/>
  <c r="DF225" i="17"/>
  <c r="DE225" i="17"/>
  <c r="DD225" i="17"/>
  <c r="DC225" i="17"/>
  <c r="DB225" i="17"/>
  <c r="DA225" i="17"/>
  <c r="CZ225" i="17"/>
  <c r="CY225" i="17"/>
  <c r="CX225" i="17"/>
  <c r="CW225" i="17"/>
  <c r="CV225" i="17"/>
  <c r="CU225" i="17"/>
  <c r="CT225" i="17"/>
  <c r="CS225" i="17"/>
  <c r="CR225" i="17"/>
  <c r="CQ225" i="17"/>
  <c r="CP225" i="17"/>
  <c r="CO225" i="17"/>
  <c r="CN225" i="17"/>
  <c r="CM225" i="17"/>
  <c r="CL225" i="17"/>
  <c r="CK225" i="17"/>
  <c r="CJ225" i="17"/>
  <c r="CI225" i="17"/>
  <c r="CH225" i="17"/>
  <c r="CG225" i="17"/>
  <c r="CF225" i="17"/>
  <c r="CE225" i="17"/>
  <c r="CD225" i="17"/>
  <c r="CC225" i="17"/>
  <c r="CB225" i="17"/>
  <c r="CA225" i="17"/>
  <c r="BZ225" i="17"/>
  <c r="BY225" i="17"/>
  <c r="BX225" i="17"/>
  <c r="BW225" i="17"/>
  <c r="BV225" i="17"/>
  <c r="BU225" i="17"/>
  <c r="BT225" i="17"/>
  <c r="BS225" i="17"/>
  <c r="BR225" i="17"/>
  <c r="BQ225" i="17"/>
  <c r="BP225" i="17"/>
  <c r="BO225" i="17"/>
  <c r="BN225" i="17"/>
  <c r="BM225" i="17"/>
  <c r="BL225" i="17"/>
  <c r="BK225" i="17"/>
  <c r="BJ225" i="17"/>
  <c r="BI225" i="17"/>
  <c r="BH225" i="17"/>
  <c r="BG225" i="17"/>
  <c r="BF225" i="17"/>
  <c r="BE225" i="17"/>
  <c r="BD225" i="17"/>
  <c r="BC225" i="17"/>
  <c r="BB225" i="17"/>
  <c r="BA225" i="17"/>
  <c r="AZ225" i="17"/>
  <c r="AY225" i="17"/>
  <c r="AX225" i="17"/>
  <c r="AW225" i="17"/>
  <c r="AV225" i="17"/>
  <c r="AU225" i="17"/>
  <c r="AT225" i="17"/>
  <c r="AS225" i="17"/>
  <c r="AR225" i="17"/>
  <c r="AQ225" i="17"/>
  <c r="AP225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HA224" i="17"/>
  <c r="GZ224" i="17"/>
  <c r="GY224" i="17"/>
  <c r="GX224" i="17"/>
  <c r="GW224" i="17"/>
  <c r="GV224" i="17"/>
  <c r="GU224" i="17"/>
  <c r="GT224" i="17"/>
  <c r="GS224" i="17"/>
  <c r="GR224" i="17"/>
  <c r="GQ224" i="17"/>
  <c r="GP224" i="17"/>
  <c r="GO224" i="17"/>
  <c r="GN224" i="17"/>
  <c r="GM224" i="17"/>
  <c r="GL224" i="17"/>
  <c r="GK224" i="17"/>
  <c r="GJ224" i="17"/>
  <c r="GI224" i="17"/>
  <c r="GH224" i="17"/>
  <c r="GG224" i="17"/>
  <c r="GF224" i="17"/>
  <c r="GE224" i="17"/>
  <c r="GD224" i="17"/>
  <c r="GC224" i="17"/>
  <c r="GB224" i="17"/>
  <c r="GA224" i="17"/>
  <c r="FZ224" i="17"/>
  <c r="FY224" i="17"/>
  <c r="FX224" i="17"/>
  <c r="FW224" i="17"/>
  <c r="FV224" i="17"/>
  <c r="FU224" i="17"/>
  <c r="FT224" i="17"/>
  <c r="FS224" i="17"/>
  <c r="FR224" i="17"/>
  <c r="FQ224" i="17"/>
  <c r="FP224" i="17"/>
  <c r="FO224" i="17"/>
  <c r="FN224" i="17"/>
  <c r="FM224" i="17"/>
  <c r="FL224" i="17"/>
  <c r="FK224" i="17"/>
  <c r="FJ224" i="17"/>
  <c r="FI224" i="17"/>
  <c r="FH224" i="17"/>
  <c r="FG224" i="17"/>
  <c r="FF224" i="17"/>
  <c r="FE224" i="17"/>
  <c r="FD224" i="17"/>
  <c r="FC224" i="17"/>
  <c r="FB224" i="17"/>
  <c r="FA224" i="17"/>
  <c r="EZ224" i="17"/>
  <c r="EY224" i="17"/>
  <c r="EX224" i="17"/>
  <c r="EW224" i="17"/>
  <c r="EV224" i="17"/>
  <c r="EU224" i="17"/>
  <c r="ET224" i="17"/>
  <c r="ES224" i="17"/>
  <c r="ER224" i="17"/>
  <c r="EQ224" i="17"/>
  <c r="EP224" i="17"/>
  <c r="EO224" i="17"/>
  <c r="EN224" i="17"/>
  <c r="EM224" i="17"/>
  <c r="EL224" i="17"/>
  <c r="EK224" i="17"/>
  <c r="EJ224" i="17"/>
  <c r="EI224" i="17"/>
  <c r="EH224" i="17"/>
  <c r="EG224" i="17"/>
  <c r="EF224" i="17"/>
  <c r="EE224" i="17"/>
  <c r="ED224" i="17"/>
  <c r="EC224" i="17"/>
  <c r="EB224" i="17"/>
  <c r="EA224" i="17"/>
  <c r="DZ224" i="17"/>
  <c r="DY224" i="17"/>
  <c r="DX224" i="17"/>
  <c r="DW224" i="17"/>
  <c r="DV224" i="17"/>
  <c r="DU224" i="17"/>
  <c r="DT224" i="17"/>
  <c r="DS224" i="17"/>
  <c r="DR224" i="17"/>
  <c r="DQ224" i="17"/>
  <c r="DP224" i="17"/>
  <c r="DO224" i="17"/>
  <c r="DN224" i="17"/>
  <c r="DM224" i="17"/>
  <c r="DL224" i="17"/>
  <c r="DK224" i="17"/>
  <c r="DJ224" i="17"/>
  <c r="DI224" i="17"/>
  <c r="DH224" i="17"/>
  <c r="DG224" i="17"/>
  <c r="DF224" i="17"/>
  <c r="DE224" i="17"/>
  <c r="DD224" i="17"/>
  <c r="DC224" i="17"/>
  <c r="DB224" i="17"/>
  <c r="DA224" i="17"/>
  <c r="CZ224" i="17"/>
  <c r="CY224" i="17"/>
  <c r="CX224" i="17"/>
  <c r="CW224" i="17"/>
  <c r="CV224" i="17"/>
  <c r="CU224" i="17"/>
  <c r="CT224" i="17"/>
  <c r="CS224" i="17"/>
  <c r="CR224" i="17"/>
  <c r="CQ224" i="17"/>
  <c r="CP224" i="17"/>
  <c r="CO224" i="17"/>
  <c r="CN224" i="17"/>
  <c r="CM224" i="17"/>
  <c r="CL224" i="17"/>
  <c r="CK224" i="17"/>
  <c r="CJ224" i="17"/>
  <c r="CI224" i="17"/>
  <c r="CH224" i="17"/>
  <c r="CG224" i="17"/>
  <c r="CF224" i="17"/>
  <c r="CE224" i="17"/>
  <c r="CD224" i="17"/>
  <c r="CC224" i="17"/>
  <c r="CB224" i="17"/>
  <c r="CA224" i="17"/>
  <c r="BZ224" i="17"/>
  <c r="BY224" i="17"/>
  <c r="BX224" i="17"/>
  <c r="BW224" i="17"/>
  <c r="BV224" i="17"/>
  <c r="BU224" i="17"/>
  <c r="BT224" i="17"/>
  <c r="BS224" i="17"/>
  <c r="BR224" i="17"/>
  <c r="BQ224" i="17"/>
  <c r="BP224" i="17"/>
  <c r="BO224" i="17"/>
  <c r="BN224" i="17"/>
  <c r="BM224" i="17"/>
  <c r="BL224" i="17"/>
  <c r="BK224" i="17"/>
  <c r="BJ224" i="17"/>
  <c r="BI224" i="17"/>
  <c r="BH224" i="17"/>
  <c r="BG224" i="17"/>
  <c r="BF224" i="17"/>
  <c r="BE224" i="17"/>
  <c r="BD224" i="17"/>
  <c r="BC224" i="17"/>
  <c r="BB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HA223" i="17"/>
  <c r="GZ223" i="17"/>
  <c r="GY223" i="17"/>
  <c r="GX223" i="17"/>
  <c r="GW223" i="17"/>
  <c r="GV223" i="17"/>
  <c r="GU223" i="17"/>
  <c r="GT223" i="17"/>
  <c r="GS223" i="17"/>
  <c r="GR223" i="17"/>
  <c r="GQ223" i="17"/>
  <c r="GP223" i="17"/>
  <c r="GO223" i="17"/>
  <c r="GN223" i="17"/>
  <c r="GM223" i="17"/>
  <c r="GL223" i="17"/>
  <c r="GK223" i="17"/>
  <c r="GJ223" i="17"/>
  <c r="GI223" i="17"/>
  <c r="GH223" i="17"/>
  <c r="GG223" i="17"/>
  <c r="GF223" i="17"/>
  <c r="GE223" i="17"/>
  <c r="GD223" i="17"/>
  <c r="GC223" i="17"/>
  <c r="GB223" i="17"/>
  <c r="GA223" i="17"/>
  <c r="FZ223" i="17"/>
  <c r="FY223" i="17"/>
  <c r="FX223" i="17"/>
  <c r="FW223" i="17"/>
  <c r="FV223" i="17"/>
  <c r="FU223" i="17"/>
  <c r="FT223" i="17"/>
  <c r="FS223" i="17"/>
  <c r="FR223" i="17"/>
  <c r="FQ223" i="17"/>
  <c r="FP223" i="17"/>
  <c r="FO223" i="17"/>
  <c r="FN223" i="17"/>
  <c r="FM223" i="17"/>
  <c r="FL223" i="17"/>
  <c r="FK223" i="17"/>
  <c r="FJ223" i="17"/>
  <c r="FI223" i="17"/>
  <c r="FH223" i="17"/>
  <c r="FG223" i="17"/>
  <c r="FF223" i="17"/>
  <c r="FE223" i="17"/>
  <c r="FD223" i="17"/>
  <c r="FC223" i="17"/>
  <c r="FB223" i="17"/>
  <c r="FA223" i="17"/>
  <c r="EZ223" i="17"/>
  <c r="EY223" i="17"/>
  <c r="EX223" i="17"/>
  <c r="EW223" i="17"/>
  <c r="EV223" i="17"/>
  <c r="EU223" i="17"/>
  <c r="ET223" i="17"/>
  <c r="ES223" i="17"/>
  <c r="ER223" i="17"/>
  <c r="EQ223" i="17"/>
  <c r="EP223" i="17"/>
  <c r="EO223" i="17"/>
  <c r="EN223" i="17"/>
  <c r="EM223" i="17"/>
  <c r="EL223" i="17"/>
  <c r="EK223" i="17"/>
  <c r="EJ223" i="17"/>
  <c r="EI223" i="17"/>
  <c r="EH223" i="17"/>
  <c r="EG223" i="17"/>
  <c r="EF223" i="17"/>
  <c r="EE223" i="17"/>
  <c r="ED223" i="17"/>
  <c r="EC223" i="17"/>
  <c r="EB223" i="17"/>
  <c r="EA223" i="17"/>
  <c r="DZ223" i="17"/>
  <c r="DY223" i="17"/>
  <c r="DX223" i="17"/>
  <c r="DW223" i="17"/>
  <c r="DV223" i="17"/>
  <c r="DU223" i="17"/>
  <c r="DT223" i="17"/>
  <c r="DS223" i="17"/>
  <c r="DR223" i="17"/>
  <c r="DQ223" i="17"/>
  <c r="DP223" i="17"/>
  <c r="DO223" i="17"/>
  <c r="DN223" i="17"/>
  <c r="DM223" i="17"/>
  <c r="DL223" i="17"/>
  <c r="DK223" i="17"/>
  <c r="DJ223" i="17"/>
  <c r="DI223" i="17"/>
  <c r="DH223" i="17"/>
  <c r="DG223" i="17"/>
  <c r="DF223" i="17"/>
  <c r="DE223" i="17"/>
  <c r="DD223" i="17"/>
  <c r="DC223" i="17"/>
  <c r="DB223" i="17"/>
  <c r="DA223" i="17"/>
  <c r="CZ223" i="17"/>
  <c r="CY223" i="17"/>
  <c r="CX223" i="17"/>
  <c r="CW223" i="17"/>
  <c r="CV223" i="17"/>
  <c r="CU223" i="17"/>
  <c r="CT223" i="17"/>
  <c r="CS223" i="17"/>
  <c r="CR223" i="17"/>
  <c r="CQ223" i="17"/>
  <c r="CP223" i="17"/>
  <c r="CO223" i="17"/>
  <c r="CN223" i="17"/>
  <c r="CM223" i="17"/>
  <c r="CL223" i="17"/>
  <c r="CK223" i="17"/>
  <c r="CJ223" i="17"/>
  <c r="CI223" i="17"/>
  <c r="CH223" i="17"/>
  <c r="CG223" i="17"/>
  <c r="CF223" i="17"/>
  <c r="CE223" i="17"/>
  <c r="CD223" i="17"/>
  <c r="CC223" i="17"/>
  <c r="CB223" i="17"/>
  <c r="CA223" i="17"/>
  <c r="BZ223" i="17"/>
  <c r="BY223" i="17"/>
  <c r="BX223" i="17"/>
  <c r="BW223" i="17"/>
  <c r="BV223" i="17"/>
  <c r="BU223" i="17"/>
  <c r="BT223" i="17"/>
  <c r="BS223" i="17"/>
  <c r="BR223" i="17"/>
  <c r="BQ223" i="17"/>
  <c r="BP223" i="17"/>
  <c r="BO223" i="17"/>
  <c r="BN223" i="17"/>
  <c r="BM223" i="17"/>
  <c r="BL223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HA222" i="17"/>
  <c r="GZ222" i="17"/>
  <c r="GY222" i="17"/>
  <c r="GX222" i="17"/>
  <c r="GW222" i="17"/>
  <c r="GV222" i="17"/>
  <c r="GU222" i="17"/>
  <c r="GT222" i="17"/>
  <c r="GS222" i="17"/>
  <c r="GR222" i="17"/>
  <c r="GQ222" i="17"/>
  <c r="GP222" i="17"/>
  <c r="GO222" i="17"/>
  <c r="GN222" i="17"/>
  <c r="GM222" i="17"/>
  <c r="GL222" i="17"/>
  <c r="GK222" i="17"/>
  <c r="GJ222" i="17"/>
  <c r="GI222" i="17"/>
  <c r="GH222" i="17"/>
  <c r="GG222" i="17"/>
  <c r="GF222" i="17"/>
  <c r="GE222" i="17"/>
  <c r="GD222" i="17"/>
  <c r="GC222" i="17"/>
  <c r="GB222" i="17"/>
  <c r="GA222" i="17"/>
  <c r="FZ222" i="17"/>
  <c r="FY222" i="17"/>
  <c r="FX222" i="17"/>
  <c r="FW222" i="17"/>
  <c r="FV222" i="17"/>
  <c r="FU222" i="17"/>
  <c r="FT222" i="17"/>
  <c r="FS222" i="17"/>
  <c r="FR222" i="17"/>
  <c r="FQ222" i="17"/>
  <c r="FP222" i="17"/>
  <c r="FO222" i="17"/>
  <c r="FN222" i="17"/>
  <c r="FM222" i="17"/>
  <c r="FL222" i="17"/>
  <c r="FK222" i="17"/>
  <c r="FJ222" i="17"/>
  <c r="FI222" i="17"/>
  <c r="FH222" i="17"/>
  <c r="FG222" i="17"/>
  <c r="FF222" i="17"/>
  <c r="FE222" i="17"/>
  <c r="FD222" i="17"/>
  <c r="FC222" i="17"/>
  <c r="FB222" i="17"/>
  <c r="FA222" i="17"/>
  <c r="EZ222" i="17"/>
  <c r="EY222" i="17"/>
  <c r="EX222" i="17"/>
  <c r="EW222" i="17"/>
  <c r="EV222" i="17"/>
  <c r="EU222" i="17"/>
  <c r="ET222" i="17"/>
  <c r="ES222" i="17"/>
  <c r="ER222" i="17"/>
  <c r="EQ222" i="17"/>
  <c r="EP222" i="17"/>
  <c r="EO222" i="17"/>
  <c r="EN222" i="17"/>
  <c r="EM222" i="17"/>
  <c r="EL222" i="17"/>
  <c r="EK222" i="17"/>
  <c r="EJ222" i="17"/>
  <c r="EI222" i="17"/>
  <c r="EH222" i="17"/>
  <c r="EG222" i="17"/>
  <c r="EF222" i="17"/>
  <c r="EE222" i="17"/>
  <c r="ED222" i="17"/>
  <c r="EC222" i="17"/>
  <c r="EB222" i="17"/>
  <c r="EA222" i="17"/>
  <c r="DZ222" i="17"/>
  <c r="DY222" i="17"/>
  <c r="DX222" i="17"/>
  <c r="DW222" i="17"/>
  <c r="DV222" i="17"/>
  <c r="DU222" i="17"/>
  <c r="DT222" i="17"/>
  <c r="DS222" i="17"/>
  <c r="DR222" i="17"/>
  <c r="DQ222" i="17"/>
  <c r="DP222" i="17"/>
  <c r="DO222" i="17"/>
  <c r="DN222" i="17"/>
  <c r="DM222" i="17"/>
  <c r="DL222" i="17"/>
  <c r="DK222" i="17"/>
  <c r="DJ222" i="17"/>
  <c r="DI222" i="17"/>
  <c r="DH222" i="17"/>
  <c r="DG222" i="17"/>
  <c r="DF222" i="17"/>
  <c r="DE222" i="17"/>
  <c r="DD222" i="17"/>
  <c r="DC222" i="17"/>
  <c r="DB222" i="17"/>
  <c r="DA222" i="17"/>
  <c r="CZ222" i="17"/>
  <c r="CY222" i="17"/>
  <c r="CX222" i="17"/>
  <c r="CW222" i="17"/>
  <c r="CV222" i="17"/>
  <c r="CU222" i="17"/>
  <c r="CT222" i="17"/>
  <c r="CS222" i="17"/>
  <c r="CR222" i="17"/>
  <c r="CQ222" i="17"/>
  <c r="CP222" i="17"/>
  <c r="CO222" i="17"/>
  <c r="CN222" i="17"/>
  <c r="CM222" i="17"/>
  <c r="CL222" i="17"/>
  <c r="CK222" i="17"/>
  <c r="CJ222" i="17"/>
  <c r="CI222" i="17"/>
  <c r="CH222" i="17"/>
  <c r="CG222" i="17"/>
  <c r="CF222" i="17"/>
  <c r="CE222" i="17"/>
  <c r="CD222" i="17"/>
  <c r="CC222" i="17"/>
  <c r="CB222" i="17"/>
  <c r="CA222" i="17"/>
  <c r="BZ222" i="17"/>
  <c r="BY222" i="17"/>
  <c r="BX222" i="17"/>
  <c r="BW222" i="17"/>
  <c r="BV222" i="17"/>
  <c r="BU222" i="17"/>
  <c r="BT222" i="17"/>
  <c r="BS222" i="17"/>
  <c r="BR222" i="17"/>
  <c r="BQ222" i="17"/>
  <c r="BP222" i="17"/>
  <c r="BO222" i="17"/>
  <c r="BN222" i="17"/>
  <c r="BM222" i="17"/>
  <c r="BL222" i="17"/>
  <c r="BK222" i="17"/>
  <c r="BJ222" i="17"/>
  <c r="BI222" i="17"/>
  <c r="BH222" i="17"/>
  <c r="BG222" i="17"/>
  <c r="BF222" i="17"/>
  <c r="BE222" i="17"/>
  <c r="BD222" i="17"/>
  <c r="BC222" i="17"/>
  <c r="BB222" i="17"/>
  <c r="BA222" i="17"/>
  <c r="AZ222" i="17"/>
  <c r="AY222" i="17"/>
  <c r="AX222" i="17"/>
  <c r="AW222" i="17"/>
  <c r="AV222" i="17"/>
  <c r="AU222" i="17"/>
  <c r="AT222" i="17"/>
  <c r="AS222" i="17"/>
  <c r="AR222" i="17"/>
  <c r="AQ222" i="17"/>
  <c r="AP222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HA221" i="17"/>
  <c r="GZ221" i="17"/>
  <c r="GY221" i="17"/>
  <c r="GX221" i="17"/>
  <c r="GW221" i="17"/>
  <c r="GV221" i="17"/>
  <c r="GU221" i="17"/>
  <c r="GT221" i="17"/>
  <c r="GS221" i="17"/>
  <c r="GR221" i="17"/>
  <c r="GQ221" i="17"/>
  <c r="GP221" i="17"/>
  <c r="GO221" i="17"/>
  <c r="GN221" i="17"/>
  <c r="GM221" i="17"/>
  <c r="GL221" i="17"/>
  <c r="GK221" i="17"/>
  <c r="GJ221" i="17"/>
  <c r="GI221" i="17"/>
  <c r="GH221" i="17"/>
  <c r="GG221" i="17"/>
  <c r="GF221" i="17"/>
  <c r="GE221" i="17"/>
  <c r="GD221" i="17"/>
  <c r="GC221" i="17"/>
  <c r="GB221" i="17"/>
  <c r="GA221" i="17"/>
  <c r="FZ221" i="17"/>
  <c r="FY221" i="17"/>
  <c r="FX221" i="17"/>
  <c r="FW221" i="17"/>
  <c r="FV221" i="17"/>
  <c r="FU221" i="17"/>
  <c r="FT221" i="17"/>
  <c r="FS221" i="17"/>
  <c r="FR221" i="17"/>
  <c r="FQ221" i="17"/>
  <c r="FP221" i="17"/>
  <c r="FO221" i="17"/>
  <c r="FN221" i="17"/>
  <c r="FM221" i="17"/>
  <c r="FL221" i="17"/>
  <c r="FK221" i="17"/>
  <c r="FJ221" i="17"/>
  <c r="FI221" i="17"/>
  <c r="FH221" i="17"/>
  <c r="FG221" i="17"/>
  <c r="FF221" i="17"/>
  <c r="FE221" i="17"/>
  <c r="FD221" i="17"/>
  <c r="FC221" i="17"/>
  <c r="FB221" i="17"/>
  <c r="FA221" i="17"/>
  <c r="EZ221" i="17"/>
  <c r="EY221" i="17"/>
  <c r="EX221" i="17"/>
  <c r="EW221" i="17"/>
  <c r="EV221" i="17"/>
  <c r="EU221" i="17"/>
  <c r="ET221" i="17"/>
  <c r="ES221" i="17"/>
  <c r="ER221" i="17"/>
  <c r="EQ221" i="17"/>
  <c r="EP221" i="17"/>
  <c r="EO221" i="17"/>
  <c r="EN221" i="17"/>
  <c r="EM221" i="17"/>
  <c r="EL221" i="17"/>
  <c r="EK221" i="17"/>
  <c r="EJ221" i="17"/>
  <c r="EI221" i="17"/>
  <c r="EH221" i="17"/>
  <c r="EG221" i="17"/>
  <c r="EF221" i="17"/>
  <c r="EE221" i="17"/>
  <c r="ED221" i="17"/>
  <c r="EC221" i="17"/>
  <c r="EB221" i="17"/>
  <c r="EA221" i="17"/>
  <c r="DZ221" i="17"/>
  <c r="DY221" i="17"/>
  <c r="DX221" i="17"/>
  <c r="DW221" i="17"/>
  <c r="DV221" i="17"/>
  <c r="DU221" i="17"/>
  <c r="DT221" i="17"/>
  <c r="DS221" i="17"/>
  <c r="DR221" i="17"/>
  <c r="DQ221" i="17"/>
  <c r="DP221" i="17"/>
  <c r="DO221" i="17"/>
  <c r="DN221" i="17"/>
  <c r="DM221" i="17"/>
  <c r="DL221" i="17"/>
  <c r="DK221" i="17"/>
  <c r="DJ221" i="17"/>
  <c r="DI221" i="17"/>
  <c r="DH221" i="17"/>
  <c r="DG221" i="17"/>
  <c r="DF221" i="17"/>
  <c r="DE221" i="17"/>
  <c r="DD221" i="17"/>
  <c r="DC221" i="17"/>
  <c r="DB221" i="17"/>
  <c r="DA221" i="17"/>
  <c r="CZ221" i="17"/>
  <c r="CY221" i="17"/>
  <c r="CX221" i="17"/>
  <c r="CW221" i="17"/>
  <c r="CV221" i="17"/>
  <c r="CU221" i="17"/>
  <c r="CT221" i="17"/>
  <c r="CS221" i="17"/>
  <c r="CR221" i="17"/>
  <c r="CQ221" i="17"/>
  <c r="CP221" i="17"/>
  <c r="CO221" i="17"/>
  <c r="CN221" i="17"/>
  <c r="CM221" i="17"/>
  <c r="CL221" i="17"/>
  <c r="CK221" i="17"/>
  <c r="CJ221" i="17"/>
  <c r="CI221" i="17"/>
  <c r="CH221" i="17"/>
  <c r="CG221" i="17"/>
  <c r="CF221" i="17"/>
  <c r="CE221" i="17"/>
  <c r="CD221" i="17"/>
  <c r="CC221" i="17"/>
  <c r="CB221" i="17"/>
  <c r="CA221" i="17"/>
  <c r="BZ221" i="17"/>
  <c r="BY221" i="17"/>
  <c r="BX221" i="17"/>
  <c r="BW221" i="17"/>
  <c r="BV221" i="17"/>
  <c r="BU221" i="17"/>
  <c r="BT221" i="17"/>
  <c r="BS221" i="17"/>
  <c r="BR221" i="17"/>
  <c r="BQ221" i="17"/>
  <c r="BP221" i="17"/>
  <c r="BO221" i="17"/>
  <c r="BN221" i="17"/>
  <c r="BM221" i="17"/>
  <c r="BL221" i="17"/>
  <c r="BK221" i="17"/>
  <c r="BJ221" i="17"/>
  <c r="BI221" i="17"/>
  <c r="BH221" i="17"/>
  <c r="BG221" i="17"/>
  <c r="BF221" i="17"/>
  <c r="BE221" i="17"/>
  <c r="BD221" i="17"/>
  <c r="BC221" i="17"/>
  <c r="BB221" i="17"/>
  <c r="BA221" i="17"/>
  <c r="AZ221" i="17"/>
  <c r="AY221" i="17"/>
  <c r="AX221" i="17"/>
  <c r="AW221" i="17"/>
  <c r="AV221" i="17"/>
  <c r="AU221" i="17"/>
  <c r="AT221" i="17"/>
  <c r="AS221" i="17"/>
  <c r="AR221" i="17"/>
  <c r="AQ221" i="17"/>
  <c r="AP221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HA220" i="17"/>
  <c r="GZ220" i="17"/>
  <c r="GY220" i="17"/>
  <c r="GX220" i="17"/>
  <c r="GW220" i="17"/>
  <c r="GV220" i="17"/>
  <c r="GU220" i="17"/>
  <c r="GT220" i="17"/>
  <c r="GS220" i="17"/>
  <c r="GR220" i="17"/>
  <c r="GQ220" i="17"/>
  <c r="GP220" i="17"/>
  <c r="GO220" i="17"/>
  <c r="GN220" i="17"/>
  <c r="GM220" i="17"/>
  <c r="GL220" i="17"/>
  <c r="GK220" i="17"/>
  <c r="GJ220" i="17"/>
  <c r="GI220" i="17"/>
  <c r="GH220" i="17"/>
  <c r="GG220" i="17"/>
  <c r="GF220" i="17"/>
  <c r="GE220" i="17"/>
  <c r="GD220" i="17"/>
  <c r="GC220" i="17"/>
  <c r="GB220" i="17"/>
  <c r="GA220" i="17"/>
  <c r="FZ220" i="17"/>
  <c r="FY220" i="17"/>
  <c r="FX220" i="17"/>
  <c r="FW220" i="17"/>
  <c r="FV220" i="17"/>
  <c r="FU220" i="17"/>
  <c r="FT220" i="17"/>
  <c r="FS220" i="17"/>
  <c r="FR220" i="17"/>
  <c r="FQ220" i="17"/>
  <c r="FP220" i="17"/>
  <c r="FO220" i="17"/>
  <c r="FN220" i="17"/>
  <c r="FM220" i="17"/>
  <c r="FL220" i="17"/>
  <c r="FK220" i="17"/>
  <c r="FJ220" i="17"/>
  <c r="FI220" i="17"/>
  <c r="FH220" i="17"/>
  <c r="FG220" i="17"/>
  <c r="FF220" i="17"/>
  <c r="FE220" i="17"/>
  <c r="FD220" i="17"/>
  <c r="FC220" i="17"/>
  <c r="FB220" i="17"/>
  <c r="FA220" i="17"/>
  <c r="EZ220" i="17"/>
  <c r="EY220" i="17"/>
  <c r="EX220" i="17"/>
  <c r="EW220" i="17"/>
  <c r="EV220" i="17"/>
  <c r="EU220" i="17"/>
  <c r="ET220" i="17"/>
  <c r="ES220" i="17"/>
  <c r="ER220" i="17"/>
  <c r="EQ220" i="17"/>
  <c r="EP220" i="17"/>
  <c r="EO220" i="17"/>
  <c r="EN220" i="17"/>
  <c r="EM220" i="17"/>
  <c r="EL220" i="17"/>
  <c r="EK220" i="17"/>
  <c r="EJ220" i="17"/>
  <c r="EI220" i="17"/>
  <c r="EH220" i="17"/>
  <c r="EG220" i="17"/>
  <c r="EF220" i="17"/>
  <c r="EE220" i="17"/>
  <c r="ED220" i="17"/>
  <c r="EC220" i="17"/>
  <c r="EB220" i="17"/>
  <c r="EA220" i="17"/>
  <c r="DZ220" i="17"/>
  <c r="DY220" i="17"/>
  <c r="DX220" i="17"/>
  <c r="DW220" i="17"/>
  <c r="DV220" i="17"/>
  <c r="DU220" i="17"/>
  <c r="DT220" i="17"/>
  <c r="DS220" i="17"/>
  <c r="DR220" i="17"/>
  <c r="DQ220" i="17"/>
  <c r="DP220" i="17"/>
  <c r="DO220" i="17"/>
  <c r="DN220" i="17"/>
  <c r="DM220" i="17"/>
  <c r="DL220" i="17"/>
  <c r="DK220" i="17"/>
  <c r="DJ220" i="17"/>
  <c r="DI220" i="17"/>
  <c r="DH220" i="17"/>
  <c r="DG220" i="17"/>
  <c r="DF220" i="17"/>
  <c r="DE220" i="17"/>
  <c r="DD220" i="17"/>
  <c r="DC220" i="17"/>
  <c r="DB220" i="17"/>
  <c r="DA220" i="17"/>
  <c r="CZ220" i="17"/>
  <c r="CY220" i="17"/>
  <c r="CX220" i="17"/>
  <c r="CW220" i="17"/>
  <c r="CV220" i="17"/>
  <c r="CU220" i="17"/>
  <c r="CT220" i="17"/>
  <c r="CS220" i="17"/>
  <c r="CR220" i="17"/>
  <c r="CQ220" i="17"/>
  <c r="CP220" i="17"/>
  <c r="CO220" i="17"/>
  <c r="CN220" i="17"/>
  <c r="CM220" i="17"/>
  <c r="CL220" i="17"/>
  <c r="CK220" i="17"/>
  <c r="CJ220" i="17"/>
  <c r="CI220" i="17"/>
  <c r="CH220" i="17"/>
  <c r="CG220" i="17"/>
  <c r="CF220" i="17"/>
  <c r="CE220" i="17"/>
  <c r="CD220" i="17"/>
  <c r="CC220" i="17"/>
  <c r="CB220" i="17"/>
  <c r="CA220" i="17"/>
  <c r="BZ220" i="17"/>
  <c r="BY220" i="17"/>
  <c r="BX220" i="17"/>
  <c r="BW220" i="17"/>
  <c r="BV220" i="17"/>
  <c r="BU220" i="17"/>
  <c r="BT220" i="17"/>
  <c r="BS220" i="17"/>
  <c r="BR220" i="17"/>
  <c r="BQ220" i="17"/>
  <c r="BP220" i="17"/>
  <c r="BO220" i="17"/>
  <c r="BN220" i="17"/>
  <c r="BM220" i="17"/>
  <c r="BL220" i="17"/>
  <c r="BK220" i="17"/>
  <c r="BJ220" i="17"/>
  <c r="BI220" i="17"/>
  <c r="BH220" i="17"/>
  <c r="BG220" i="17"/>
  <c r="BF220" i="17"/>
  <c r="BE220" i="17"/>
  <c r="BD220" i="17"/>
  <c r="BC220" i="17"/>
  <c r="BB220" i="17"/>
  <c r="BA220" i="17"/>
  <c r="AZ220" i="17"/>
  <c r="AY220" i="17"/>
  <c r="AX220" i="17"/>
  <c r="AW220" i="17"/>
  <c r="AV220" i="17"/>
  <c r="AU220" i="17"/>
  <c r="AT220" i="17"/>
  <c r="AS220" i="17"/>
  <c r="AR220" i="17"/>
  <c r="AQ220" i="17"/>
  <c r="AP220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HA219" i="17"/>
  <c r="GZ219" i="17"/>
  <c r="GY219" i="17"/>
  <c r="GX219" i="17"/>
  <c r="GW219" i="17"/>
  <c r="GV219" i="17"/>
  <c r="GU219" i="17"/>
  <c r="GT219" i="17"/>
  <c r="GS219" i="17"/>
  <c r="GR219" i="17"/>
  <c r="GQ219" i="17"/>
  <c r="GP219" i="17"/>
  <c r="GO219" i="17"/>
  <c r="GN219" i="17"/>
  <c r="GM219" i="17"/>
  <c r="GL219" i="17"/>
  <c r="GK219" i="17"/>
  <c r="GJ219" i="17"/>
  <c r="GI219" i="17"/>
  <c r="GH219" i="17"/>
  <c r="GG219" i="17"/>
  <c r="GF219" i="17"/>
  <c r="GE219" i="17"/>
  <c r="GD219" i="17"/>
  <c r="GC219" i="17"/>
  <c r="GB219" i="17"/>
  <c r="GA219" i="17"/>
  <c r="FZ219" i="17"/>
  <c r="FY219" i="17"/>
  <c r="FX219" i="17"/>
  <c r="FW219" i="17"/>
  <c r="FV219" i="17"/>
  <c r="FU219" i="17"/>
  <c r="FT219" i="17"/>
  <c r="FS219" i="17"/>
  <c r="FR219" i="17"/>
  <c r="FQ219" i="17"/>
  <c r="FP219" i="17"/>
  <c r="FO219" i="17"/>
  <c r="FN219" i="17"/>
  <c r="FM219" i="17"/>
  <c r="FL219" i="17"/>
  <c r="FK219" i="17"/>
  <c r="FJ219" i="17"/>
  <c r="FI219" i="17"/>
  <c r="FH219" i="17"/>
  <c r="FG219" i="17"/>
  <c r="FF219" i="17"/>
  <c r="FE219" i="17"/>
  <c r="FD219" i="17"/>
  <c r="FC219" i="17"/>
  <c r="FB219" i="17"/>
  <c r="FA219" i="17"/>
  <c r="EZ219" i="17"/>
  <c r="EY219" i="17"/>
  <c r="EX219" i="17"/>
  <c r="EW219" i="17"/>
  <c r="EV219" i="17"/>
  <c r="EU219" i="17"/>
  <c r="ET219" i="17"/>
  <c r="ES219" i="17"/>
  <c r="ER219" i="17"/>
  <c r="EQ219" i="17"/>
  <c r="EP219" i="17"/>
  <c r="EO219" i="17"/>
  <c r="EN219" i="17"/>
  <c r="EM219" i="17"/>
  <c r="EL219" i="17"/>
  <c r="EK219" i="17"/>
  <c r="EJ219" i="17"/>
  <c r="EI219" i="17"/>
  <c r="EH219" i="17"/>
  <c r="EG219" i="17"/>
  <c r="EF219" i="17"/>
  <c r="EE219" i="17"/>
  <c r="ED219" i="17"/>
  <c r="EC219" i="17"/>
  <c r="EB219" i="17"/>
  <c r="EA219" i="17"/>
  <c r="DZ219" i="17"/>
  <c r="DY219" i="17"/>
  <c r="DX219" i="17"/>
  <c r="DW219" i="17"/>
  <c r="DV219" i="17"/>
  <c r="DU219" i="17"/>
  <c r="DT219" i="17"/>
  <c r="DS219" i="17"/>
  <c r="DR219" i="17"/>
  <c r="DQ219" i="17"/>
  <c r="DP219" i="17"/>
  <c r="DO219" i="17"/>
  <c r="DN219" i="17"/>
  <c r="DM219" i="17"/>
  <c r="DL219" i="17"/>
  <c r="DK219" i="17"/>
  <c r="DJ219" i="17"/>
  <c r="DI219" i="17"/>
  <c r="DH219" i="17"/>
  <c r="DG219" i="17"/>
  <c r="DF219" i="17"/>
  <c r="DE219" i="17"/>
  <c r="DD219" i="17"/>
  <c r="DC219" i="17"/>
  <c r="DB219" i="17"/>
  <c r="DA219" i="17"/>
  <c r="CZ219" i="17"/>
  <c r="CY219" i="17"/>
  <c r="CX219" i="17"/>
  <c r="CW219" i="17"/>
  <c r="CV219" i="17"/>
  <c r="CU219" i="17"/>
  <c r="CT219" i="17"/>
  <c r="CS219" i="17"/>
  <c r="CR219" i="17"/>
  <c r="CQ219" i="17"/>
  <c r="CP219" i="17"/>
  <c r="CO219" i="17"/>
  <c r="CN219" i="17"/>
  <c r="CM219" i="17"/>
  <c r="CL219" i="17"/>
  <c r="CK219" i="17"/>
  <c r="CJ219" i="17"/>
  <c r="CI219" i="17"/>
  <c r="CH219" i="17"/>
  <c r="CG219" i="17"/>
  <c r="CF219" i="17"/>
  <c r="CE219" i="17"/>
  <c r="CD219" i="17"/>
  <c r="CC219" i="17"/>
  <c r="CB219" i="17"/>
  <c r="CA219" i="17"/>
  <c r="BZ219" i="17"/>
  <c r="BY219" i="17"/>
  <c r="BX219" i="17"/>
  <c r="BW219" i="17"/>
  <c r="BV219" i="17"/>
  <c r="BU219" i="17"/>
  <c r="BT219" i="17"/>
  <c r="BS219" i="17"/>
  <c r="BR219" i="17"/>
  <c r="BQ219" i="17"/>
  <c r="BP219" i="17"/>
  <c r="BO219" i="17"/>
  <c r="BN219" i="17"/>
  <c r="BM219" i="17"/>
  <c r="BL219" i="17"/>
  <c r="BK219" i="17"/>
  <c r="BJ219" i="17"/>
  <c r="BI219" i="17"/>
  <c r="BH219" i="17"/>
  <c r="BG219" i="17"/>
  <c r="BF219" i="17"/>
  <c r="BE219" i="17"/>
  <c r="BD219" i="17"/>
  <c r="BC219" i="17"/>
  <c r="BB219" i="17"/>
  <c r="BA219" i="17"/>
  <c r="AZ219" i="17"/>
  <c r="AY219" i="17"/>
  <c r="AX219" i="17"/>
  <c r="AW219" i="17"/>
  <c r="AV219" i="17"/>
  <c r="AU219" i="17"/>
  <c r="AT219" i="17"/>
  <c r="AS219" i="17"/>
  <c r="AR219" i="17"/>
  <c r="AQ219" i="17"/>
  <c r="AP219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HA218" i="17"/>
  <c r="GZ218" i="17"/>
  <c r="GY218" i="17"/>
  <c r="GX218" i="17"/>
  <c r="GW218" i="17"/>
  <c r="GV218" i="17"/>
  <c r="GU218" i="17"/>
  <c r="GT218" i="17"/>
  <c r="GS218" i="17"/>
  <c r="GR218" i="17"/>
  <c r="GQ218" i="17"/>
  <c r="GP218" i="17"/>
  <c r="GO218" i="17"/>
  <c r="GN218" i="17"/>
  <c r="GM218" i="17"/>
  <c r="GL218" i="17"/>
  <c r="GK218" i="17"/>
  <c r="GJ218" i="17"/>
  <c r="GI218" i="17"/>
  <c r="GH218" i="17"/>
  <c r="GG218" i="17"/>
  <c r="GF218" i="17"/>
  <c r="GE218" i="17"/>
  <c r="GD218" i="17"/>
  <c r="GC218" i="17"/>
  <c r="GB218" i="17"/>
  <c r="GA218" i="17"/>
  <c r="FZ218" i="17"/>
  <c r="FY218" i="17"/>
  <c r="FX218" i="17"/>
  <c r="FW218" i="17"/>
  <c r="FV218" i="17"/>
  <c r="FU218" i="17"/>
  <c r="FT218" i="17"/>
  <c r="FS218" i="17"/>
  <c r="FR218" i="17"/>
  <c r="FQ218" i="17"/>
  <c r="FP218" i="17"/>
  <c r="FO218" i="17"/>
  <c r="FN218" i="17"/>
  <c r="FM218" i="17"/>
  <c r="FL218" i="17"/>
  <c r="FK218" i="17"/>
  <c r="FJ218" i="17"/>
  <c r="FI218" i="17"/>
  <c r="FH218" i="17"/>
  <c r="FG218" i="17"/>
  <c r="FF218" i="17"/>
  <c r="FE218" i="17"/>
  <c r="FD218" i="17"/>
  <c r="FC218" i="17"/>
  <c r="FB218" i="17"/>
  <c r="FA218" i="17"/>
  <c r="EZ218" i="17"/>
  <c r="EY218" i="17"/>
  <c r="EX218" i="17"/>
  <c r="EW218" i="17"/>
  <c r="EV218" i="17"/>
  <c r="EU218" i="17"/>
  <c r="ET218" i="17"/>
  <c r="ES218" i="17"/>
  <c r="ER218" i="17"/>
  <c r="EQ218" i="17"/>
  <c r="EP218" i="17"/>
  <c r="EO218" i="17"/>
  <c r="EN218" i="17"/>
  <c r="EM218" i="17"/>
  <c r="EL218" i="17"/>
  <c r="EK218" i="17"/>
  <c r="EJ218" i="17"/>
  <c r="EI218" i="17"/>
  <c r="EH218" i="17"/>
  <c r="EG218" i="17"/>
  <c r="EF218" i="17"/>
  <c r="EE218" i="17"/>
  <c r="ED218" i="17"/>
  <c r="EC218" i="17"/>
  <c r="EB218" i="17"/>
  <c r="EA218" i="17"/>
  <c r="DZ218" i="17"/>
  <c r="DY218" i="17"/>
  <c r="DX218" i="17"/>
  <c r="DW218" i="17"/>
  <c r="DV218" i="17"/>
  <c r="DU218" i="17"/>
  <c r="DT218" i="17"/>
  <c r="DS218" i="17"/>
  <c r="DR218" i="17"/>
  <c r="DQ218" i="17"/>
  <c r="DP218" i="17"/>
  <c r="DO218" i="17"/>
  <c r="DN218" i="17"/>
  <c r="DM218" i="17"/>
  <c r="DL218" i="17"/>
  <c r="DK218" i="17"/>
  <c r="DJ218" i="17"/>
  <c r="DI218" i="17"/>
  <c r="DH218" i="17"/>
  <c r="DG218" i="17"/>
  <c r="DF218" i="17"/>
  <c r="DE218" i="17"/>
  <c r="DD218" i="17"/>
  <c r="DC218" i="17"/>
  <c r="DB218" i="17"/>
  <c r="DA218" i="17"/>
  <c r="CZ218" i="17"/>
  <c r="CY218" i="17"/>
  <c r="CX218" i="17"/>
  <c r="CW218" i="17"/>
  <c r="CV218" i="17"/>
  <c r="CU218" i="17"/>
  <c r="CT218" i="17"/>
  <c r="CS218" i="17"/>
  <c r="CR218" i="17"/>
  <c r="CQ218" i="17"/>
  <c r="CP218" i="17"/>
  <c r="CO218" i="17"/>
  <c r="CN218" i="17"/>
  <c r="CM218" i="17"/>
  <c r="CL218" i="17"/>
  <c r="CK218" i="17"/>
  <c r="CJ218" i="17"/>
  <c r="CI218" i="17"/>
  <c r="CH218" i="17"/>
  <c r="CG218" i="17"/>
  <c r="CF218" i="17"/>
  <c r="CE218" i="17"/>
  <c r="CD218" i="17"/>
  <c r="CC218" i="17"/>
  <c r="CB218" i="17"/>
  <c r="CA218" i="17"/>
  <c r="BZ218" i="17"/>
  <c r="BY218" i="17"/>
  <c r="BX218" i="17"/>
  <c r="BW218" i="17"/>
  <c r="BV218" i="17"/>
  <c r="BU218" i="17"/>
  <c r="BT218" i="17"/>
  <c r="BS218" i="17"/>
  <c r="BR218" i="17"/>
  <c r="BQ218" i="17"/>
  <c r="BP218" i="17"/>
  <c r="BO218" i="17"/>
  <c r="BN218" i="17"/>
  <c r="BM218" i="17"/>
  <c r="BL218" i="17"/>
  <c r="BK218" i="17"/>
  <c r="BJ218" i="17"/>
  <c r="BI218" i="17"/>
  <c r="BH218" i="17"/>
  <c r="BG218" i="17"/>
  <c r="BF218" i="17"/>
  <c r="BE218" i="17"/>
  <c r="BD218" i="17"/>
  <c r="BC218" i="17"/>
  <c r="BB218" i="17"/>
  <c r="BA218" i="17"/>
  <c r="AZ218" i="17"/>
  <c r="AY218" i="17"/>
  <c r="AX218" i="17"/>
  <c r="AW218" i="17"/>
  <c r="AV218" i="17"/>
  <c r="AU218" i="17"/>
  <c r="AT218" i="17"/>
  <c r="AS218" i="17"/>
  <c r="AR218" i="17"/>
  <c r="AQ218" i="17"/>
  <c r="AP218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HA217" i="17"/>
  <c r="GZ217" i="17"/>
  <c r="GY217" i="17"/>
  <c r="GX217" i="17"/>
  <c r="GW217" i="17"/>
  <c r="GV217" i="17"/>
  <c r="GU217" i="17"/>
  <c r="GT217" i="17"/>
  <c r="GS217" i="17"/>
  <c r="GR217" i="17"/>
  <c r="GQ217" i="17"/>
  <c r="GP217" i="17"/>
  <c r="GO217" i="17"/>
  <c r="GN217" i="17"/>
  <c r="GM217" i="17"/>
  <c r="GL217" i="17"/>
  <c r="GK217" i="17"/>
  <c r="GJ217" i="17"/>
  <c r="GI217" i="17"/>
  <c r="GH217" i="17"/>
  <c r="GG217" i="17"/>
  <c r="GF217" i="17"/>
  <c r="GE217" i="17"/>
  <c r="GD217" i="17"/>
  <c r="GC217" i="17"/>
  <c r="GB217" i="17"/>
  <c r="GA217" i="17"/>
  <c r="FZ217" i="17"/>
  <c r="FY217" i="17"/>
  <c r="FX217" i="17"/>
  <c r="FW217" i="17"/>
  <c r="FV217" i="17"/>
  <c r="FU217" i="17"/>
  <c r="FT217" i="17"/>
  <c r="FS217" i="17"/>
  <c r="FR217" i="17"/>
  <c r="FQ217" i="17"/>
  <c r="FP217" i="17"/>
  <c r="FO217" i="17"/>
  <c r="FN217" i="17"/>
  <c r="FM217" i="17"/>
  <c r="FL217" i="17"/>
  <c r="FK217" i="17"/>
  <c r="FJ217" i="17"/>
  <c r="FI217" i="17"/>
  <c r="FH217" i="17"/>
  <c r="FG217" i="17"/>
  <c r="FF217" i="17"/>
  <c r="FE217" i="17"/>
  <c r="FD217" i="17"/>
  <c r="FC217" i="17"/>
  <c r="FB217" i="17"/>
  <c r="FA217" i="17"/>
  <c r="EZ217" i="17"/>
  <c r="EY217" i="17"/>
  <c r="EX217" i="17"/>
  <c r="EW217" i="17"/>
  <c r="EV217" i="17"/>
  <c r="EU217" i="17"/>
  <c r="ET217" i="17"/>
  <c r="ES217" i="17"/>
  <c r="ER217" i="17"/>
  <c r="EQ217" i="17"/>
  <c r="EP217" i="17"/>
  <c r="EO217" i="17"/>
  <c r="EN217" i="17"/>
  <c r="EM217" i="17"/>
  <c r="EL217" i="17"/>
  <c r="EK217" i="17"/>
  <c r="EJ217" i="17"/>
  <c r="EI217" i="17"/>
  <c r="EH217" i="17"/>
  <c r="EG217" i="17"/>
  <c r="EF217" i="17"/>
  <c r="EE217" i="17"/>
  <c r="ED217" i="17"/>
  <c r="EC217" i="17"/>
  <c r="EB217" i="17"/>
  <c r="EA217" i="17"/>
  <c r="DZ217" i="17"/>
  <c r="DY217" i="17"/>
  <c r="DX217" i="17"/>
  <c r="DW217" i="17"/>
  <c r="DV217" i="17"/>
  <c r="DU217" i="17"/>
  <c r="DT217" i="17"/>
  <c r="DS217" i="17"/>
  <c r="DR217" i="17"/>
  <c r="DQ217" i="17"/>
  <c r="DP217" i="17"/>
  <c r="DO217" i="17"/>
  <c r="DN217" i="17"/>
  <c r="DM217" i="17"/>
  <c r="DL217" i="17"/>
  <c r="DK217" i="17"/>
  <c r="DJ217" i="17"/>
  <c r="DI217" i="17"/>
  <c r="DH217" i="17"/>
  <c r="DG217" i="17"/>
  <c r="DF217" i="17"/>
  <c r="DE217" i="17"/>
  <c r="DD217" i="17"/>
  <c r="DC217" i="17"/>
  <c r="DB217" i="17"/>
  <c r="DA217" i="17"/>
  <c r="CZ217" i="17"/>
  <c r="CY217" i="17"/>
  <c r="CX217" i="17"/>
  <c r="CW217" i="17"/>
  <c r="CV217" i="17"/>
  <c r="CU217" i="17"/>
  <c r="CT217" i="17"/>
  <c r="CS217" i="17"/>
  <c r="CR217" i="17"/>
  <c r="CQ217" i="17"/>
  <c r="CP217" i="17"/>
  <c r="CO217" i="17"/>
  <c r="CN217" i="17"/>
  <c r="CM217" i="17"/>
  <c r="CL217" i="17"/>
  <c r="CK217" i="17"/>
  <c r="CJ217" i="17"/>
  <c r="CI217" i="17"/>
  <c r="CH217" i="17"/>
  <c r="CG217" i="17"/>
  <c r="CF217" i="17"/>
  <c r="CE217" i="17"/>
  <c r="CD217" i="17"/>
  <c r="CC217" i="17"/>
  <c r="CB217" i="17"/>
  <c r="CA217" i="17"/>
  <c r="BZ217" i="17"/>
  <c r="BY217" i="17"/>
  <c r="BX217" i="17"/>
  <c r="BW217" i="17"/>
  <c r="BV217" i="17"/>
  <c r="BU217" i="17"/>
  <c r="BT217" i="17"/>
  <c r="BS217" i="17"/>
  <c r="BR217" i="17"/>
  <c r="BQ217" i="17"/>
  <c r="BP217" i="17"/>
  <c r="BO217" i="17"/>
  <c r="BN217" i="17"/>
  <c r="BM217" i="17"/>
  <c r="BL217" i="17"/>
  <c r="BK217" i="17"/>
  <c r="BJ217" i="17"/>
  <c r="BI217" i="17"/>
  <c r="BH217" i="17"/>
  <c r="BG217" i="17"/>
  <c r="BF217" i="17"/>
  <c r="BE217" i="17"/>
  <c r="BD217" i="17"/>
  <c r="BC217" i="17"/>
  <c r="BB217" i="17"/>
  <c r="BA217" i="17"/>
  <c r="AZ217" i="17"/>
  <c r="AY217" i="17"/>
  <c r="AX217" i="17"/>
  <c r="AW217" i="17"/>
  <c r="AV217" i="17"/>
  <c r="AU217" i="17"/>
  <c r="AT217" i="17"/>
  <c r="AS217" i="17"/>
  <c r="AR217" i="17"/>
  <c r="AQ217" i="17"/>
  <c r="AP217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HA216" i="17"/>
  <c r="GZ216" i="17"/>
  <c r="GY216" i="17"/>
  <c r="GX216" i="17"/>
  <c r="GW216" i="17"/>
  <c r="GV216" i="17"/>
  <c r="GU216" i="17"/>
  <c r="GT216" i="17"/>
  <c r="GS216" i="17"/>
  <c r="GR216" i="17"/>
  <c r="GQ216" i="17"/>
  <c r="GP216" i="17"/>
  <c r="GO216" i="17"/>
  <c r="GN216" i="17"/>
  <c r="GM216" i="17"/>
  <c r="GL216" i="17"/>
  <c r="GK216" i="17"/>
  <c r="GJ216" i="17"/>
  <c r="GI216" i="17"/>
  <c r="GH216" i="17"/>
  <c r="GG216" i="17"/>
  <c r="GF216" i="17"/>
  <c r="GE216" i="17"/>
  <c r="GD216" i="17"/>
  <c r="GC216" i="17"/>
  <c r="GB216" i="17"/>
  <c r="GA216" i="17"/>
  <c r="FZ216" i="17"/>
  <c r="FY216" i="17"/>
  <c r="FX216" i="17"/>
  <c r="FW216" i="17"/>
  <c r="FV216" i="17"/>
  <c r="FU216" i="17"/>
  <c r="FT216" i="17"/>
  <c r="FS216" i="17"/>
  <c r="FR216" i="17"/>
  <c r="FQ216" i="17"/>
  <c r="FP216" i="17"/>
  <c r="FO216" i="17"/>
  <c r="FN216" i="17"/>
  <c r="FM216" i="17"/>
  <c r="FL216" i="17"/>
  <c r="FK216" i="17"/>
  <c r="FJ216" i="17"/>
  <c r="FI216" i="17"/>
  <c r="FH216" i="17"/>
  <c r="FG216" i="17"/>
  <c r="FF216" i="17"/>
  <c r="FE216" i="17"/>
  <c r="FD216" i="17"/>
  <c r="FC216" i="17"/>
  <c r="FB216" i="17"/>
  <c r="FA216" i="17"/>
  <c r="EZ216" i="17"/>
  <c r="EY216" i="17"/>
  <c r="EX216" i="17"/>
  <c r="EW216" i="17"/>
  <c r="EV216" i="17"/>
  <c r="EU216" i="17"/>
  <c r="ET216" i="17"/>
  <c r="ES216" i="17"/>
  <c r="ER216" i="17"/>
  <c r="EQ216" i="17"/>
  <c r="EP216" i="17"/>
  <c r="EO216" i="17"/>
  <c r="EN216" i="17"/>
  <c r="EM216" i="17"/>
  <c r="EL216" i="17"/>
  <c r="EK216" i="17"/>
  <c r="EJ216" i="17"/>
  <c r="EI216" i="17"/>
  <c r="EH216" i="17"/>
  <c r="EG216" i="17"/>
  <c r="EF216" i="17"/>
  <c r="EE216" i="17"/>
  <c r="ED216" i="17"/>
  <c r="EC216" i="17"/>
  <c r="EB216" i="17"/>
  <c r="EA216" i="17"/>
  <c r="DZ216" i="17"/>
  <c r="DY216" i="17"/>
  <c r="DX216" i="17"/>
  <c r="DW216" i="17"/>
  <c r="DV216" i="17"/>
  <c r="DU216" i="17"/>
  <c r="DT216" i="17"/>
  <c r="DS216" i="17"/>
  <c r="DR216" i="17"/>
  <c r="DQ216" i="17"/>
  <c r="DP216" i="17"/>
  <c r="DO216" i="17"/>
  <c r="DN216" i="17"/>
  <c r="DM216" i="17"/>
  <c r="DL216" i="17"/>
  <c r="DK216" i="17"/>
  <c r="DJ216" i="17"/>
  <c r="DI216" i="17"/>
  <c r="DH216" i="17"/>
  <c r="DG216" i="17"/>
  <c r="DF216" i="17"/>
  <c r="DE216" i="17"/>
  <c r="DD216" i="17"/>
  <c r="DC216" i="17"/>
  <c r="DB216" i="17"/>
  <c r="DA216" i="17"/>
  <c r="CZ216" i="17"/>
  <c r="CY216" i="17"/>
  <c r="CX216" i="17"/>
  <c r="CW216" i="17"/>
  <c r="CV216" i="17"/>
  <c r="CU216" i="17"/>
  <c r="CT216" i="17"/>
  <c r="CS216" i="17"/>
  <c r="CR216" i="17"/>
  <c r="CQ216" i="17"/>
  <c r="CP216" i="17"/>
  <c r="CO216" i="17"/>
  <c r="CN216" i="17"/>
  <c r="CM216" i="17"/>
  <c r="CL216" i="17"/>
  <c r="CK216" i="17"/>
  <c r="CJ216" i="17"/>
  <c r="CI216" i="17"/>
  <c r="CH216" i="17"/>
  <c r="CG216" i="17"/>
  <c r="CF216" i="17"/>
  <c r="CE216" i="17"/>
  <c r="CD216" i="17"/>
  <c r="CC216" i="17"/>
  <c r="CB216" i="17"/>
  <c r="CA216" i="17"/>
  <c r="BZ216" i="17"/>
  <c r="BY216" i="17"/>
  <c r="BX216" i="17"/>
  <c r="BW216" i="17"/>
  <c r="BV216" i="17"/>
  <c r="BU216" i="17"/>
  <c r="BT216" i="17"/>
  <c r="BS216" i="17"/>
  <c r="BR216" i="17"/>
  <c r="BQ216" i="17"/>
  <c r="BP216" i="17"/>
  <c r="BO216" i="17"/>
  <c r="BN216" i="17"/>
  <c r="BM216" i="17"/>
  <c r="BL216" i="17"/>
  <c r="BK216" i="17"/>
  <c r="BJ216" i="17"/>
  <c r="BI216" i="17"/>
  <c r="BH216" i="17"/>
  <c r="BG216" i="17"/>
  <c r="BF216" i="17"/>
  <c r="BE216" i="17"/>
  <c r="BD216" i="17"/>
  <c r="BC216" i="17"/>
  <c r="BB216" i="17"/>
  <c r="BA216" i="17"/>
  <c r="AZ216" i="17"/>
  <c r="AY216" i="17"/>
  <c r="AX216" i="17"/>
  <c r="AW216" i="17"/>
  <c r="AV216" i="17"/>
  <c r="AU216" i="17"/>
  <c r="AT216" i="17"/>
  <c r="AS216" i="17"/>
  <c r="AR216" i="17"/>
  <c r="AQ216" i="17"/>
  <c r="AP216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HA215" i="17"/>
  <c r="GZ215" i="17"/>
  <c r="GY215" i="17"/>
  <c r="GX215" i="17"/>
  <c r="GW215" i="17"/>
  <c r="GV215" i="17"/>
  <c r="GU215" i="17"/>
  <c r="GT215" i="17"/>
  <c r="GS215" i="17"/>
  <c r="GR215" i="17"/>
  <c r="GQ215" i="17"/>
  <c r="GP215" i="17"/>
  <c r="GO215" i="17"/>
  <c r="GN215" i="17"/>
  <c r="GM215" i="17"/>
  <c r="GL215" i="17"/>
  <c r="GK215" i="17"/>
  <c r="GJ215" i="17"/>
  <c r="GI215" i="17"/>
  <c r="GH215" i="17"/>
  <c r="GG215" i="17"/>
  <c r="GF215" i="17"/>
  <c r="GE215" i="17"/>
  <c r="GD215" i="17"/>
  <c r="GC215" i="17"/>
  <c r="GB215" i="17"/>
  <c r="GA215" i="17"/>
  <c r="FZ215" i="17"/>
  <c r="FY215" i="17"/>
  <c r="FX215" i="17"/>
  <c r="FW215" i="17"/>
  <c r="FV215" i="17"/>
  <c r="FU215" i="17"/>
  <c r="FT215" i="17"/>
  <c r="FS215" i="17"/>
  <c r="FR215" i="17"/>
  <c r="FQ215" i="17"/>
  <c r="FP215" i="17"/>
  <c r="FO215" i="17"/>
  <c r="FN215" i="17"/>
  <c r="FM215" i="17"/>
  <c r="FL215" i="17"/>
  <c r="FK215" i="17"/>
  <c r="FJ215" i="17"/>
  <c r="FI215" i="17"/>
  <c r="FH215" i="17"/>
  <c r="FG215" i="17"/>
  <c r="FF215" i="17"/>
  <c r="FE215" i="17"/>
  <c r="FD215" i="17"/>
  <c r="FC215" i="17"/>
  <c r="FB215" i="17"/>
  <c r="FA215" i="17"/>
  <c r="EZ215" i="17"/>
  <c r="EY215" i="17"/>
  <c r="EX215" i="17"/>
  <c r="EW215" i="17"/>
  <c r="EV215" i="17"/>
  <c r="EU215" i="17"/>
  <c r="ET215" i="17"/>
  <c r="ES215" i="17"/>
  <c r="ER215" i="17"/>
  <c r="EQ215" i="17"/>
  <c r="EP215" i="17"/>
  <c r="EO215" i="17"/>
  <c r="EN215" i="17"/>
  <c r="EM215" i="17"/>
  <c r="EL215" i="17"/>
  <c r="EK215" i="17"/>
  <c r="EJ215" i="17"/>
  <c r="EI215" i="17"/>
  <c r="EH215" i="17"/>
  <c r="EG215" i="17"/>
  <c r="EF215" i="17"/>
  <c r="EE215" i="17"/>
  <c r="ED215" i="17"/>
  <c r="EC215" i="17"/>
  <c r="EB215" i="17"/>
  <c r="EA215" i="17"/>
  <c r="DZ215" i="17"/>
  <c r="DY215" i="17"/>
  <c r="DX215" i="17"/>
  <c r="DW215" i="17"/>
  <c r="DV215" i="17"/>
  <c r="DU215" i="17"/>
  <c r="DT215" i="17"/>
  <c r="DS215" i="17"/>
  <c r="DR215" i="17"/>
  <c r="DQ215" i="17"/>
  <c r="DP215" i="17"/>
  <c r="DO215" i="17"/>
  <c r="DN215" i="17"/>
  <c r="DM215" i="17"/>
  <c r="DL215" i="17"/>
  <c r="DK215" i="17"/>
  <c r="DJ215" i="17"/>
  <c r="DI215" i="17"/>
  <c r="DH215" i="17"/>
  <c r="DG215" i="17"/>
  <c r="DF215" i="17"/>
  <c r="DE215" i="17"/>
  <c r="DD215" i="17"/>
  <c r="DC215" i="17"/>
  <c r="DB215" i="17"/>
  <c r="DA215" i="17"/>
  <c r="CZ215" i="17"/>
  <c r="CY215" i="17"/>
  <c r="CX215" i="17"/>
  <c r="CW215" i="17"/>
  <c r="CV215" i="17"/>
  <c r="CU215" i="17"/>
  <c r="CT215" i="17"/>
  <c r="CS215" i="17"/>
  <c r="CR215" i="17"/>
  <c r="CQ215" i="17"/>
  <c r="CP215" i="17"/>
  <c r="CO215" i="17"/>
  <c r="CN215" i="17"/>
  <c r="CM215" i="17"/>
  <c r="CL215" i="17"/>
  <c r="CK215" i="17"/>
  <c r="CJ215" i="17"/>
  <c r="CI215" i="17"/>
  <c r="CH215" i="17"/>
  <c r="CG215" i="17"/>
  <c r="CF215" i="17"/>
  <c r="CE215" i="17"/>
  <c r="CD215" i="17"/>
  <c r="CC215" i="17"/>
  <c r="CB215" i="17"/>
  <c r="CA215" i="17"/>
  <c r="BZ215" i="17"/>
  <c r="BY215" i="17"/>
  <c r="BX215" i="17"/>
  <c r="BW215" i="17"/>
  <c r="BV215" i="17"/>
  <c r="BU215" i="17"/>
  <c r="BT215" i="17"/>
  <c r="BS215" i="17"/>
  <c r="BR215" i="17"/>
  <c r="BQ215" i="17"/>
  <c r="BP215" i="17"/>
  <c r="BO215" i="17"/>
  <c r="BN215" i="17"/>
  <c r="BM215" i="17"/>
  <c r="BL215" i="17"/>
  <c r="BK215" i="17"/>
  <c r="BJ215" i="17"/>
  <c r="BI215" i="17"/>
  <c r="BH215" i="17"/>
  <c r="BG215" i="17"/>
  <c r="BF215" i="17"/>
  <c r="BE215" i="17"/>
  <c r="BD215" i="17"/>
  <c r="BC215" i="17"/>
  <c r="BB215" i="17"/>
  <c r="BA215" i="17"/>
  <c r="AZ215" i="17"/>
  <c r="AY215" i="17"/>
  <c r="AX215" i="17"/>
  <c r="AW215" i="17"/>
  <c r="AV215" i="17"/>
  <c r="AU215" i="17"/>
  <c r="AT215" i="17"/>
  <c r="AS215" i="17"/>
  <c r="AR215" i="17"/>
  <c r="AQ215" i="17"/>
  <c r="AP215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44" i="17"/>
  <c r="F245" i="17"/>
  <c r="F246" i="17"/>
  <c r="F247" i="17"/>
  <c r="F248" i="17"/>
  <c r="F249" i="17"/>
  <c r="F250" i="17"/>
  <c r="F251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15" i="17"/>
  <c r="BF252" i="17"/>
  <c r="FD252" i="17"/>
  <c r="AF252" i="17"/>
  <c r="G252" i="17"/>
  <c r="DD252" i="17"/>
  <c r="ED252" i="17"/>
  <c r="DE252" i="17"/>
  <c r="BE252" i="17"/>
  <c r="G184" i="17"/>
  <c r="H184" i="17"/>
  <c r="I179" i="17" s="1"/>
  <c r="I184" i="17"/>
  <c r="J179" i="17" s="1"/>
  <c r="J184" i="17"/>
  <c r="K179" i="17" s="1"/>
  <c r="K184" i="17"/>
  <c r="L179" i="17" s="1"/>
  <c r="L184" i="17"/>
  <c r="M179" i="17" s="1"/>
  <c r="CT252" i="17" s="1"/>
  <c r="CT273" i="17" s="1"/>
  <c r="CT326" i="17" s="1"/>
  <c r="M184" i="17"/>
  <c r="N179" i="17" s="1"/>
  <c r="N184" i="17"/>
  <c r="O184" i="17"/>
  <c r="P179" i="17" s="1"/>
  <c r="P184" i="17"/>
  <c r="Q179" i="17" s="1"/>
  <c r="Q184" i="17"/>
  <c r="R179" i="17" s="1"/>
  <c r="R184" i="17"/>
  <c r="S179" i="17" s="1"/>
  <c r="S184" i="17"/>
  <c r="T179" i="17" s="1"/>
  <c r="T184" i="17"/>
  <c r="U179" i="17" s="1"/>
  <c r="U184" i="17"/>
  <c r="V179" i="17" s="1"/>
  <c r="V184" i="17"/>
  <c r="W184" i="17"/>
  <c r="X184" i="17"/>
  <c r="Y179" i="17" s="1"/>
  <c r="Y184" i="17"/>
  <c r="Z179" i="17" s="1"/>
  <c r="Z184" i="17"/>
  <c r="AA179" i="17" s="1"/>
  <c r="AA184" i="17"/>
  <c r="AB179" i="17" s="1"/>
  <c r="AB184" i="17"/>
  <c r="AC179" i="17" s="1"/>
  <c r="AC184" i="17"/>
  <c r="AD179" i="17" s="1"/>
  <c r="AD184" i="17"/>
  <c r="AE184" i="17"/>
  <c r="AF184" i="17"/>
  <c r="AH179" i="17" s="1"/>
  <c r="AG184" i="17"/>
  <c r="AI179" i="17" s="1"/>
  <c r="AH184" i="17"/>
  <c r="AJ179" i="17" s="1"/>
  <c r="AI184" i="17"/>
  <c r="AK179" i="17" s="1"/>
  <c r="AJ184" i="17"/>
  <c r="AK184" i="17"/>
  <c r="AL184" i="17"/>
  <c r="AM184" i="17"/>
  <c r="AN184" i="17"/>
  <c r="AP179" i="17" s="1"/>
  <c r="AO184" i="17"/>
  <c r="AQ179" i="17" s="1"/>
  <c r="AP184" i="17"/>
  <c r="AR179" i="17" s="1"/>
  <c r="AQ184" i="17"/>
  <c r="AS179" i="17" s="1"/>
  <c r="AR184" i="17"/>
  <c r="AT179" i="17" s="1"/>
  <c r="AS184" i="17"/>
  <c r="AT184" i="17"/>
  <c r="AU184" i="17"/>
  <c r="AW179" i="17" s="1"/>
  <c r="AV184" i="17"/>
  <c r="AX179" i="17" s="1"/>
  <c r="AW184" i="17"/>
  <c r="AY179" i="17" s="1"/>
  <c r="AX184" i="17"/>
  <c r="AZ179" i="17" s="1"/>
  <c r="AY184" i="17"/>
  <c r="BA179" i="17" s="1"/>
  <c r="AZ184" i="17"/>
  <c r="BB179" i="17" s="1"/>
  <c r="BA184" i="17"/>
  <c r="BB184" i="17"/>
  <c r="BC184" i="17"/>
  <c r="BD184" i="17"/>
  <c r="BF179" i="17" s="1"/>
  <c r="BE184" i="17"/>
  <c r="BG179" i="17" s="1"/>
  <c r="BF184" i="17"/>
  <c r="BH179" i="17" s="1"/>
  <c r="BG184" i="17"/>
  <c r="BI179" i="17" s="1"/>
  <c r="BH184" i="17"/>
  <c r="BJ179" i="17" s="1"/>
  <c r="BI184" i="17"/>
  <c r="BJ184" i="17"/>
  <c r="BK184" i="17"/>
  <c r="BL184" i="17"/>
  <c r="BN179" i="17" s="1"/>
  <c r="BM184" i="17"/>
  <c r="BO179" i="17" s="1"/>
  <c r="BN184" i="17"/>
  <c r="BP179" i="17" s="1"/>
  <c r="BO184" i="17"/>
  <c r="BQ179" i="17" s="1"/>
  <c r="BP184" i="17"/>
  <c r="BR179" i="17" s="1"/>
  <c r="BQ184" i="17"/>
  <c r="BR184" i="17"/>
  <c r="BS184" i="17"/>
  <c r="BT184" i="17"/>
  <c r="BV179" i="17" s="1"/>
  <c r="BU184" i="17"/>
  <c r="BW179" i="17" s="1"/>
  <c r="BV184" i="17"/>
  <c r="BX179" i="17" s="1"/>
  <c r="BW184" i="17"/>
  <c r="BY179" i="17" s="1"/>
  <c r="BX184" i="17"/>
  <c r="BY184" i="17"/>
  <c r="BZ184" i="17"/>
  <c r="CA184" i="17"/>
  <c r="CD179" i="17" s="1"/>
  <c r="CB184" i="17"/>
  <c r="CE179" i="17" s="1"/>
  <c r="CC184" i="17"/>
  <c r="CF179" i="17" s="1"/>
  <c r="CD184" i="17"/>
  <c r="CG179" i="17" s="1"/>
  <c r="CE184" i="17"/>
  <c r="CH179" i="17" s="1"/>
  <c r="CF184" i="17"/>
  <c r="CG184" i="17"/>
  <c r="CH184" i="17"/>
  <c r="CK179" i="17" s="1"/>
  <c r="FU252" i="17" s="1"/>
  <c r="FU273" i="17" s="1"/>
  <c r="FU326" i="17" s="1"/>
  <c r="CI184" i="17"/>
  <c r="CJ184" i="17"/>
  <c r="CM179" i="17" s="1"/>
  <c r="CK184" i="17"/>
  <c r="CN179" i="17" s="1"/>
  <c r="CL184" i="17"/>
  <c r="CO179" i="17" s="1"/>
  <c r="CM184" i="17"/>
  <c r="CP179" i="17" s="1"/>
  <c r="CN184" i="17"/>
  <c r="CO184" i="17"/>
  <c r="CP184" i="17"/>
  <c r="CQ184" i="17"/>
  <c r="CT179" i="17" s="1"/>
  <c r="CR184" i="17"/>
  <c r="CU179" i="17" s="1"/>
  <c r="CS184" i="17"/>
  <c r="CV179" i="17" s="1"/>
  <c r="CT184" i="17"/>
  <c r="CW179" i="17" s="1"/>
  <c r="CU184" i="17"/>
  <c r="CX179" i="17" s="1"/>
  <c r="CV184" i="17"/>
  <c r="CW184" i="17"/>
  <c r="CX184" i="17"/>
  <c r="DC179" i="17" s="1"/>
  <c r="CY184" i="17"/>
  <c r="CZ184" i="17"/>
  <c r="DE179" i="17" s="1"/>
  <c r="DA184" i="17"/>
  <c r="DF179" i="17" s="1"/>
  <c r="DB184" i="17"/>
  <c r="DC184" i="17"/>
  <c r="DD184" i="17"/>
  <c r="DE184" i="17"/>
  <c r="DF184" i="17"/>
  <c r="DG184" i="17"/>
  <c r="DH184" i="17"/>
  <c r="DM179" i="17" s="1"/>
  <c r="DI184" i="17"/>
  <c r="DN179" i="17" s="1"/>
  <c r="DJ184" i="17"/>
  <c r="DK184" i="17"/>
  <c r="DL184" i="17"/>
  <c r="DM184" i="17"/>
  <c r="DN184" i="17"/>
  <c r="DO184" i="17"/>
  <c r="DT179" i="17" s="1"/>
  <c r="DP184" i="17"/>
  <c r="DU179" i="17" s="1"/>
  <c r="DQ184" i="17"/>
  <c r="DV179" i="17" s="1"/>
  <c r="DR184" i="17"/>
  <c r="DS184" i="17"/>
  <c r="DT184" i="17"/>
  <c r="DU184" i="17"/>
  <c r="DV184" i="17"/>
  <c r="EB179" i="17" s="1"/>
  <c r="DW184" i="17"/>
  <c r="EC179" i="17" s="1"/>
  <c r="DX184" i="17"/>
  <c r="ED179" i="17" s="1"/>
  <c r="DY184" i="17"/>
  <c r="DZ184" i="17"/>
  <c r="EA184" i="17"/>
  <c r="EB184" i="17"/>
  <c r="EC184" i="17"/>
  <c r="EI179" i="17" s="1"/>
  <c r="W252" i="17" s="1"/>
  <c r="W273" i="17" s="1"/>
  <c r="W326" i="17" s="1"/>
  <c r="ED184" i="17"/>
  <c r="EE184" i="17"/>
  <c r="EK179" i="17" s="1"/>
  <c r="EF184" i="17"/>
  <c r="EG184" i="17"/>
  <c r="EH184" i="17"/>
  <c r="EI184" i="17"/>
  <c r="EJ184" i="17"/>
  <c r="EK184" i="17"/>
  <c r="EQ179" i="17" s="1"/>
  <c r="AD252" i="17" s="1"/>
  <c r="AD273" i="17" s="1"/>
  <c r="AD326" i="17" s="1"/>
  <c r="EL184" i="17"/>
  <c r="EM184" i="17"/>
  <c r="ES179" i="17" s="1"/>
  <c r="EN184" i="17"/>
  <c r="ET179" i="17" s="1"/>
  <c r="EO184" i="17"/>
  <c r="EP184" i="17"/>
  <c r="EQ184" i="17"/>
  <c r="ER184" i="17"/>
  <c r="ES184" i="17"/>
  <c r="ET184" i="17"/>
  <c r="FB179" i="17" s="1"/>
  <c r="EU184" i="17"/>
  <c r="EV184" i="17"/>
  <c r="FD179" i="17" s="1"/>
  <c r="EW184" i="17"/>
  <c r="FE179" i="17" s="1"/>
  <c r="EX184" i="17"/>
  <c r="FF179" i="17" s="1"/>
  <c r="EY184" i="17"/>
  <c r="FG179" i="17" s="1"/>
  <c r="EZ184" i="17"/>
  <c r="FH179" i="17" s="1"/>
  <c r="FA184" i="17"/>
  <c r="FI179" i="17" s="1"/>
  <c r="FB184" i="17"/>
  <c r="FJ179" i="17" s="1"/>
  <c r="FC184" i="17"/>
  <c r="FD184" i="17"/>
  <c r="FL179" i="17" s="1"/>
  <c r="FE184" i="17"/>
  <c r="FM179" i="17" s="1"/>
  <c r="FF184" i="17"/>
  <c r="FN179" i="17" s="1"/>
  <c r="FG184" i="17"/>
  <c r="FO179" i="17" s="1"/>
  <c r="FH184" i="17"/>
  <c r="FP179" i="17" s="1"/>
  <c r="FI184" i="17"/>
  <c r="FQ179" i="17" s="1"/>
  <c r="FJ184" i="17"/>
  <c r="FR179" i="17" s="1"/>
  <c r="FK184" i="17"/>
  <c r="FL184" i="17"/>
  <c r="FT179" i="17" s="1"/>
  <c r="FM184" i="17"/>
  <c r="FU179" i="17" s="1"/>
  <c r="FN184" i="17"/>
  <c r="FV179" i="17" s="1"/>
  <c r="FO184" i="17"/>
  <c r="FW179" i="17" s="1"/>
  <c r="FP184" i="17"/>
  <c r="FX179" i="17" s="1"/>
  <c r="FQ184" i="17"/>
  <c r="FY179" i="17" s="1"/>
  <c r="FR184" i="17"/>
  <c r="FS184" i="17"/>
  <c r="GB179" i="17" s="1"/>
  <c r="FT184" i="17"/>
  <c r="GC179" i="17" s="1"/>
  <c r="FU184" i="17"/>
  <c r="GD179" i="17" s="1"/>
  <c r="FV184" i="17"/>
  <c r="GE179" i="17" s="1"/>
  <c r="FW184" i="17"/>
  <c r="GF179" i="17" s="1"/>
  <c r="FX184" i="17"/>
  <c r="GG179" i="17" s="1"/>
  <c r="FY184" i="17"/>
  <c r="GH179" i="17" s="1"/>
  <c r="FZ184" i="17"/>
  <c r="GA184" i="17"/>
  <c r="GB184" i="17"/>
  <c r="GK179" i="17" s="1"/>
  <c r="GC184" i="17"/>
  <c r="GL179" i="17" s="1"/>
  <c r="GD184" i="17"/>
  <c r="GM179" i="17" s="1"/>
  <c r="GE184" i="17"/>
  <c r="GN179" i="17" s="1"/>
  <c r="GF184" i="17"/>
  <c r="GO179" i="17" s="1"/>
  <c r="EA252" i="17" s="1"/>
  <c r="EA273" i="17" s="1"/>
  <c r="EA326" i="17" s="1"/>
  <c r="GG184" i="17"/>
  <c r="GP179" i="17" s="1"/>
  <c r="GH184" i="17"/>
  <c r="GI184" i="17"/>
  <c r="GJ184" i="17"/>
  <c r="GS179" i="17" s="1"/>
  <c r="GK184" i="17"/>
  <c r="GT179" i="17" s="1"/>
  <c r="GL184" i="17"/>
  <c r="GU179" i="17" s="1"/>
  <c r="GM184" i="17"/>
  <c r="GV179" i="17" s="1"/>
  <c r="GN184" i="17"/>
  <c r="GW179" i="17" s="1"/>
  <c r="GO184" i="17"/>
  <c r="HA275" i="17"/>
  <c r="GZ275" i="17"/>
  <c r="GY275" i="17"/>
  <c r="GX275" i="17"/>
  <c r="GW275" i="17"/>
  <c r="GV275" i="17"/>
  <c r="GU275" i="17"/>
  <c r="GT275" i="17"/>
  <c r="GS275" i="17"/>
  <c r="GR275" i="17"/>
  <c r="GQ275" i="17"/>
  <c r="GP275" i="17"/>
  <c r="GO275" i="17"/>
  <c r="GN275" i="17"/>
  <c r="GM275" i="17"/>
  <c r="GL275" i="17"/>
  <c r="GK275" i="17"/>
  <c r="GJ275" i="17"/>
  <c r="GI275" i="17"/>
  <c r="GH275" i="17"/>
  <c r="GG275" i="17"/>
  <c r="GF275" i="17"/>
  <c r="GE275" i="17"/>
  <c r="GD275" i="17"/>
  <c r="GC275" i="17"/>
  <c r="GB275" i="17"/>
  <c r="GA275" i="17"/>
  <c r="FZ275" i="17"/>
  <c r="FY275" i="17"/>
  <c r="FX275" i="17"/>
  <c r="FW275" i="17"/>
  <c r="FV275" i="17"/>
  <c r="FU275" i="17"/>
  <c r="FT275" i="17"/>
  <c r="FS275" i="17"/>
  <c r="FR275" i="17"/>
  <c r="FQ275" i="17"/>
  <c r="FP275" i="17"/>
  <c r="FO275" i="17"/>
  <c r="FN275" i="17"/>
  <c r="FM275" i="17"/>
  <c r="FL275" i="17"/>
  <c r="FK275" i="17"/>
  <c r="FJ275" i="17"/>
  <c r="FI275" i="17"/>
  <c r="FH275" i="17"/>
  <c r="FG275" i="17"/>
  <c r="FF275" i="17"/>
  <c r="FE275" i="17"/>
  <c r="FD275" i="17"/>
  <c r="FC275" i="17"/>
  <c r="FB275" i="17"/>
  <c r="FA275" i="17"/>
  <c r="EZ275" i="17"/>
  <c r="EY275" i="17"/>
  <c r="EX275" i="17"/>
  <c r="EW275" i="17"/>
  <c r="EV275" i="17"/>
  <c r="EU275" i="17"/>
  <c r="ET275" i="17"/>
  <c r="ES275" i="17"/>
  <c r="ER275" i="17"/>
  <c r="EQ275" i="17"/>
  <c r="EP275" i="17"/>
  <c r="EO275" i="17"/>
  <c r="EN275" i="17"/>
  <c r="EM275" i="17"/>
  <c r="EL275" i="17"/>
  <c r="EK275" i="17"/>
  <c r="EJ275" i="17"/>
  <c r="EI275" i="17"/>
  <c r="EH275" i="17"/>
  <c r="EG275" i="17"/>
  <c r="EF275" i="17"/>
  <c r="EE275" i="17"/>
  <c r="ED275" i="17"/>
  <c r="EC275" i="17"/>
  <c r="EB275" i="17"/>
  <c r="EA275" i="17"/>
  <c r="DZ275" i="17"/>
  <c r="DY275" i="17"/>
  <c r="DX275" i="17"/>
  <c r="DW275" i="17"/>
  <c r="DV275" i="17"/>
  <c r="DU275" i="17"/>
  <c r="DT275" i="17"/>
  <c r="DS275" i="17"/>
  <c r="DR275" i="17"/>
  <c r="DQ275" i="17"/>
  <c r="DP275" i="17"/>
  <c r="DO275" i="17"/>
  <c r="DN275" i="17"/>
  <c r="DM275" i="17"/>
  <c r="DL275" i="17"/>
  <c r="DK275" i="17"/>
  <c r="DJ275" i="17"/>
  <c r="DI275" i="17"/>
  <c r="DH275" i="17"/>
  <c r="DG275" i="17"/>
  <c r="DF275" i="17"/>
  <c r="DE275" i="17"/>
  <c r="DD275" i="17"/>
  <c r="DC275" i="17"/>
  <c r="DB275" i="17"/>
  <c r="DA275" i="17"/>
  <c r="CZ275" i="17"/>
  <c r="CY275" i="17"/>
  <c r="CX275" i="17"/>
  <c r="CW275" i="17"/>
  <c r="CV275" i="17"/>
  <c r="CU275" i="17"/>
  <c r="CT275" i="17"/>
  <c r="CS275" i="17"/>
  <c r="CR275" i="17"/>
  <c r="CQ275" i="17"/>
  <c r="CP275" i="17"/>
  <c r="CO275" i="17"/>
  <c r="CN275" i="17"/>
  <c r="CM275" i="17"/>
  <c r="CL275" i="17"/>
  <c r="CK275" i="17"/>
  <c r="CJ275" i="17"/>
  <c r="CI275" i="17"/>
  <c r="CH275" i="17"/>
  <c r="CG275" i="17"/>
  <c r="CF275" i="17"/>
  <c r="CE275" i="17"/>
  <c r="CD275" i="17"/>
  <c r="CC275" i="17"/>
  <c r="CB275" i="17"/>
  <c r="CA275" i="17"/>
  <c r="BZ275" i="17"/>
  <c r="BY275" i="17"/>
  <c r="BX275" i="17"/>
  <c r="BW275" i="17"/>
  <c r="BV275" i="17"/>
  <c r="BU275" i="17"/>
  <c r="BT275" i="17"/>
  <c r="BS275" i="17"/>
  <c r="BR275" i="17"/>
  <c r="BQ275" i="17"/>
  <c r="BP275" i="17"/>
  <c r="BO275" i="17"/>
  <c r="BN275" i="17"/>
  <c r="BM275" i="17"/>
  <c r="BL275" i="17"/>
  <c r="BK275" i="17"/>
  <c r="BJ275" i="17"/>
  <c r="BI275" i="17"/>
  <c r="BH275" i="17"/>
  <c r="BG275" i="17"/>
  <c r="BF275" i="17"/>
  <c r="BE275" i="17"/>
  <c r="BD275" i="17"/>
  <c r="BC275" i="17"/>
  <c r="BB275" i="17"/>
  <c r="BA275" i="17"/>
  <c r="AZ275" i="17"/>
  <c r="AY275" i="17"/>
  <c r="AX275" i="17"/>
  <c r="AW275" i="17"/>
  <c r="AV275" i="17"/>
  <c r="AU275" i="17"/>
  <c r="AT275" i="17"/>
  <c r="AS275" i="17"/>
  <c r="AR275" i="17"/>
  <c r="AQ275" i="17"/>
  <c r="AP275" i="17"/>
  <c r="AO275" i="17"/>
  <c r="AN275" i="17"/>
  <c r="AM275" i="17"/>
  <c r="AL275" i="17"/>
  <c r="AK275" i="17"/>
  <c r="AJ275" i="17"/>
  <c r="AI275" i="17"/>
  <c r="AH275" i="17"/>
  <c r="AG275" i="17"/>
  <c r="AF275" i="17"/>
  <c r="AE275" i="17"/>
  <c r="AD275" i="17"/>
  <c r="AC275" i="17"/>
  <c r="AB275" i="17"/>
  <c r="AA275" i="17"/>
  <c r="Z275" i="17"/>
  <c r="Y275" i="17"/>
  <c r="X275" i="17"/>
  <c r="W275" i="17"/>
  <c r="V275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HA260" i="17"/>
  <c r="HA313" i="17" s="1"/>
  <c r="HA367" i="17" s="1"/>
  <c r="GZ260" i="17"/>
  <c r="GZ313" i="17" s="1"/>
  <c r="GZ367" i="17" s="1"/>
  <c r="GY260" i="17"/>
  <c r="GY313" i="17" s="1"/>
  <c r="GY367" i="17" s="1"/>
  <c r="GX260" i="17"/>
  <c r="GX313" i="17" s="1"/>
  <c r="GX367" i="17" s="1"/>
  <c r="GW260" i="17"/>
  <c r="GW313" i="17" s="1"/>
  <c r="GW367" i="17" s="1"/>
  <c r="GV260" i="17"/>
  <c r="GV313" i="17" s="1"/>
  <c r="GV367" i="17" s="1"/>
  <c r="GU260" i="17"/>
  <c r="GU313" i="17" s="1"/>
  <c r="GU367" i="17" s="1"/>
  <c r="GT260" i="17"/>
  <c r="GT313" i="17" s="1"/>
  <c r="GT367" i="17" s="1"/>
  <c r="GS260" i="17"/>
  <c r="GS313" i="17" s="1"/>
  <c r="GS367" i="17" s="1"/>
  <c r="GR260" i="17"/>
  <c r="GR313" i="17" s="1"/>
  <c r="GR367" i="17" s="1"/>
  <c r="GQ260" i="17"/>
  <c r="GQ313" i="17" s="1"/>
  <c r="GQ367" i="17" s="1"/>
  <c r="GP260" i="17"/>
  <c r="GP313" i="17" s="1"/>
  <c r="GP367" i="17" s="1"/>
  <c r="GO260" i="17"/>
  <c r="GO313" i="17" s="1"/>
  <c r="GO367" i="17" s="1"/>
  <c r="GN260" i="17"/>
  <c r="GN313" i="17" s="1"/>
  <c r="GN367" i="17" s="1"/>
  <c r="GM260" i="17"/>
  <c r="GM313" i="17" s="1"/>
  <c r="GM367" i="17" s="1"/>
  <c r="GL260" i="17"/>
  <c r="GL313" i="17" s="1"/>
  <c r="GL367" i="17" s="1"/>
  <c r="GK260" i="17"/>
  <c r="GK313" i="17" s="1"/>
  <c r="GK367" i="17" s="1"/>
  <c r="GJ260" i="17"/>
  <c r="GJ313" i="17" s="1"/>
  <c r="GJ367" i="17" s="1"/>
  <c r="GI260" i="17"/>
  <c r="GI313" i="17" s="1"/>
  <c r="GI367" i="17" s="1"/>
  <c r="GH260" i="17"/>
  <c r="GH313" i="17" s="1"/>
  <c r="GH367" i="17" s="1"/>
  <c r="GG260" i="17"/>
  <c r="GG313" i="17" s="1"/>
  <c r="GG367" i="17" s="1"/>
  <c r="GF260" i="17"/>
  <c r="GF313" i="17" s="1"/>
  <c r="GF367" i="17" s="1"/>
  <c r="GE260" i="17"/>
  <c r="GE313" i="17" s="1"/>
  <c r="GE367" i="17" s="1"/>
  <c r="GD260" i="17"/>
  <c r="GD313" i="17" s="1"/>
  <c r="GD367" i="17" s="1"/>
  <c r="GC260" i="17"/>
  <c r="GC313" i="17" s="1"/>
  <c r="GC367" i="17" s="1"/>
  <c r="GB260" i="17"/>
  <c r="GB313" i="17" s="1"/>
  <c r="GB367" i="17" s="1"/>
  <c r="GA260" i="17"/>
  <c r="GA313" i="17" s="1"/>
  <c r="GA367" i="17" s="1"/>
  <c r="FZ260" i="17"/>
  <c r="FZ313" i="17" s="1"/>
  <c r="FZ367" i="17" s="1"/>
  <c r="FY260" i="17"/>
  <c r="FY313" i="17" s="1"/>
  <c r="FY367" i="17" s="1"/>
  <c r="FX260" i="17"/>
  <c r="FX313" i="17" s="1"/>
  <c r="FX367" i="17" s="1"/>
  <c r="FW260" i="17"/>
  <c r="FW313" i="17" s="1"/>
  <c r="FW367" i="17" s="1"/>
  <c r="FV260" i="17"/>
  <c r="FV313" i="17" s="1"/>
  <c r="FV367" i="17" s="1"/>
  <c r="FU260" i="17"/>
  <c r="FU313" i="17" s="1"/>
  <c r="FU367" i="17" s="1"/>
  <c r="FT260" i="17"/>
  <c r="FT313" i="17" s="1"/>
  <c r="FT367" i="17" s="1"/>
  <c r="FS260" i="17"/>
  <c r="FS313" i="17" s="1"/>
  <c r="FS367" i="17" s="1"/>
  <c r="FR260" i="17"/>
  <c r="FR313" i="17" s="1"/>
  <c r="FR367" i="17" s="1"/>
  <c r="FQ260" i="17"/>
  <c r="FQ313" i="17" s="1"/>
  <c r="FQ367" i="17" s="1"/>
  <c r="FP260" i="17"/>
  <c r="FP313" i="17" s="1"/>
  <c r="FP367" i="17" s="1"/>
  <c r="FO260" i="17"/>
  <c r="FO313" i="17" s="1"/>
  <c r="FO367" i="17" s="1"/>
  <c r="FN260" i="17"/>
  <c r="FN313" i="17" s="1"/>
  <c r="FN367" i="17" s="1"/>
  <c r="FM260" i="17"/>
  <c r="FM313" i="17" s="1"/>
  <c r="FM367" i="17" s="1"/>
  <c r="FL260" i="17"/>
  <c r="FL313" i="17" s="1"/>
  <c r="FL367" i="17" s="1"/>
  <c r="FK260" i="17"/>
  <c r="FK313" i="17" s="1"/>
  <c r="FK367" i="17" s="1"/>
  <c r="FJ260" i="17"/>
  <c r="FJ313" i="17" s="1"/>
  <c r="FJ367" i="17" s="1"/>
  <c r="FI260" i="17"/>
  <c r="FI313" i="17" s="1"/>
  <c r="FI367" i="17" s="1"/>
  <c r="FH260" i="17"/>
  <c r="FH313" i="17" s="1"/>
  <c r="FH367" i="17" s="1"/>
  <c r="FG260" i="17"/>
  <c r="FG313" i="17" s="1"/>
  <c r="FG367" i="17" s="1"/>
  <c r="FF260" i="17"/>
  <c r="FF313" i="17" s="1"/>
  <c r="FF367" i="17" s="1"/>
  <c r="FE260" i="17"/>
  <c r="FE313" i="17" s="1"/>
  <c r="FE367" i="17" s="1"/>
  <c r="FD260" i="17"/>
  <c r="FD313" i="17" s="1"/>
  <c r="FD367" i="17" s="1"/>
  <c r="FC260" i="17"/>
  <c r="FC313" i="17" s="1"/>
  <c r="FC367" i="17" s="1"/>
  <c r="FB260" i="17"/>
  <c r="FB313" i="17" s="1"/>
  <c r="FB367" i="17" s="1"/>
  <c r="FA260" i="17"/>
  <c r="FA313" i="17" s="1"/>
  <c r="FA367" i="17" s="1"/>
  <c r="EZ260" i="17"/>
  <c r="EZ313" i="17" s="1"/>
  <c r="EZ367" i="17" s="1"/>
  <c r="EY260" i="17"/>
  <c r="EY313" i="17" s="1"/>
  <c r="EY367" i="17" s="1"/>
  <c r="EX260" i="17"/>
  <c r="EX313" i="17" s="1"/>
  <c r="EX367" i="17" s="1"/>
  <c r="EW260" i="17"/>
  <c r="EW313" i="17" s="1"/>
  <c r="EW367" i="17" s="1"/>
  <c r="EV260" i="17"/>
  <c r="EV313" i="17" s="1"/>
  <c r="EV367" i="17" s="1"/>
  <c r="EU260" i="17"/>
  <c r="EU313" i="17" s="1"/>
  <c r="EU367" i="17" s="1"/>
  <c r="ET260" i="17"/>
  <c r="ET313" i="17" s="1"/>
  <c r="ET367" i="17" s="1"/>
  <c r="ES260" i="17"/>
  <c r="ES313" i="17" s="1"/>
  <c r="ES367" i="17" s="1"/>
  <c r="ER260" i="17"/>
  <c r="ER313" i="17" s="1"/>
  <c r="ER367" i="17" s="1"/>
  <c r="EQ260" i="17"/>
  <c r="EQ313" i="17" s="1"/>
  <c r="EQ367" i="17" s="1"/>
  <c r="EP260" i="17"/>
  <c r="EP313" i="17" s="1"/>
  <c r="EP367" i="17" s="1"/>
  <c r="EO260" i="17"/>
  <c r="EO313" i="17" s="1"/>
  <c r="EO367" i="17" s="1"/>
  <c r="EN260" i="17"/>
  <c r="EN313" i="17" s="1"/>
  <c r="EN367" i="17" s="1"/>
  <c r="EM260" i="17"/>
  <c r="EM313" i="17" s="1"/>
  <c r="EM367" i="17" s="1"/>
  <c r="EL260" i="17"/>
  <c r="EL313" i="17" s="1"/>
  <c r="EL367" i="17" s="1"/>
  <c r="EK260" i="17"/>
  <c r="EK313" i="17" s="1"/>
  <c r="EK367" i="17" s="1"/>
  <c r="EJ260" i="17"/>
  <c r="EJ313" i="17" s="1"/>
  <c r="EJ367" i="17" s="1"/>
  <c r="EI260" i="17"/>
  <c r="EI313" i="17" s="1"/>
  <c r="EI367" i="17" s="1"/>
  <c r="EH260" i="17"/>
  <c r="EH313" i="17" s="1"/>
  <c r="EH367" i="17" s="1"/>
  <c r="EG260" i="17"/>
  <c r="EG313" i="17" s="1"/>
  <c r="EG367" i="17" s="1"/>
  <c r="EF260" i="17"/>
  <c r="EF313" i="17" s="1"/>
  <c r="EF367" i="17" s="1"/>
  <c r="EE260" i="17"/>
  <c r="EE313" i="17" s="1"/>
  <c r="EE367" i="17" s="1"/>
  <c r="ED260" i="17"/>
  <c r="ED313" i="17" s="1"/>
  <c r="ED367" i="17" s="1"/>
  <c r="EC260" i="17"/>
  <c r="EC313" i="17" s="1"/>
  <c r="EC367" i="17" s="1"/>
  <c r="EB260" i="17"/>
  <c r="EB313" i="17" s="1"/>
  <c r="EB367" i="17" s="1"/>
  <c r="EA260" i="17"/>
  <c r="EA313" i="17" s="1"/>
  <c r="EA367" i="17" s="1"/>
  <c r="DZ260" i="17"/>
  <c r="DZ313" i="17" s="1"/>
  <c r="DZ367" i="17" s="1"/>
  <c r="DY260" i="17"/>
  <c r="DY313" i="17" s="1"/>
  <c r="DY367" i="17" s="1"/>
  <c r="DX260" i="17"/>
  <c r="DX313" i="17" s="1"/>
  <c r="DX367" i="17" s="1"/>
  <c r="DW260" i="17"/>
  <c r="DW313" i="17" s="1"/>
  <c r="DW367" i="17" s="1"/>
  <c r="DV260" i="17"/>
  <c r="DV313" i="17" s="1"/>
  <c r="DV367" i="17" s="1"/>
  <c r="DU260" i="17"/>
  <c r="DU313" i="17" s="1"/>
  <c r="DU367" i="17" s="1"/>
  <c r="DT260" i="17"/>
  <c r="DT313" i="17" s="1"/>
  <c r="DT367" i="17" s="1"/>
  <c r="DS260" i="17"/>
  <c r="DS313" i="17" s="1"/>
  <c r="DS367" i="17" s="1"/>
  <c r="DR260" i="17"/>
  <c r="DR313" i="17" s="1"/>
  <c r="DR367" i="17" s="1"/>
  <c r="DQ260" i="17"/>
  <c r="DQ313" i="17" s="1"/>
  <c r="DQ367" i="17" s="1"/>
  <c r="DP260" i="17"/>
  <c r="DP313" i="17" s="1"/>
  <c r="DP367" i="17" s="1"/>
  <c r="DO260" i="17"/>
  <c r="DO313" i="17" s="1"/>
  <c r="DO367" i="17" s="1"/>
  <c r="DN260" i="17"/>
  <c r="DN313" i="17" s="1"/>
  <c r="DN367" i="17" s="1"/>
  <c r="DM260" i="17"/>
  <c r="DM313" i="17" s="1"/>
  <c r="DM367" i="17" s="1"/>
  <c r="DL260" i="17"/>
  <c r="DL313" i="17" s="1"/>
  <c r="DL367" i="17" s="1"/>
  <c r="DK260" i="17"/>
  <c r="DK313" i="17" s="1"/>
  <c r="DK367" i="17" s="1"/>
  <c r="DJ260" i="17"/>
  <c r="DJ313" i="17" s="1"/>
  <c r="DJ367" i="17" s="1"/>
  <c r="DI260" i="17"/>
  <c r="DI313" i="17" s="1"/>
  <c r="DI367" i="17" s="1"/>
  <c r="DH260" i="17"/>
  <c r="DH313" i="17" s="1"/>
  <c r="DH367" i="17" s="1"/>
  <c r="DG260" i="17"/>
  <c r="DG313" i="17" s="1"/>
  <c r="DG367" i="17" s="1"/>
  <c r="DF260" i="17"/>
  <c r="DF313" i="17" s="1"/>
  <c r="DF367" i="17" s="1"/>
  <c r="DE260" i="17"/>
  <c r="DE313" i="17" s="1"/>
  <c r="DE367" i="17" s="1"/>
  <c r="DD260" i="17"/>
  <c r="DD313" i="17" s="1"/>
  <c r="DD367" i="17" s="1"/>
  <c r="DC260" i="17"/>
  <c r="DC313" i="17" s="1"/>
  <c r="DC367" i="17" s="1"/>
  <c r="DB260" i="17"/>
  <c r="DB313" i="17" s="1"/>
  <c r="DB367" i="17" s="1"/>
  <c r="DA260" i="17"/>
  <c r="DA313" i="17" s="1"/>
  <c r="DA367" i="17" s="1"/>
  <c r="CZ260" i="17"/>
  <c r="CZ313" i="17" s="1"/>
  <c r="CZ367" i="17" s="1"/>
  <c r="CY260" i="17"/>
  <c r="CY313" i="17" s="1"/>
  <c r="CY367" i="17" s="1"/>
  <c r="CX260" i="17"/>
  <c r="CX313" i="17" s="1"/>
  <c r="CX367" i="17" s="1"/>
  <c r="CW260" i="17"/>
  <c r="CW313" i="17" s="1"/>
  <c r="CW367" i="17" s="1"/>
  <c r="CV260" i="17"/>
  <c r="CV313" i="17" s="1"/>
  <c r="CV367" i="17" s="1"/>
  <c r="CU260" i="17"/>
  <c r="CU313" i="17" s="1"/>
  <c r="CU367" i="17" s="1"/>
  <c r="CT260" i="17"/>
  <c r="CT313" i="17" s="1"/>
  <c r="CT367" i="17" s="1"/>
  <c r="CS260" i="17"/>
  <c r="CS313" i="17" s="1"/>
  <c r="CS367" i="17" s="1"/>
  <c r="CR260" i="17"/>
  <c r="CR313" i="17" s="1"/>
  <c r="CR367" i="17" s="1"/>
  <c r="CQ260" i="17"/>
  <c r="CQ313" i="17" s="1"/>
  <c r="CQ367" i="17" s="1"/>
  <c r="CP260" i="17"/>
  <c r="CP313" i="17" s="1"/>
  <c r="CP367" i="17" s="1"/>
  <c r="CO260" i="17"/>
  <c r="CO313" i="17" s="1"/>
  <c r="CO367" i="17" s="1"/>
  <c r="CN260" i="17"/>
  <c r="CN313" i="17" s="1"/>
  <c r="CN367" i="17" s="1"/>
  <c r="CM260" i="17"/>
  <c r="CM313" i="17" s="1"/>
  <c r="CM367" i="17" s="1"/>
  <c r="CL260" i="17"/>
  <c r="CL313" i="17" s="1"/>
  <c r="CL367" i="17" s="1"/>
  <c r="CK260" i="17"/>
  <c r="CK313" i="17" s="1"/>
  <c r="CK367" i="17" s="1"/>
  <c r="CJ260" i="17"/>
  <c r="CJ313" i="17" s="1"/>
  <c r="CJ367" i="17" s="1"/>
  <c r="CI260" i="17"/>
  <c r="CI313" i="17" s="1"/>
  <c r="CI367" i="17" s="1"/>
  <c r="CH260" i="17"/>
  <c r="CH313" i="17" s="1"/>
  <c r="CH367" i="17" s="1"/>
  <c r="CG260" i="17"/>
  <c r="CG313" i="17" s="1"/>
  <c r="CG367" i="17" s="1"/>
  <c r="CF260" i="17"/>
  <c r="CF313" i="17" s="1"/>
  <c r="CF367" i="17" s="1"/>
  <c r="CE260" i="17"/>
  <c r="CE313" i="17" s="1"/>
  <c r="CE367" i="17" s="1"/>
  <c r="CD260" i="17"/>
  <c r="CD313" i="17" s="1"/>
  <c r="CD367" i="17" s="1"/>
  <c r="CC260" i="17"/>
  <c r="CC313" i="17" s="1"/>
  <c r="CC367" i="17" s="1"/>
  <c r="CB260" i="17"/>
  <c r="CB313" i="17" s="1"/>
  <c r="CB367" i="17" s="1"/>
  <c r="CA260" i="17"/>
  <c r="CA313" i="17" s="1"/>
  <c r="CA367" i="17" s="1"/>
  <c r="BZ260" i="17"/>
  <c r="BZ313" i="17" s="1"/>
  <c r="BZ367" i="17" s="1"/>
  <c r="BY260" i="17"/>
  <c r="BY313" i="17" s="1"/>
  <c r="BY367" i="17" s="1"/>
  <c r="BX260" i="17"/>
  <c r="BX313" i="17" s="1"/>
  <c r="BX367" i="17" s="1"/>
  <c r="BW260" i="17"/>
  <c r="BW313" i="17" s="1"/>
  <c r="BW367" i="17" s="1"/>
  <c r="BV260" i="17"/>
  <c r="BV313" i="17" s="1"/>
  <c r="BV367" i="17" s="1"/>
  <c r="BU260" i="17"/>
  <c r="BU313" i="17" s="1"/>
  <c r="BU367" i="17" s="1"/>
  <c r="BT260" i="17"/>
  <c r="BT313" i="17" s="1"/>
  <c r="BT367" i="17" s="1"/>
  <c r="BS260" i="17"/>
  <c r="BS313" i="17" s="1"/>
  <c r="BS367" i="17" s="1"/>
  <c r="BR260" i="17"/>
  <c r="BR313" i="17" s="1"/>
  <c r="BR367" i="17" s="1"/>
  <c r="BQ260" i="17"/>
  <c r="BQ313" i="17" s="1"/>
  <c r="BQ367" i="17" s="1"/>
  <c r="BP260" i="17"/>
  <c r="BP313" i="17" s="1"/>
  <c r="BP367" i="17" s="1"/>
  <c r="BO260" i="17"/>
  <c r="BO313" i="17" s="1"/>
  <c r="BO367" i="17" s="1"/>
  <c r="BN260" i="17"/>
  <c r="BN313" i="17" s="1"/>
  <c r="BN367" i="17" s="1"/>
  <c r="BM260" i="17"/>
  <c r="BM313" i="17" s="1"/>
  <c r="BM367" i="17" s="1"/>
  <c r="BL260" i="17"/>
  <c r="BL313" i="17" s="1"/>
  <c r="BL367" i="17" s="1"/>
  <c r="BK260" i="17"/>
  <c r="BK313" i="17" s="1"/>
  <c r="BK367" i="17" s="1"/>
  <c r="BJ260" i="17"/>
  <c r="BJ313" i="17" s="1"/>
  <c r="BJ367" i="17" s="1"/>
  <c r="BI260" i="17"/>
  <c r="BI313" i="17" s="1"/>
  <c r="BI367" i="17" s="1"/>
  <c r="BH260" i="17"/>
  <c r="BH313" i="17" s="1"/>
  <c r="BH367" i="17" s="1"/>
  <c r="BG260" i="17"/>
  <c r="BG313" i="17" s="1"/>
  <c r="BG367" i="17" s="1"/>
  <c r="BF260" i="17"/>
  <c r="BF313" i="17" s="1"/>
  <c r="BF367" i="17" s="1"/>
  <c r="BE260" i="17"/>
  <c r="BE313" i="17" s="1"/>
  <c r="BE367" i="17" s="1"/>
  <c r="BD260" i="17"/>
  <c r="BD313" i="17" s="1"/>
  <c r="BD367" i="17" s="1"/>
  <c r="BC260" i="17"/>
  <c r="BC313" i="17" s="1"/>
  <c r="BC367" i="17" s="1"/>
  <c r="BB260" i="17"/>
  <c r="BB313" i="17" s="1"/>
  <c r="BB367" i="17" s="1"/>
  <c r="BA260" i="17"/>
  <c r="BA313" i="17" s="1"/>
  <c r="BA367" i="17" s="1"/>
  <c r="AZ260" i="17"/>
  <c r="AZ313" i="17" s="1"/>
  <c r="AZ367" i="17" s="1"/>
  <c r="AY260" i="17"/>
  <c r="AY313" i="17" s="1"/>
  <c r="AY367" i="17" s="1"/>
  <c r="AX260" i="17"/>
  <c r="AX313" i="17" s="1"/>
  <c r="AX367" i="17" s="1"/>
  <c r="AW260" i="17"/>
  <c r="AW313" i="17" s="1"/>
  <c r="AW367" i="17" s="1"/>
  <c r="AV260" i="17"/>
  <c r="AV313" i="17" s="1"/>
  <c r="AV367" i="17" s="1"/>
  <c r="AU260" i="17"/>
  <c r="AU313" i="17" s="1"/>
  <c r="AU367" i="17" s="1"/>
  <c r="AT260" i="17"/>
  <c r="AT313" i="17" s="1"/>
  <c r="AT367" i="17" s="1"/>
  <c r="AS260" i="17"/>
  <c r="AS313" i="17" s="1"/>
  <c r="AS367" i="17" s="1"/>
  <c r="AR260" i="17"/>
  <c r="AR313" i="17" s="1"/>
  <c r="AR367" i="17" s="1"/>
  <c r="AQ260" i="17"/>
  <c r="AQ313" i="17" s="1"/>
  <c r="AQ367" i="17" s="1"/>
  <c r="AP260" i="17"/>
  <c r="AP313" i="17" s="1"/>
  <c r="AP367" i="17" s="1"/>
  <c r="AO260" i="17"/>
  <c r="AO313" i="17" s="1"/>
  <c r="AO367" i="17" s="1"/>
  <c r="AN260" i="17"/>
  <c r="AN313" i="17" s="1"/>
  <c r="AN367" i="17" s="1"/>
  <c r="AM260" i="17"/>
  <c r="AM313" i="17" s="1"/>
  <c r="AM367" i="17" s="1"/>
  <c r="AL260" i="17"/>
  <c r="AL313" i="17" s="1"/>
  <c r="AL367" i="17" s="1"/>
  <c r="AK260" i="17"/>
  <c r="AK313" i="17" s="1"/>
  <c r="AK367" i="17" s="1"/>
  <c r="AJ260" i="17"/>
  <c r="AJ313" i="17" s="1"/>
  <c r="AJ367" i="17" s="1"/>
  <c r="AI260" i="17"/>
  <c r="AI313" i="17" s="1"/>
  <c r="AI367" i="17" s="1"/>
  <c r="AH260" i="17"/>
  <c r="AH313" i="17" s="1"/>
  <c r="AH367" i="17" s="1"/>
  <c r="AG260" i="17"/>
  <c r="AG313" i="17" s="1"/>
  <c r="AG367" i="17" s="1"/>
  <c r="AF260" i="17"/>
  <c r="AF313" i="17" s="1"/>
  <c r="AF367" i="17" s="1"/>
  <c r="AE260" i="17"/>
  <c r="AE313" i="17" s="1"/>
  <c r="AE367" i="17" s="1"/>
  <c r="AD260" i="17"/>
  <c r="AD313" i="17" s="1"/>
  <c r="AD367" i="17" s="1"/>
  <c r="AC260" i="17"/>
  <c r="AC313" i="17" s="1"/>
  <c r="AC367" i="17" s="1"/>
  <c r="AB260" i="17"/>
  <c r="AB313" i="17" s="1"/>
  <c r="AB367" i="17" s="1"/>
  <c r="AA260" i="17"/>
  <c r="AA313" i="17" s="1"/>
  <c r="AA367" i="17" s="1"/>
  <c r="Z260" i="17"/>
  <c r="Z313" i="17" s="1"/>
  <c r="Z367" i="17" s="1"/>
  <c r="Y260" i="17"/>
  <c r="Y313" i="17" s="1"/>
  <c r="Y367" i="17" s="1"/>
  <c r="X260" i="17"/>
  <c r="X313" i="17" s="1"/>
  <c r="X367" i="17" s="1"/>
  <c r="W260" i="17"/>
  <c r="W313" i="17" s="1"/>
  <c r="W367" i="17" s="1"/>
  <c r="V260" i="17"/>
  <c r="V313" i="17" s="1"/>
  <c r="V367" i="17" s="1"/>
  <c r="U260" i="17"/>
  <c r="U313" i="17" s="1"/>
  <c r="U367" i="17" s="1"/>
  <c r="T260" i="17"/>
  <c r="T313" i="17" s="1"/>
  <c r="T367" i="17" s="1"/>
  <c r="S260" i="17"/>
  <c r="S313" i="17" s="1"/>
  <c r="S367" i="17" s="1"/>
  <c r="R260" i="17"/>
  <c r="R313" i="17" s="1"/>
  <c r="R367" i="17" s="1"/>
  <c r="Q260" i="17"/>
  <c r="Q313" i="17" s="1"/>
  <c r="Q367" i="17" s="1"/>
  <c r="P260" i="17"/>
  <c r="P313" i="17" s="1"/>
  <c r="P367" i="17" s="1"/>
  <c r="O260" i="17"/>
  <c r="O313" i="17" s="1"/>
  <c r="O367" i="17" s="1"/>
  <c r="N260" i="17"/>
  <c r="N313" i="17" s="1"/>
  <c r="N367" i="17" s="1"/>
  <c r="M260" i="17"/>
  <c r="M313" i="17" s="1"/>
  <c r="M367" i="17" s="1"/>
  <c r="L260" i="17"/>
  <c r="L313" i="17" s="1"/>
  <c r="L367" i="17" s="1"/>
  <c r="K260" i="17"/>
  <c r="K313" i="17" s="1"/>
  <c r="K367" i="17" s="1"/>
  <c r="J260" i="17"/>
  <c r="J313" i="17" s="1"/>
  <c r="J367" i="17" s="1"/>
  <c r="I260" i="17"/>
  <c r="I313" i="17" s="1"/>
  <c r="I367" i="17" s="1"/>
  <c r="H260" i="17"/>
  <c r="H313" i="17" s="1"/>
  <c r="H367" i="17" s="1"/>
  <c r="G260" i="17"/>
  <c r="G313" i="17" s="1"/>
  <c r="G367" i="17" s="1"/>
  <c r="F260" i="17"/>
  <c r="F313" i="17" s="1"/>
  <c r="F367" i="17" s="1"/>
  <c r="E251" i="17"/>
  <c r="D251" i="17"/>
  <c r="C251" i="17"/>
  <c r="E250" i="17"/>
  <c r="D250" i="17"/>
  <c r="C250" i="17"/>
  <c r="E249" i="17"/>
  <c r="D249" i="17"/>
  <c r="C249" i="17"/>
  <c r="E248" i="17"/>
  <c r="D248" i="17"/>
  <c r="C248" i="17"/>
  <c r="E247" i="17"/>
  <c r="D247" i="17"/>
  <c r="C247" i="17"/>
  <c r="E246" i="17"/>
  <c r="D246" i="17"/>
  <c r="C246" i="17"/>
  <c r="E245" i="17"/>
  <c r="D245" i="17"/>
  <c r="C245" i="17"/>
  <c r="E244" i="17"/>
  <c r="D244" i="17"/>
  <c r="C244" i="17"/>
  <c r="E243" i="17"/>
  <c r="D243" i="17"/>
  <c r="A243" i="17" s="1"/>
  <c r="C243" i="17"/>
  <c r="E242" i="17"/>
  <c r="D242" i="17"/>
  <c r="A242" i="17" s="1"/>
  <c r="C242" i="17"/>
  <c r="E241" i="17"/>
  <c r="D241" i="17"/>
  <c r="A241" i="17" s="1"/>
  <c r="C241" i="17"/>
  <c r="E240" i="17"/>
  <c r="D240" i="17"/>
  <c r="A240" i="17" s="1"/>
  <c r="C240" i="17"/>
  <c r="E239" i="17"/>
  <c r="D239" i="17"/>
  <c r="A239" i="17" s="1"/>
  <c r="C239" i="17"/>
  <c r="E238" i="17"/>
  <c r="D238" i="17"/>
  <c r="A238" i="17" s="1"/>
  <c r="C238" i="17"/>
  <c r="E237" i="17"/>
  <c r="D237" i="17"/>
  <c r="A237" i="17" s="1"/>
  <c r="C237" i="17"/>
  <c r="E236" i="17"/>
  <c r="D236" i="17"/>
  <c r="A236" i="17" s="1"/>
  <c r="C236" i="17"/>
  <c r="E235" i="17"/>
  <c r="D235" i="17"/>
  <c r="A235" i="17" s="1"/>
  <c r="C235" i="17"/>
  <c r="E234" i="17"/>
  <c r="D234" i="17"/>
  <c r="A234" i="17" s="1"/>
  <c r="C234" i="17"/>
  <c r="E233" i="17"/>
  <c r="D233" i="17"/>
  <c r="A233" i="17" s="1"/>
  <c r="C233" i="17"/>
  <c r="E232" i="17"/>
  <c r="D232" i="17"/>
  <c r="A232" i="17" s="1"/>
  <c r="C232" i="17"/>
  <c r="E231" i="17"/>
  <c r="D231" i="17"/>
  <c r="A231" i="17" s="1"/>
  <c r="C231" i="17"/>
  <c r="E230" i="17"/>
  <c r="D230" i="17"/>
  <c r="A230" i="17" s="1"/>
  <c r="C230" i="17"/>
  <c r="E229" i="17"/>
  <c r="D229" i="17"/>
  <c r="A229" i="17" s="1"/>
  <c r="C229" i="17"/>
  <c r="E228" i="17"/>
  <c r="D228" i="17"/>
  <c r="A228" i="17" s="1"/>
  <c r="C228" i="17"/>
  <c r="E227" i="17"/>
  <c r="D227" i="17"/>
  <c r="A227" i="17" s="1"/>
  <c r="C227" i="17"/>
  <c r="E226" i="17"/>
  <c r="D226" i="17"/>
  <c r="A226" i="17" s="1"/>
  <c r="C226" i="17"/>
  <c r="E225" i="17"/>
  <c r="D225" i="17"/>
  <c r="A225" i="17" s="1"/>
  <c r="C225" i="17"/>
  <c r="E224" i="17"/>
  <c r="D224" i="17"/>
  <c r="A224" i="17" s="1"/>
  <c r="C224" i="17"/>
  <c r="E223" i="17"/>
  <c r="D223" i="17"/>
  <c r="A223" i="17" s="1"/>
  <c r="C223" i="17"/>
  <c r="E222" i="17"/>
  <c r="D222" i="17"/>
  <c r="A222" i="17" s="1"/>
  <c r="C222" i="17"/>
  <c r="E221" i="17"/>
  <c r="D221" i="17"/>
  <c r="A221" i="17" s="1"/>
  <c r="C221" i="17"/>
  <c r="E220" i="17"/>
  <c r="D220" i="17"/>
  <c r="A220" i="17" s="1"/>
  <c r="C220" i="17"/>
  <c r="E219" i="17"/>
  <c r="D219" i="17"/>
  <c r="C219" i="17"/>
  <c r="E218" i="17"/>
  <c r="D218" i="17"/>
  <c r="A218" i="17" s="1"/>
  <c r="C218" i="17"/>
  <c r="E217" i="17"/>
  <c r="D217" i="17"/>
  <c r="A217" i="17" s="1"/>
  <c r="C217" i="17"/>
  <c r="E216" i="17"/>
  <c r="D216" i="17"/>
  <c r="A216" i="17" s="1"/>
  <c r="C216" i="17"/>
  <c r="E215" i="17"/>
  <c r="D215" i="17"/>
  <c r="D314" i="17" s="1"/>
  <c r="D368" i="17" s="1"/>
  <c r="C215" i="17"/>
  <c r="C261" i="17" s="1"/>
  <c r="C314" i="17" s="1"/>
  <c r="C368" i="17" s="1"/>
  <c r="D214" i="17"/>
  <c r="D260" i="17" s="1"/>
  <c r="D313" i="17" s="1"/>
  <c r="D367" i="17" s="1"/>
  <c r="C214" i="17"/>
  <c r="C260" i="17" s="1"/>
  <c r="C313" i="17" s="1"/>
  <c r="C367" i="17" s="1"/>
  <c r="C213" i="17"/>
  <c r="C259" i="17" s="1"/>
  <c r="C312" i="17" s="1"/>
  <c r="C212" i="17"/>
  <c r="Y88" i="17"/>
  <c r="F290" i="17" s="1"/>
  <c r="X88" i="17"/>
  <c r="W88" i="17"/>
  <c r="V88" i="17"/>
  <c r="U88" i="17"/>
  <c r="T88" i="17"/>
  <c r="S88" i="17"/>
  <c r="R88" i="17"/>
  <c r="Y87" i="17"/>
  <c r="F289" i="17" s="1"/>
  <c r="X87" i="17"/>
  <c r="W87" i="17"/>
  <c r="V87" i="17"/>
  <c r="U87" i="17"/>
  <c r="T87" i="17"/>
  <c r="S87" i="17"/>
  <c r="R87" i="17"/>
  <c r="Y86" i="17"/>
  <c r="F288" i="17" s="1"/>
  <c r="X86" i="17"/>
  <c r="W86" i="17"/>
  <c r="V86" i="17"/>
  <c r="U86" i="17"/>
  <c r="T86" i="17"/>
  <c r="S86" i="17"/>
  <c r="R86" i="17"/>
  <c r="Y85" i="17"/>
  <c r="F287" i="17" s="1"/>
  <c r="X85" i="17"/>
  <c r="W85" i="17"/>
  <c r="V85" i="17"/>
  <c r="U85" i="17"/>
  <c r="T85" i="17"/>
  <c r="S85" i="17"/>
  <c r="R85" i="17"/>
  <c r="Y84" i="17"/>
  <c r="F286" i="17" s="1"/>
  <c r="X84" i="17"/>
  <c r="W84" i="17"/>
  <c r="V84" i="17"/>
  <c r="U84" i="17"/>
  <c r="T84" i="17"/>
  <c r="S84" i="17"/>
  <c r="R84" i="17"/>
  <c r="Y83" i="17"/>
  <c r="F285" i="17" s="1"/>
  <c r="X83" i="17"/>
  <c r="W83" i="17"/>
  <c r="V83" i="17"/>
  <c r="U83" i="17"/>
  <c r="T83" i="17"/>
  <c r="S83" i="17"/>
  <c r="R83" i="17"/>
  <c r="Y82" i="17"/>
  <c r="F284" i="17" s="1"/>
  <c r="X82" i="17"/>
  <c r="W82" i="17"/>
  <c r="V82" i="17"/>
  <c r="U82" i="17"/>
  <c r="T82" i="17"/>
  <c r="S82" i="17"/>
  <c r="R82" i="17"/>
  <c r="Y81" i="17"/>
  <c r="F283" i="17" s="1"/>
  <c r="X81" i="17"/>
  <c r="W81" i="17"/>
  <c r="V81" i="17"/>
  <c r="U81" i="17"/>
  <c r="T81" i="17"/>
  <c r="S81" i="17"/>
  <c r="R81" i="17"/>
  <c r="Y80" i="17"/>
  <c r="F282" i="17" s="1"/>
  <c r="X80" i="17"/>
  <c r="W80" i="17"/>
  <c r="V80" i="17"/>
  <c r="U80" i="17"/>
  <c r="T80" i="17"/>
  <c r="S80" i="17"/>
  <c r="R80" i="17"/>
  <c r="Y79" i="17"/>
  <c r="F281" i="17" s="1"/>
  <c r="X79" i="17"/>
  <c r="W79" i="17"/>
  <c r="V79" i="17"/>
  <c r="U79" i="17"/>
  <c r="T79" i="17"/>
  <c r="S79" i="17"/>
  <c r="R79" i="17"/>
  <c r="Y78" i="17"/>
  <c r="F280" i="17" s="1"/>
  <c r="X78" i="17"/>
  <c r="W78" i="17"/>
  <c r="V78" i="17"/>
  <c r="U78" i="17"/>
  <c r="T78" i="17"/>
  <c r="S78" i="17"/>
  <c r="R78" i="17"/>
  <c r="R76" i="17"/>
  <c r="Y29" i="17"/>
  <c r="X29" i="17"/>
  <c r="W29" i="17"/>
  <c r="V29" i="17"/>
  <c r="U29" i="17"/>
  <c r="T29" i="17"/>
  <c r="S29" i="17"/>
  <c r="R29" i="17"/>
  <c r="Y28" i="17"/>
  <c r="X28" i="17"/>
  <c r="W28" i="17"/>
  <c r="V28" i="17"/>
  <c r="U28" i="17"/>
  <c r="T28" i="17"/>
  <c r="S28" i="17"/>
  <c r="R28" i="17"/>
  <c r="Y27" i="17"/>
  <c r="X27" i="17"/>
  <c r="W27" i="17"/>
  <c r="V27" i="17"/>
  <c r="U27" i="17"/>
  <c r="T27" i="17"/>
  <c r="S27" i="17"/>
  <c r="R27" i="17"/>
  <c r="Y26" i="17"/>
  <c r="X26" i="17"/>
  <c r="W26" i="17"/>
  <c r="V26" i="17"/>
  <c r="U26" i="17"/>
  <c r="T26" i="17"/>
  <c r="S26" i="17"/>
  <c r="R26" i="17"/>
  <c r="Y25" i="17"/>
  <c r="X25" i="17"/>
  <c r="W25" i="17"/>
  <c r="V25" i="17"/>
  <c r="U25" i="17"/>
  <c r="T25" i="17"/>
  <c r="S25" i="17"/>
  <c r="R25" i="17"/>
  <c r="Y24" i="17"/>
  <c r="X24" i="17"/>
  <c r="W24" i="17"/>
  <c r="V24" i="17"/>
  <c r="U24" i="17"/>
  <c r="T24" i="17"/>
  <c r="S24" i="17"/>
  <c r="R24" i="17"/>
  <c r="Y23" i="17"/>
  <c r="X23" i="17"/>
  <c r="W23" i="17"/>
  <c r="V23" i="17"/>
  <c r="U23" i="17"/>
  <c r="T23" i="17"/>
  <c r="S23" i="17"/>
  <c r="R23" i="17"/>
  <c r="Y22" i="17"/>
  <c r="X22" i="17"/>
  <c r="W22" i="17"/>
  <c r="V22" i="17"/>
  <c r="U22" i="17"/>
  <c r="T22" i="17"/>
  <c r="S22" i="17"/>
  <c r="R22" i="17"/>
  <c r="Y21" i="17"/>
  <c r="X21" i="17"/>
  <c r="W21" i="17"/>
  <c r="V21" i="17"/>
  <c r="U21" i="17"/>
  <c r="T21" i="17"/>
  <c r="S21" i="17"/>
  <c r="R21" i="17"/>
  <c r="Y20" i="17"/>
  <c r="X20" i="17"/>
  <c r="W20" i="17"/>
  <c r="V20" i="17"/>
  <c r="U20" i="17"/>
  <c r="T20" i="17"/>
  <c r="S20" i="17"/>
  <c r="R20" i="17"/>
  <c r="Y19" i="17"/>
  <c r="X19" i="17"/>
  <c r="W19" i="17"/>
  <c r="V19" i="17"/>
  <c r="U19" i="17"/>
  <c r="T19" i="17"/>
  <c r="S19" i="17"/>
  <c r="R19" i="17"/>
  <c r="Y18" i="17"/>
  <c r="X18" i="17"/>
  <c r="W18" i="17"/>
  <c r="V18" i="17"/>
  <c r="U18" i="17"/>
  <c r="T18" i="17"/>
  <c r="S18" i="17"/>
  <c r="R18" i="17"/>
  <c r="R16" i="17"/>
  <c r="F278" i="17" l="1"/>
  <c r="EM252" i="17"/>
  <c r="EM273" i="17" s="1"/>
  <c r="EM326" i="17" s="1"/>
  <c r="FA252" i="17"/>
  <c r="FA273" i="17" s="1"/>
  <c r="FA326" i="17" s="1"/>
  <c r="ET252" i="17"/>
  <c r="ET273" i="17" s="1"/>
  <c r="ET326" i="17" s="1"/>
  <c r="ER179" i="17"/>
  <c r="AE252" i="17" s="1"/>
  <c r="AE273" i="17" s="1"/>
  <c r="AE326" i="17" s="1"/>
  <c r="EJ179" i="17"/>
  <c r="X252" i="17" s="1"/>
  <c r="X273" i="17" s="1"/>
  <c r="X326" i="17" s="1"/>
  <c r="DL179" i="17"/>
  <c r="AX252" i="17" s="1"/>
  <c r="AX273" i="17" s="1"/>
  <c r="AX326" i="17" s="1"/>
  <c r="DD179" i="17"/>
  <c r="AP252" i="17" s="1"/>
  <c r="AP273" i="17" s="1"/>
  <c r="AP326" i="17" s="1"/>
  <c r="Q252" i="17"/>
  <c r="Q273" i="17" s="1"/>
  <c r="Q326" i="17" s="1"/>
  <c r="DM252" i="17"/>
  <c r="DM273" i="17" s="1"/>
  <c r="DM326" i="17" s="1"/>
  <c r="DT252" i="17"/>
  <c r="DT273" i="17" s="1"/>
  <c r="DT326" i="17" s="1"/>
  <c r="EL252" i="17"/>
  <c r="EL273" i="17" s="1"/>
  <c r="EL326" i="17" s="1"/>
  <c r="EZ252" i="17"/>
  <c r="EZ273" i="17" s="1"/>
  <c r="EZ326" i="17" s="1"/>
  <c r="ES252" i="17"/>
  <c r="ES273" i="17" s="1"/>
  <c r="ES326" i="17" s="1"/>
  <c r="CM252" i="17"/>
  <c r="CM273" i="17" s="1"/>
  <c r="CM326" i="17" s="1"/>
  <c r="DA252" i="17"/>
  <c r="DA273" i="17" s="1"/>
  <c r="DA326" i="17" s="1"/>
  <c r="EY179" i="17"/>
  <c r="P252" i="17" s="1"/>
  <c r="P273" i="17" s="1"/>
  <c r="P326" i="17" s="1"/>
  <c r="DS179" i="17"/>
  <c r="BD252" i="17" s="1"/>
  <c r="BD273" i="17" s="1"/>
  <c r="BD326" i="17" s="1"/>
  <c r="DK179" i="17"/>
  <c r="AW252" i="17" s="1"/>
  <c r="AW273" i="17" s="1"/>
  <c r="AW326" i="17" s="1"/>
  <c r="Y252" i="17"/>
  <c r="Y273" i="17" s="1"/>
  <c r="Y326" i="17" s="1"/>
  <c r="AG252" i="17"/>
  <c r="AG273" i="17" s="1"/>
  <c r="AG326" i="17" s="1"/>
  <c r="DL252" i="17"/>
  <c r="DL273" i="17" s="1"/>
  <c r="DL326" i="17" s="1"/>
  <c r="DZ252" i="17"/>
  <c r="DZ273" i="17" s="1"/>
  <c r="DZ326" i="17" s="1"/>
  <c r="DS252" i="17"/>
  <c r="DS273" i="17" s="1"/>
  <c r="DS326" i="17" s="1"/>
  <c r="EK252" i="17"/>
  <c r="EK273" i="17" s="1"/>
  <c r="EK326" i="17" s="1"/>
  <c r="EY252" i="17"/>
  <c r="EY273" i="17" s="1"/>
  <c r="EY326" i="17" s="1"/>
  <c r="ER252" i="17"/>
  <c r="ER273" i="17" s="1"/>
  <c r="ER326" i="17" s="1"/>
  <c r="GJ252" i="17"/>
  <c r="GJ273" i="17" s="1"/>
  <c r="GJ326" i="17" s="1"/>
  <c r="GX252" i="17"/>
  <c r="GX273" i="17" s="1"/>
  <c r="GX326" i="17" s="1"/>
  <c r="GQ252" i="17"/>
  <c r="GQ273" i="17" s="1"/>
  <c r="GQ326" i="17" s="1"/>
  <c r="BM252" i="17"/>
  <c r="BM273" i="17" s="1"/>
  <c r="BM326" i="17" s="1"/>
  <c r="CA252" i="17"/>
  <c r="CA273" i="17" s="1"/>
  <c r="CA326" i="17" s="1"/>
  <c r="BT252" i="17"/>
  <c r="BT273" i="17" s="1"/>
  <c r="BT326" i="17" s="1"/>
  <c r="CL252" i="17"/>
  <c r="CL273" i="17" s="1"/>
  <c r="CL326" i="17" s="1"/>
  <c r="CZ252" i="17"/>
  <c r="CZ273" i="17" s="1"/>
  <c r="CZ326" i="17" s="1"/>
  <c r="CS252" i="17"/>
  <c r="CS273" i="17" s="1"/>
  <c r="CS326" i="17" s="1"/>
  <c r="EX179" i="17"/>
  <c r="O252" i="17" s="1"/>
  <c r="O273" i="17" s="1"/>
  <c r="O326" i="17" s="1"/>
  <c r="EP179" i="17"/>
  <c r="AC252" i="17" s="1"/>
  <c r="AC273" i="17" s="1"/>
  <c r="AC326" i="17" s="1"/>
  <c r="EH179" i="17"/>
  <c r="V252" i="17" s="1"/>
  <c r="V273" i="17" s="1"/>
  <c r="V326" i="17" s="1"/>
  <c r="DZ179" i="17"/>
  <c r="AO252" i="17" s="1"/>
  <c r="AO273" i="17" s="1"/>
  <c r="AO326" i="17" s="1"/>
  <c r="DR179" i="17"/>
  <c r="BC252" i="17" s="1"/>
  <c r="BC273" i="17" s="1"/>
  <c r="BC326" i="17" s="1"/>
  <c r="DJ179" i="17"/>
  <c r="AV252" i="17" s="1"/>
  <c r="AV273" i="17" s="1"/>
  <c r="AV326" i="17" s="1"/>
  <c r="CL179" i="17"/>
  <c r="FV252" i="17" s="1"/>
  <c r="FV273" i="17" s="1"/>
  <c r="FV326" i="17" s="1"/>
  <c r="AI252" i="17"/>
  <c r="AI273" i="17" s="1"/>
  <c r="AI326" i="17" s="1"/>
  <c r="FN252" i="17"/>
  <c r="FN273" i="17" s="1"/>
  <c r="FN326" i="17" s="1"/>
  <c r="H252" i="17"/>
  <c r="H273" i="17" s="1"/>
  <c r="DK252" i="17"/>
  <c r="DK273" i="17" s="1"/>
  <c r="DK326" i="17" s="1"/>
  <c r="DY252" i="17"/>
  <c r="DY273" i="17" s="1"/>
  <c r="DY326" i="17" s="1"/>
  <c r="DR252" i="17"/>
  <c r="DR273" i="17" s="1"/>
  <c r="DR326" i="17" s="1"/>
  <c r="EJ252" i="17"/>
  <c r="EJ273" i="17" s="1"/>
  <c r="EJ326" i="17" s="1"/>
  <c r="EX252" i="17"/>
  <c r="EX273" i="17" s="1"/>
  <c r="EX326" i="17" s="1"/>
  <c r="EQ252" i="17"/>
  <c r="EQ273" i="17" s="1"/>
  <c r="EQ326" i="17" s="1"/>
  <c r="FJ252" i="17"/>
  <c r="FJ273" i="17" s="1"/>
  <c r="FJ326" i="17" s="1"/>
  <c r="FX252" i="17"/>
  <c r="FX273" i="17" s="1"/>
  <c r="FX326" i="17" s="1"/>
  <c r="FQ252" i="17"/>
  <c r="FQ273" i="17" s="1"/>
  <c r="FQ326" i="17" s="1"/>
  <c r="GI252" i="17"/>
  <c r="GI273" i="17" s="1"/>
  <c r="GI326" i="17" s="1"/>
  <c r="GW252" i="17"/>
  <c r="GW273" i="17" s="1"/>
  <c r="GW326" i="17" s="1"/>
  <c r="GP252" i="17"/>
  <c r="GP273" i="17" s="1"/>
  <c r="GP326" i="17" s="1"/>
  <c r="BL252" i="17"/>
  <c r="BL273" i="17" s="1"/>
  <c r="BL326" i="17" s="1"/>
  <c r="BZ252" i="17"/>
  <c r="BZ273" i="17" s="1"/>
  <c r="BZ326" i="17" s="1"/>
  <c r="BS252" i="17"/>
  <c r="BS273" i="17" s="1"/>
  <c r="BS326" i="17" s="1"/>
  <c r="CK252" i="17"/>
  <c r="CK273" i="17" s="1"/>
  <c r="CK326" i="17" s="1"/>
  <c r="CY252" i="17"/>
  <c r="CY273" i="17" s="1"/>
  <c r="CY326" i="17" s="1"/>
  <c r="CR252" i="17"/>
  <c r="CR273" i="17" s="1"/>
  <c r="CR326" i="17" s="1"/>
  <c r="EW179" i="17"/>
  <c r="N252" i="17" s="1"/>
  <c r="N273" i="17" s="1"/>
  <c r="N326" i="17" s="1"/>
  <c r="EO179" i="17"/>
  <c r="AB252" i="17" s="1"/>
  <c r="AB273" i="17" s="1"/>
  <c r="AB326" i="17" s="1"/>
  <c r="EG179" i="17"/>
  <c r="U252" i="17" s="1"/>
  <c r="U273" i="17" s="1"/>
  <c r="U326" i="17" s="1"/>
  <c r="DY179" i="17"/>
  <c r="AN252" i="17" s="1"/>
  <c r="AN273" i="17" s="1"/>
  <c r="AN326" i="17" s="1"/>
  <c r="DQ179" i="17"/>
  <c r="BB252" i="17" s="1"/>
  <c r="BB273" i="17" s="1"/>
  <c r="BB326" i="17" s="1"/>
  <c r="DI179" i="17"/>
  <c r="AU252" i="17" s="1"/>
  <c r="AU273" i="17" s="1"/>
  <c r="AU326" i="17" s="1"/>
  <c r="CS179" i="17"/>
  <c r="GB252" i="17" s="1"/>
  <c r="GB273" i="17" s="1"/>
  <c r="GB326" i="17" s="1"/>
  <c r="CC179" i="17"/>
  <c r="FE252" i="17" s="1"/>
  <c r="FE273" i="17" s="1"/>
  <c r="FE326" i="17" s="1"/>
  <c r="BU179" i="17"/>
  <c r="GF252" i="17" s="1"/>
  <c r="GF273" i="17" s="1"/>
  <c r="GF326" i="17" s="1"/>
  <c r="BM179" i="17"/>
  <c r="GU252" i="17" s="1"/>
  <c r="GU273" i="17" s="1"/>
  <c r="GU326" i="17" s="1"/>
  <c r="BE179" i="17"/>
  <c r="GM252" i="17" s="1"/>
  <c r="GM273" i="17" s="1"/>
  <c r="GM326" i="17" s="1"/>
  <c r="AO179" i="17"/>
  <c r="BX252" i="17" s="1"/>
  <c r="BX273" i="17" s="1"/>
  <c r="BX326" i="17" s="1"/>
  <c r="AG179" i="17"/>
  <c r="BP252" i="17" s="1"/>
  <c r="BP273" i="17" s="1"/>
  <c r="BP326" i="17" s="1"/>
  <c r="J252" i="17"/>
  <c r="J273" i="17" s="1"/>
  <c r="J326" i="17" s="1"/>
  <c r="DG252" i="17"/>
  <c r="DG273" i="17" s="1"/>
  <c r="DG326" i="17" s="1"/>
  <c r="EI252" i="17"/>
  <c r="EI273" i="17" s="1"/>
  <c r="EI326" i="17" s="1"/>
  <c r="EP252" i="17"/>
  <c r="EP273" i="17" s="1"/>
  <c r="EP326" i="17" s="1"/>
  <c r="FI252" i="17"/>
  <c r="FI273" i="17" s="1"/>
  <c r="FI326" i="17" s="1"/>
  <c r="FP252" i="17"/>
  <c r="FP273" i="17" s="1"/>
  <c r="FP326" i="17" s="1"/>
  <c r="GE252" i="17"/>
  <c r="GE273" i="17" s="1"/>
  <c r="GE326" i="17" s="1"/>
  <c r="BK252" i="17"/>
  <c r="BK273" i="17" s="1"/>
  <c r="BK326" i="17" s="1"/>
  <c r="GR179" i="17"/>
  <c r="DH252" i="17" s="1"/>
  <c r="DH273" i="17" s="1"/>
  <c r="DH326" i="17" s="1"/>
  <c r="GJ179" i="17"/>
  <c r="DW252" i="17" s="1"/>
  <c r="DW273" i="17" s="1"/>
  <c r="DW326" i="17" s="1"/>
  <c r="EV179" i="17"/>
  <c r="M252" i="17" s="1"/>
  <c r="M273" i="17" s="1"/>
  <c r="M326" i="17" s="1"/>
  <c r="EN179" i="17"/>
  <c r="AA252" i="17" s="1"/>
  <c r="AA273" i="17" s="1"/>
  <c r="AA326" i="17" s="1"/>
  <c r="EF179" i="17"/>
  <c r="T252" i="17" s="1"/>
  <c r="T273" i="17" s="1"/>
  <c r="T326" i="17" s="1"/>
  <c r="DX179" i="17"/>
  <c r="AM252" i="17" s="1"/>
  <c r="AM273" i="17" s="1"/>
  <c r="AM326" i="17" s="1"/>
  <c r="DP179" i="17"/>
  <c r="BA252" i="17" s="1"/>
  <c r="BA273" i="17" s="1"/>
  <c r="BA326" i="17" s="1"/>
  <c r="DH179" i="17"/>
  <c r="AT252" i="17" s="1"/>
  <c r="AT273" i="17" s="1"/>
  <c r="AT326" i="17" s="1"/>
  <c r="CZ179" i="17"/>
  <c r="FM252" i="17" s="1"/>
  <c r="FM273" i="17" s="1"/>
  <c r="FM326" i="17" s="1"/>
  <c r="CR179" i="17"/>
  <c r="GA252" i="17" s="1"/>
  <c r="GA273" i="17" s="1"/>
  <c r="GA326" i="17" s="1"/>
  <c r="CJ179" i="17"/>
  <c r="FT252" i="17" s="1"/>
  <c r="FT273" i="17" s="1"/>
  <c r="FT326" i="17" s="1"/>
  <c r="BT179" i="17"/>
  <c r="HA252" i="17" s="1"/>
  <c r="HA273" i="17" s="1"/>
  <c r="HA326" i="17" s="1"/>
  <c r="BL179" i="17"/>
  <c r="GT252" i="17" s="1"/>
  <c r="GT273" i="17" s="1"/>
  <c r="GT326" i="17" s="1"/>
  <c r="BD179" i="17"/>
  <c r="GD252" i="17" s="1"/>
  <c r="GD273" i="17" s="1"/>
  <c r="GD326" i="17" s="1"/>
  <c r="AV179" i="17"/>
  <c r="CD252" i="17" s="1"/>
  <c r="CD273" i="17" s="1"/>
  <c r="CD326" i="17" s="1"/>
  <c r="AN179" i="17"/>
  <c r="BW252" i="17" s="1"/>
  <c r="BW273" i="17" s="1"/>
  <c r="BW326" i="17" s="1"/>
  <c r="AF179" i="17"/>
  <c r="BG252" i="17" s="1"/>
  <c r="BG273" i="17" s="1"/>
  <c r="BG326" i="17" s="1"/>
  <c r="X179" i="17"/>
  <c r="CH252" i="17" s="1"/>
  <c r="CH273" i="17" s="1"/>
  <c r="CH326" i="17" s="1"/>
  <c r="H179" i="17"/>
  <c r="CO252" i="17" s="1"/>
  <c r="CO273" i="17" s="1"/>
  <c r="CO326" i="17" s="1"/>
  <c r="DJ252" i="17"/>
  <c r="DJ273" i="17" s="1"/>
  <c r="DJ326" i="17" s="1"/>
  <c r="DQ252" i="17"/>
  <c r="DQ273" i="17" s="1"/>
  <c r="DQ326" i="17" s="1"/>
  <c r="EF252" i="17"/>
  <c r="EF273" i="17" s="1"/>
  <c r="EF326" i="17" s="1"/>
  <c r="FF252" i="17"/>
  <c r="FF273" i="17" s="1"/>
  <c r="FF326" i="17" s="1"/>
  <c r="GH252" i="17"/>
  <c r="GH273" i="17" s="1"/>
  <c r="GH326" i="17" s="1"/>
  <c r="GO252" i="17"/>
  <c r="GO273" i="17" s="1"/>
  <c r="GO326" i="17" s="1"/>
  <c r="BH252" i="17"/>
  <c r="BH273" i="17" s="1"/>
  <c r="BH326" i="17" s="1"/>
  <c r="BR252" i="17"/>
  <c r="BR273" i="17" s="1"/>
  <c r="BR326" i="17" s="1"/>
  <c r="CJ252" i="17"/>
  <c r="CJ273" i="17" s="1"/>
  <c r="CJ326" i="17" s="1"/>
  <c r="CG252" i="17"/>
  <c r="CG273" i="17" s="1"/>
  <c r="CG326" i="17" s="1"/>
  <c r="CQ252" i="17"/>
  <c r="CQ273" i="17" s="1"/>
  <c r="CQ326" i="17" s="1"/>
  <c r="DI252" i="17"/>
  <c r="DI273" i="17" s="1"/>
  <c r="DI326" i="17" s="1"/>
  <c r="DX252" i="17"/>
  <c r="DX273" i="17" s="1"/>
  <c r="DX326" i="17" s="1"/>
  <c r="DP252" i="17"/>
  <c r="DP273" i="17" s="1"/>
  <c r="DP326" i="17" s="1"/>
  <c r="EH252" i="17"/>
  <c r="EH273" i="17" s="1"/>
  <c r="EH326" i="17" s="1"/>
  <c r="EW252" i="17"/>
  <c r="EW273" i="17" s="1"/>
  <c r="EW326" i="17" s="1"/>
  <c r="EO252" i="17"/>
  <c r="EO273" i="17" s="1"/>
  <c r="EO326" i="17" s="1"/>
  <c r="AJ252" i="17"/>
  <c r="AJ273" i="17" s="1"/>
  <c r="AJ326" i="17" s="1"/>
  <c r="AY252" i="17"/>
  <c r="AY273" i="17" s="1"/>
  <c r="AY326" i="17" s="1"/>
  <c r="AQ252" i="17"/>
  <c r="AQ273" i="17" s="1"/>
  <c r="AQ326" i="17" s="1"/>
  <c r="FH252" i="17"/>
  <c r="FH273" i="17" s="1"/>
  <c r="FH326" i="17" s="1"/>
  <c r="FW252" i="17"/>
  <c r="FW273" i="17" s="1"/>
  <c r="FW326" i="17" s="1"/>
  <c r="FO252" i="17"/>
  <c r="FO273" i="17" s="1"/>
  <c r="FO326" i="17" s="1"/>
  <c r="GG252" i="17"/>
  <c r="GG273" i="17" s="1"/>
  <c r="GG326" i="17" s="1"/>
  <c r="GV252" i="17"/>
  <c r="GV273" i="17" s="1"/>
  <c r="GV326" i="17" s="1"/>
  <c r="GN252" i="17"/>
  <c r="GN273" i="17" s="1"/>
  <c r="GN326" i="17" s="1"/>
  <c r="BJ252" i="17"/>
  <c r="BJ273" i="17" s="1"/>
  <c r="BJ326" i="17" s="1"/>
  <c r="BY252" i="17"/>
  <c r="BY273" i="17" s="1"/>
  <c r="BY326" i="17" s="1"/>
  <c r="BQ252" i="17"/>
  <c r="BQ273" i="17" s="1"/>
  <c r="BQ326" i="17" s="1"/>
  <c r="CI252" i="17"/>
  <c r="CI273" i="17" s="1"/>
  <c r="CI326" i="17" s="1"/>
  <c r="CX252" i="17"/>
  <c r="CX273" i="17" s="1"/>
  <c r="CX326" i="17" s="1"/>
  <c r="CP252" i="17"/>
  <c r="CP273" i="17" s="1"/>
  <c r="CP326" i="17" s="1"/>
  <c r="GQ179" i="17"/>
  <c r="EC252" i="17" s="1"/>
  <c r="EC273" i="17" s="1"/>
  <c r="EC326" i="17" s="1"/>
  <c r="GI179" i="17"/>
  <c r="DV252" i="17" s="1"/>
  <c r="DV273" i="17" s="1"/>
  <c r="DV326" i="17" s="1"/>
  <c r="GA179" i="17"/>
  <c r="DF252" i="17" s="1"/>
  <c r="DF273" i="17" s="1"/>
  <c r="DF326" i="17" s="1"/>
  <c r="FS179" i="17"/>
  <c r="EG252" i="17" s="1"/>
  <c r="EG273" i="17" s="1"/>
  <c r="EG326" i="17" s="1"/>
  <c r="FK179" i="17"/>
  <c r="EV252" i="17" s="1"/>
  <c r="EV273" i="17" s="1"/>
  <c r="EV326" i="17" s="1"/>
  <c r="FC179" i="17"/>
  <c r="EN252" i="17" s="1"/>
  <c r="EN273" i="17" s="1"/>
  <c r="EN326" i="17" s="1"/>
  <c r="EU179" i="17"/>
  <c r="L252" i="17" s="1"/>
  <c r="L273" i="17" s="1"/>
  <c r="L326" i="17" s="1"/>
  <c r="EM179" i="17"/>
  <c r="I252" i="17" s="1"/>
  <c r="I273" i="17" s="1"/>
  <c r="I326" i="17" s="1"/>
  <c r="EE179" i="17"/>
  <c r="S252" i="17" s="1"/>
  <c r="S273" i="17" s="1"/>
  <c r="S326" i="17" s="1"/>
  <c r="DW179" i="17"/>
  <c r="AL252" i="17" s="1"/>
  <c r="AL273" i="17" s="1"/>
  <c r="AL326" i="17" s="1"/>
  <c r="DO179" i="17"/>
  <c r="AZ252" i="17" s="1"/>
  <c r="AZ273" i="17" s="1"/>
  <c r="AZ326" i="17" s="1"/>
  <c r="DG179" i="17"/>
  <c r="AS252" i="17" s="1"/>
  <c r="AS273" i="17" s="1"/>
  <c r="AS326" i="17" s="1"/>
  <c r="CY179" i="17"/>
  <c r="FL252" i="17" s="1"/>
  <c r="FL273" i="17" s="1"/>
  <c r="FL326" i="17" s="1"/>
  <c r="CQ179" i="17"/>
  <c r="FZ252" i="17" s="1"/>
  <c r="FZ273" i="17" s="1"/>
  <c r="FZ326" i="17" s="1"/>
  <c r="CI179" i="17"/>
  <c r="FS252" i="17" s="1"/>
  <c r="FS273" i="17" s="1"/>
  <c r="FS326" i="17" s="1"/>
  <c r="CA179" i="17"/>
  <c r="GL252" i="17" s="1"/>
  <c r="GL273" i="17" s="1"/>
  <c r="GL326" i="17" s="1"/>
  <c r="BS179" i="17"/>
  <c r="GZ252" i="17" s="1"/>
  <c r="GZ273" i="17" s="1"/>
  <c r="GZ326" i="17" s="1"/>
  <c r="BK179" i="17"/>
  <c r="GS252" i="17" s="1"/>
  <c r="GS273" i="17" s="1"/>
  <c r="GS326" i="17" s="1"/>
  <c r="BC179" i="17"/>
  <c r="BO252" i="17" s="1"/>
  <c r="BO273" i="17" s="1"/>
  <c r="BO326" i="17" s="1"/>
  <c r="AU179" i="17"/>
  <c r="CC252" i="17" s="1"/>
  <c r="CC273" i="17" s="1"/>
  <c r="CC326" i="17" s="1"/>
  <c r="AM179" i="17"/>
  <c r="BV252" i="17" s="1"/>
  <c r="BV273" i="17" s="1"/>
  <c r="BV326" i="17" s="1"/>
  <c r="W179" i="17"/>
  <c r="DC252" i="17" s="1"/>
  <c r="DC273" i="17" s="1"/>
  <c r="DC326" i="17" s="1"/>
  <c r="O179" i="17"/>
  <c r="CV252" i="17" s="1"/>
  <c r="CV273" i="17" s="1"/>
  <c r="CV326" i="17" s="1"/>
  <c r="DO252" i="17"/>
  <c r="DO273" i="17" s="1"/>
  <c r="DO326" i="17" s="1"/>
  <c r="FG252" i="17"/>
  <c r="FG273" i="17" s="1"/>
  <c r="FG326" i="17" s="1"/>
  <c r="BI252" i="17"/>
  <c r="BI273" i="17" s="1"/>
  <c r="BI326" i="17" s="1"/>
  <c r="CW252" i="17"/>
  <c r="CW273" i="17" s="1"/>
  <c r="CW326" i="17" s="1"/>
  <c r="GX179" i="17"/>
  <c r="DN252" i="17" s="1"/>
  <c r="DN273" i="17" s="1"/>
  <c r="DN326" i="17" s="1"/>
  <c r="EL179" i="17"/>
  <c r="Z252" i="17" s="1"/>
  <c r="Z273" i="17" s="1"/>
  <c r="Z326" i="17" s="1"/>
  <c r="BZ179" i="17"/>
  <c r="GK252" i="17" s="1"/>
  <c r="GK273" i="17" s="1"/>
  <c r="GK326" i="17" s="1"/>
  <c r="AL179" i="17"/>
  <c r="BU252" i="17" s="1"/>
  <c r="BU273" i="17" s="1"/>
  <c r="BU326" i="17" s="1"/>
  <c r="A215" i="17"/>
  <c r="Y30" i="17"/>
  <c r="R91" i="17"/>
  <c r="R92" i="17" s="1"/>
  <c r="R93" i="17" s="1"/>
  <c r="R94" i="17" s="1"/>
  <c r="W91" i="17"/>
  <c r="W95" i="17" s="1"/>
  <c r="R252" i="17"/>
  <c r="R273" i="17" s="1"/>
  <c r="R326" i="17" s="1"/>
  <c r="AH252" i="17"/>
  <c r="AH273" i="17" s="1"/>
  <c r="AH326" i="17" s="1"/>
  <c r="BN252" i="17"/>
  <c r="BN273" i="17" s="1"/>
  <c r="BN326" i="17" s="1"/>
  <c r="DB252" i="17"/>
  <c r="DB273" i="17" s="1"/>
  <c r="DB326" i="17" s="1"/>
  <c r="AA79" i="17"/>
  <c r="AA82" i="17"/>
  <c r="AA85" i="17"/>
  <c r="AA87" i="17"/>
  <c r="K252" i="17"/>
  <c r="K273" i="17" s="1"/>
  <c r="CU252" i="17"/>
  <c r="CU273" i="17" s="1"/>
  <c r="CU326" i="17" s="1"/>
  <c r="AR252" i="17"/>
  <c r="AR273" i="17" s="1"/>
  <c r="AR326" i="17" s="1"/>
  <c r="CN252" i="17"/>
  <c r="CN273" i="17" s="1"/>
  <c r="CN326" i="17" s="1"/>
  <c r="EB252" i="17"/>
  <c r="EB273" i="17" s="1"/>
  <c r="EB326" i="17" s="1"/>
  <c r="AK252" i="17"/>
  <c r="AK273" i="17" s="1"/>
  <c r="AK326" i="17" s="1"/>
  <c r="DU252" i="17"/>
  <c r="DU273" i="17" s="1"/>
  <c r="DU326" i="17" s="1"/>
  <c r="FY252" i="17"/>
  <c r="FY273" i="17" s="1"/>
  <c r="FY326" i="17" s="1"/>
  <c r="FB252" i="17"/>
  <c r="FB273" i="17" s="1"/>
  <c r="FB326" i="17" s="1"/>
  <c r="FR252" i="17"/>
  <c r="FR273" i="17" s="1"/>
  <c r="FR326" i="17" s="1"/>
  <c r="EE252" i="17"/>
  <c r="EE273" i="17" s="1"/>
  <c r="EE326" i="17" s="1"/>
  <c r="EU252" i="17"/>
  <c r="EU273" i="17" s="1"/>
  <c r="EU326" i="17" s="1"/>
  <c r="FK252" i="17"/>
  <c r="FK273" i="17" s="1"/>
  <c r="FK326" i="17" s="1"/>
  <c r="GY252" i="17"/>
  <c r="GY273" i="17" s="1"/>
  <c r="GY326" i="17" s="1"/>
  <c r="CB252" i="17"/>
  <c r="CB273" i="17" s="1"/>
  <c r="CB326" i="17" s="1"/>
  <c r="GR252" i="17"/>
  <c r="GR273" i="17" s="1"/>
  <c r="GR326" i="17" s="1"/>
  <c r="T91" i="17"/>
  <c r="T92" i="17" s="1"/>
  <c r="T93" i="17" s="1"/>
  <c r="T94" i="17" s="1"/>
  <c r="S91" i="17"/>
  <c r="S95" i="17" s="1"/>
  <c r="U91" i="17"/>
  <c r="U95" i="17" s="1"/>
  <c r="V91" i="17"/>
  <c r="V95" i="17" s="1"/>
  <c r="X91" i="17"/>
  <c r="X92" i="17" s="1"/>
  <c r="X93" i="17" s="1"/>
  <c r="X94" i="17" s="1"/>
  <c r="Z29" i="17"/>
  <c r="R95" i="17"/>
  <c r="AA84" i="17"/>
  <c r="AA78" i="17"/>
  <c r="AA86" i="17"/>
  <c r="AA80" i="17"/>
  <c r="Z88" i="17"/>
  <c r="Y91" i="17"/>
  <c r="AA81" i="17"/>
  <c r="H326" i="17"/>
  <c r="AA83" i="17"/>
  <c r="H269" i="17" l="1"/>
  <c r="H322" i="17" s="1"/>
  <c r="P269" i="17"/>
  <c r="P322" i="17" s="1"/>
  <c r="X269" i="17"/>
  <c r="X322" i="17" s="1"/>
  <c r="AG269" i="17"/>
  <c r="AG322" i="17" s="1"/>
  <c r="AO269" i="17"/>
  <c r="AO322" i="17" s="1"/>
  <c r="AW269" i="17"/>
  <c r="AW322" i="17" s="1"/>
  <c r="BG269" i="17"/>
  <c r="BG322" i="17" s="1"/>
  <c r="BO269" i="17"/>
  <c r="BO322" i="17" s="1"/>
  <c r="BW269" i="17"/>
  <c r="BW322" i="17" s="1"/>
  <c r="CF269" i="17"/>
  <c r="CF322" i="17" s="1"/>
  <c r="CN269" i="17"/>
  <c r="CN322" i="17" s="1"/>
  <c r="CV269" i="17"/>
  <c r="CV322" i="17" s="1"/>
  <c r="DF269" i="17"/>
  <c r="DF322" i="17" s="1"/>
  <c r="DN269" i="17"/>
  <c r="DN322" i="17" s="1"/>
  <c r="DV269" i="17"/>
  <c r="DV322" i="17" s="1"/>
  <c r="EE269" i="17"/>
  <c r="EE322" i="17" s="1"/>
  <c r="EM269" i="17"/>
  <c r="EM322" i="17" s="1"/>
  <c r="EU269" i="17"/>
  <c r="EU322" i="17" s="1"/>
  <c r="FE269" i="17"/>
  <c r="FE322" i="17" s="1"/>
  <c r="FM269" i="17"/>
  <c r="FM322" i="17" s="1"/>
  <c r="FU269" i="17"/>
  <c r="FU322" i="17" s="1"/>
  <c r="GD269" i="17"/>
  <c r="GD322" i="17" s="1"/>
  <c r="GL269" i="17"/>
  <c r="GL322" i="17" s="1"/>
  <c r="GT269" i="17"/>
  <c r="GT322" i="17" s="1"/>
  <c r="I269" i="17"/>
  <c r="I322" i="17" s="1"/>
  <c r="Q269" i="17"/>
  <c r="Q322" i="17" s="1"/>
  <c r="Y269" i="17"/>
  <c r="Y322" i="17" s="1"/>
  <c r="AH269" i="17"/>
  <c r="AH322" i="17" s="1"/>
  <c r="AP269" i="17"/>
  <c r="AP322" i="17" s="1"/>
  <c r="AX269" i="17"/>
  <c r="AX322" i="17" s="1"/>
  <c r="BH269" i="17"/>
  <c r="BH322" i="17" s="1"/>
  <c r="BP269" i="17"/>
  <c r="BP322" i="17" s="1"/>
  <c r="BX269" i="17"/>
  <c r="BX322" i="17" s="1"/>
  <c r="CG269" i="17"/>
  <c r="CG322" i="17" s="1"/>
  <c r="CO269" i="17"/>
  <c r="CO322" i="17" s="1"/>
  <c r="CW269" i="17"/>
  <c r="CW322" i="17" s="1"/>
  <c r="DG269" i="17"/>
  <c r="DG322" i="17" s="1"/>
  <c r="DO269" i="17"/>
  <c r="DO322" i="17" s="1"/>
  <c r="DW269" i="17"/>
  <c r="DW322" i="17" s="1"/>
  <c r="EF269" i="17"/>
  <c r="EF322" i="17" s="1"/>
  <c r="EN269" i="17"/>
  <c r="EN322" i="17" s="1"/>
  <c r="EV269" i="17"/>
  <c r="EV322" i="17" s="1"/>
  <c r="FF269" i="17"/>
  <c r="FF322" i="17" s="1"/>
  <c r="FN269" i="17"/>
  <c r="FN322" i="17" s="1"/>
  <c r="FV269" i="17"/>
  <c r="FV322" i="17" s="1"/>
  <c r="GE269" i="17"/>
  <c r="GE322" i="17" s="1"/>
  <c r="GM269" i="17"/>
  <c r="GM322" i="17" s="1"/>
  <c r="GU269" i="17"/>
  <c r="GU322" i="17" s="1"/>
  <c r="J269" i="17"/>
  <c r="J322" i="17" s="1"/>
  <c r="R269" i="17"/>
  <c r="R322" i="17" s="1"/>
  <c r="Z269" i="17"/>
  <c r="Z322" i="17" s="1"/>
  <c r="AI269" i="17"/>
  <c r="AI322" i="17" s="1"/>
  <c r="AQ269" i="17"/>
  <c r="AQ322" i="17" s="1"/>
  <c r="AY269" i="17"/>
  <c r="AY322" i="17" s="1"/>
  <c r="BI269" i="17"/>
  <c r="BI322" i="17" s="1"/>
  <c r="BQ269" i="17"/>
  <c r="BQ322" i="17" s="1"/>
  <c r="BY269" i="17"/>
  <c r="BY322" i="17" s="1"/>
  <c r="CH269" i="17"/>
  <c r="CH322" i="17" s="1"/>
  <c r="CP269" i="17"/>
  <c r="CP322" i="17" s="1"/>
  <c r="CX269" i="17"/>
  <c r="CX322" i="17" s="1"/>
  <c r="DH269" i="17"/>
  <c r="DH322" i="17" s="1"/>
  <c r="DP269" i="17"/>
  <c r="DP322" i="17" s="1"/>
  <c r="DX269" i="17"/>
  <c r="DX322" i="17" s="1"/>
  <c r="EG269" i="17"/>
  <c r="EG322" i="17" s="1"/>
  <c r="EO269" i="17"/>
  <c r="EO322" i="17" s="1"/>
  <c r="EW269" i="17"/>
  <c r="EW322" i="17" s="1"/>
  <c r="FG269" i="17"/>
  <c r="FG322" i="17" s="1"/>
  <c r="FO269" i="17"/>
  <c r="FO322" i="17" s="1"/>
  <c r="FW269" i="17"/>
  <c r="FW322" i="17" s="1"/>
  <c r="GF269" i="17"/>
  <c r="GF322" i="17" s="1"/>
  <c r="GN269" i="17"/>
  <c r="GN322" i="17" s="1"/>
  <c r="GV269" i="17"/>
  <c r="GV322" i="17" s="1"/>
  <c r="K269" i="17"/>
  <c r="K322" i="17" s="1"/>
  <c r="S269" i="17"/>
  <c r="S322" i="17" s="1"/>
  <c r="AA269" i="17"/>
  <c r="AA322" i="17" s="1"/>
  <c r="AJ269" i="17"/>
  <c r="AJ322" i="17" s="1"/>
  <c r="AR269" i="17"/>
  <c r="AR322" i="17" s="1"/>
  <c r="AZ269" i="17"/>
  <c r="AZ322" i="17" s="1"/>
  <c r="BJ269" i="17"/>
  <c r="BJ322" i="17" s="1"/>
  <c r="BR269" i="17"/>
  <c r="BR322" i="17" s="1"/>
  <c r="BZ269" i="17"/>
  <c r="BZ322" i="17" s="1"/>
  <c r="CI269" i="17"/>
  <c r="CI322" i="17" s="1"/>
  <c r="CQ269" i="17"/>
  <c r="CQ322" i="17" s="1"/>
  <c r="CY269" i="17"/>
  <c r="CY322" i="17" s="1"/>
  <c r="DI269" i="17"/>
  <c r="DI322" i="17" s="1"/>
  <c r="DQ269" i="17"/>
  <c r="DQ322" i="17" s="1"/>
  <c r="DY269" i="17"/>
  <c r="DY322" i="17" s="1"/>
  <c r="EH269" i="17"/>
  <c r="EH322" i="17" s="1"/>
  <c r="EP269" i="17"/>
  <c r="EP322" i="17" s="1"/>
  <c r="EX269" i="17"/>
  <c r="EX322" i="17" s="1"/>
  <c r="FH269" i="17"/>
  <c r="FH322" i="17" s="1"/>
  <c r="FP269" i="17"/>
  <c r="FP322" i="17" s="1"/>
  <c r="FX269" i="17"/>
  <c r="FX322" i="17" s="1"/>
  <c r="GG269" i="17"/>
  <c r="GG322" i="17" s="1"/>
  <c r="GO269" i="17"/>
  <c r="GO322" i="17" s="1"/>
  <c r="GW269" i="17"/>
  <c r="GW322" i="17" s="1"/>
  <c r="L269" i="17"/>
  <c r="L322" i="17" s="1"/>
  <c r="T269" i="17"/>
  <c r="T322" i="17" s="1"/>
  <c r="AB269" i="17"/>
  <c r="AB322" i="17" s="1"/>
  <c r="AK269" i="17"/>
  <c r="AK322" i="17" s="1"/>
  <c r="AS269" i="17"/>
  <c r="AS322" i="17" s="1"/>
  <c r="BA269" i="17"/>
  <c r="BA322" i="17" s="1"/>
  <c r="BK269" i="17"/>
  <c r="BK322" i="17" s="1"/>
  <c r="BS269" i="17"/>
  <c r="BS322" i="17" s="1"/>
  <c r="CA269" i="17"/>
  <c r="CA322" i="17" s="1"/>
  <c r="CJ269" i="17"/>
  <c r="CJ322" i="17" s="1"/>
  <c r="CR269" i="17"/>
  <c r="CR322" i="17" s="1"/>
  <c r="CZ269" i="17"/>
  <c r="CZ322" i="17" s="1"/>
  <c r="DJ269" i="17"/>
  <c r="DJ322" i="17" s="1"/>
  <c r="DR269" i="17"/>
  <c r="DR322" i="17" s="1"/>
  <c r="DZ269" i="17"/>
  <c r="DZ322" i="17" s="1"/>
  <c r="EI269" i="17"/>
  <c r="EI322" i="17" s="1"/>
  <c r="EQ269" i="17"/>
  <c r="EQ322" i="17" s="1"/>
  <c r="EY269" i="17"/>
  <c r="EY322" i="17" s="1"/>
  <c r="FI269" i="17"/>
  <c r="FI322" i="17" s="1"/>
  <c r="FQ269" i="17"/>
  <c r="FQ322" i="17" s="1"/>
  <c r="FY269" i="17"/>
  <c r="FY322" i="17" s="1"/>
  <c r="GH269" i="17"/>
  <c r="GH322" i="17" s="1"/>
  <c r="GP269" i="17"/>
  <c r="GP322" i="17" s="1"/>
  <c r="GX269" i="17"/>
  <c r="GX322" i="17" s="1"/>
  <c r="M269" i="17"/>
  <c r="M322" i="17" s="1"/>
  <c r="U269" i="17"/>
  <c r="U322" i="17" s="1"/>
  <c r="AC269" i="17"/>
  <c r="AC322" i="17" s="1"/>
  <c r="AL269" i="17"/>
  <c r="AL322" i="17" s="1"/>
  <c r="AT269" i="17"/>
  <c r="AT322" i="17" s="1"/>
  <c r="BB269" i="17"/>
  <c r="BB322" i="17" s="1"/>
  <c r="BL269" i="17"/>
  <c r="BL322" i="17" s="1"/>
  <c r="BT269" i="17"/>
  <c r="BT322" i="17" s="1"/>
  <c r="CB269" i="17"/>
  <c r="CB322" i="17" s="1"/>
  <c r="CK269" i="17"/>
  <c r="CK322" i="17" s="1"/>
  <c r="CS269" i="17"/>
  <c r="CS322" i="17" s="1"/>
  <c r="DA269" i="17"/>
  <c r="DA322" i="17" s="1"/>
  <c r="DK269" i="17"/>
  <c r="DK322" i="17" s="1"/>
  <c r="DS269" i="17"/>
  <c r="DS322" i="17" s="1"/>
  <c r="EA269" i="17"/>
  <c r="EA322" i="17" s="1"/>
  <c r="EJ269" i="17"/>
  <c r="EJ322" i="17" s="1"/>
  <c r="ER269" i="17"/>
  <c r="ER322" i="17" s="1"/>
  <c r="EZ269" i="17"/>
  <c r="EZ322" i="17" s="1"/>
  <c r="FJ269" i="17"/>
  <c r="FJ322" i="17" s="1"/>
  <c r="FR269" i="17"/>
  <c r="FR322" i="17" s="1"/>
  <c r="FZ269" i="17"/>
  <c r="FZ322" i="17" s="1"/>
  <c r="GI269" i="17"/>
  <c r="GI322" i="17" s="1"/>
  <c r="GQ269" i="17"/>
  <c r="GQ322" i="17" s="1"/>
  <c r="GY269" i="17"/>
  <c r="GY322" i="17" s="1"/>
  <c r="N269" i="17"/>
  <c r="N322" i="17" s="1"/>
  <c r="V269" i="17"/>
  <c r="V322" i="17" s="1"/>
  <c r="AD269" i="17"/>
  <c r="AD322" i="17" s="1"/>
  <c r="AM269" i="17"/>
  <c r="AM322" i="17" s="1"/>
  <c r="AU269" i="17"/>
  <c r="AU322" i="17" s="1"/>
  <c r="BC269" i="17"/>
  <c r="BC322" i="17" s="1"/>
  <c r="BM269" i="17"/>
  <c r="BM322" i="17" s="1"/>
  <c r="BU269" i="17"/>
  <c r="BU322" i="17" s="1"/>
  <c r="CC269" i="17"/>
  <c r="CC322" i="17" s="1"/>
  <c r="CL269" i="17"/>
  <c r="CL322" i="17" s="1"/>
  <c r="CT269" i="17"/>
  <c r="CT322" i="17" s="1"/>
  <c r="DB269" i="17"/>
  <c r="DB322" i="17" s="1"/>
  <c r="DL269" i="17"/>
  <c r="DL322" i="17" s="1"/>
  <c r="DT269" i="17"/>
  <c r="DT322" i="17" s="1"/>
  <c r="EB269" i="17"/>
  <c r="EB322" i="17" s="1"/>
  <c r="EK269" i="17"/>
  <c r="EK322" i="17" s="1"/>
  <c r="ES269" i="17"/>
  <c r="ES322" i="17" s="1"/>
  <c r="FA269" i="17"/>
  <c r="FA322" i="17" s="1"/>
  <c r="FK269" i="17"/>
  <c r="FK322" i="17" s="1"/>
  <c r="FS269" i="17"/>
  <c r="FS322" i="17" s="1"/>
  <c r="GA269" i="17"/>
  <c r="GA322" i="17" s="1"/>
  <c r="GJ269" i="17"/>
  <c r="GJ322" i="17" s="1"/>
  <c r="GR269" i="17"/>
  <c r="GR322" i="17" s="1"/>
  <c r="GZ269" i="17"/>
  <c r="GZ322" i="17" s="1"/>
  <c r="O269" i="17"/>
  <c r="O322" i="17" s="1"/>
  <c r="W269" i="17"/>
  <c r="W322" i="17" s="1"/>
  <c r="AE269" i="17"/>
  <c r="AE322" i="17" s="1"/>
  <c r="AN269" i="17"/>
  <c r="AN322" i="17" s="1"/>
  <c r="AV269" i="17"/>
  <c r="AV322" i="17" s="1"/>
  <c r="BD269" i="17"/>
  <c r="BD322" i="17" s="1"/>
  <c r="BN269" i="17"/>
  <c r="BN322" i="17" s="1"/>
  <c r="BV269" i="17"/>
  <c r="BV322" i="17" s="1"/>
  <c r="CD269" i="17"/>
  <c r="CD322" i="17" s="1"/>
  <c r="CM269" i="17"/>
  <c r="CM322" i="17" s="1"/>
  <c r="CU269" i="17"/>
  <c r="CU322" i="17" s="1"/>
  <c r="DC269" i="17"/>
  <c r="DC322" i="17" s="1"/>
  <c r="DM269" i="17"/>
  <c r="DM322" i="17" s="1"/>
  <c r="DU269" i="17"/>
  <c r="DU322" i="17" s="1"/>
  <c r="EC269" i="17"/>
  <c r="EC322" i="17" s="1"/>
  <c r="EL269" i="17"/>
  <c r="EL322" i="17" s="1"/>
  <c r="ET269" i="17"/>
  <c r="ET322" i="17" s="1"/>
  <c r="FB269" i="17"/>
  <c r="FB322" i="17" s="1"/>
  <c r="FL269" i="17"/>
  <c r="FL322" i="17" s="1"/>
  <c r="FT269" i="17"/>
  <c r="FT322" i="17" s="1"/>
  <c r="GB269" i="17"/>
  <c r="GB322" i="17" s="1"/>
  <c r="GK269" i="17"/>
  <c r="GK322" i="17" s="1"/>
  <c r="GS269" i="17"/>
  <c r="GS322" i="17" s="1"/>
  <c r="HA269" i="17"/>
  <c r="HA322" i="17" s="1"/>
  <c r="S92" i="17"/>
  <c r="S93" i="17" s="1"/>
  <c r="S94" i="17" s="1"/>
  <c r="V92" i="17"/>
  <c r="V93" i="17" s="1"/>
  <c r="V94" i="17" s="1"/>
  <c r="GU272" i="17"/>
  <c r="GU325" i="17" s="1"/>
  <c r="GM272" i="17"/>
  <c r="GM325" i="17" s="1"/>
  <c r="GE272" i="17"/>
  <c r="GE325" i="17" s="1"/>
  <c r="GU271" i="17"/>
  <c r="GU324" i="17" s="1"/>
  <c r="GU377" i="17" s="1"/>
  <c r="GM271" i="17"/>
  <c r="GM324" i="17" s="1"/>
  <c r="GM377" i="17" s="1"/>
  <c r="GE271" i="17"/>
  <c r="GE324" i="17" s="1"/>
  <c r="GE377" i="17" s="1"/>
  <c r="GU270" i="17"/>
  <c r="GU323" i="17" s="1"/>
  <c r="GU376" i="17" s="1"/>
  <c r="GM270" i="17"/>
  <c r="GM323" i="17" s="1"/>
  <c r="GM376" i="17" s="1"/>
  <c r="GE270" i="17"/>
  <c r="GE323" i="17" s="1"/>
  <c r="GE376" i="17" s="1"/>
  <c r="GU268" i="17"/>
  <c r="GU317" i="17" s="1"/>
  <c r="GU375" i="17" s="1"/>
  <c r="GM268" i="17"/>
  <c r="GM317" i="17" s="1"/>
  <c r="GM375" i="17" s="1"/>
  <c r="GE268" i="17"/>
  <c r="GE317" i="17" s="1"/>
  <c r="GE375" i="17" s="1"/>
  <c r="GU267" i="17"/>
  <c r="GU316" i="17" s="1"/>
  <c r="GU374" i="17" s="1"/>
  <c r="GM267" i="17"/>
  <c r="GM316" i="17" s="1"/>
  <c r="GM374" i="17" s="1"/>
  <c r="GE267" i="17"/>
  <c r="GE316" i="17" s="1"/>
  <c r="GE374" i="17" s="1"/>
  <c r="GU266" i="17"/>
  <c r="GU318" i="17" s="1"/>
  <c r="GU373" i="17" s="1"/>
  <c r="GM266" i="17"/>
  <c r="GM318" i="17" s="1"/>
  <c r="GM373" i="17" s="1"/>
  <c r="GE266" i="17"/>
  <c r="GE318" i="17" s="1"/>
  <c r="GE373" i="17" s="1"/>
  <c r="GU265" i="17"/>
  <c r="GU321" i="17" s="1"/>
  <c r="GM265" i="17"/>
  <c r="GM321" i="17" s="1"/>
  <c r="GE265" i="17"/>
  <c r="GE321" i="17" s="1"/>
  <c r="GU264" i="17"/>
  <c r="GU320" i="17" s="1"/>
  <c r="GU371" i="17" s="1"/>
  <c r="GM264" i="17"/>
  <c r="GM320" i="17" s="1"/>
  <c r="GM371" i="17" s="1"/>
  <c r="GE264" i="17"/>
  <c r="GE320" i="17" s="1"/>
  <c r="GE371" i="17" s="1"/>
  <c r="GU263" i="17"/>
  <c r="GU319" i="17" s="1"/>
  <c r="GU370" i="17" s="1"/>
  <c r="GM263" i="17"/>
  <c r="GM319" i="17" s="1"/>
  <c r="GM370" i="17" s="1"/>
  <c r="GE263" i="17"/>
  <c r="GE319" i="17" s="1"/>
  <c r="GE370" i="17" s="1"/>
  <c r="FV272" i="17"/>
  <c r="FV325" i="17" s="1"/>
  <c r="FN272" i="17"/>
  <c r="FN325" i="17" s="1"/>
  <c r="FF272" i="17"/>
  <c r="FF325" i="17" s="1"/>
  <c r="FV271" i="17"/>
  <c r="FV324" i="17" s="1"/>
  <c r="FV377" i="17" s="1"/>
  <c r="FN271" i="17"/>
  <c r="FN324" i="17" s="1"/>
  <c r="FN377" i="17" s="1"/>
  <c r="FF271" i="17"/>
  <c r="FF324" i="17" s="1"/>
  <c r="FF377" i="17" s="1"/>
  <c r="FV270" i="17"/>
  <c r="FV323" i="17" s="1"/>
  <c r="FV376" i="17" s="1"/>
  <c r="FN270" i="17"/>
  <c r="FN323" i="17" s="1"/>
  <c r="FN376" i="17" s="1"/>
  <c r="FF270" i="17"/>
  <c r="FF323" i="17" s="1"/>
  <c r="FF376" i="17" s="1"/>
  <c r="FV268" i="17"/>
  <c r="FV317" i="17" s="1"/>
  <c r="FV375" i="17" s="1"/>
  <c r="FN268" i="17"/>
  <c r="FN317" i="17" s="1"/>
  <c r="FN375" i="17" s="1"/>
  <c r="FF268" i="17"/>
  <c r="FF317" i="17" s="1"/>
  <c r="FF375" i="17" s="1"/>
  <c r="FV267" i="17"/>
  <c r="FV316" i="17" s="1"/>
  <c r="FV374" i="17" s="1"/>
  <c r="FN267" i="17"/>
  <c r="FN316" i="17" s="1"/>
  <c r="FN374" i="17" s="1"/>
  <c r="FF267" i="17"/>
  <c r="FF316" i="17" s="1"/>
  <c r="FF374" i="17" s="1"/>
  <c r="FV266" i="17"/>
  <c r="FV318" i="17" s="1"/>
  <c r="FV373" i="17" s="1"/>
  <c r="FN266" i="17"/>
  <c r="FN318" i="17" s="1"/>
  <c r="FN373" i="17" s="1"/>
  <c r="FF266" i="17"/>
  <c r="FF318" i="17" s="1"/>
  <c r="FF373" i="17" s="1"/>
  <c r="FV265" i="17"/>
  <c r="FV321" i="17" s="1"/>
  <c r="FN265" i="17"/>
  <c r="FN321" i="17" s="1"/>
  <c r="FF265" i="17"/>
  <c r="FF321" i="17" s="1"/>
  <c r="FV264" i="17"/>
  <c r="FV320" i="17" s="1"/>
  <c r="FV371" i="17" s="1"/>
  <c r="FN264" i="17"/>
  <c r="FN320" i="17" s="1"/>
  <c r="FN371" i="17" s="1"/>
  <c r="FF264" i="17"/>
  <c r="FF320" i="17" s="1"/>
  <c r="FF371" i="17" s="1"/>
  <c r="FV263" i="17"/>
  <c r="FV319" i="17" s="1"/>
  <c r="FV370" i="17" s="1"/>
  <c r="FN263" i="17"/>
  <c r="FN319" i="17" s="1"/>
  <c r="FN370" i="17" s="1"/>
  <c r="FF263" i="17"/>
  <c r="FF319" i="17" s="1"/>
  <c r="FF370" i="17" s="1"/>
  <c r="EV272" i="17"/>
  <c r="EV325" i="17" s="1"/>
  <c r="EN272" i="17"/>
  <c r="EN325" i="17" s="1"/>
  <c r="EF272" i="17"/>
  <c r="EF325" i="17" s="1"/>
  <c r="EV271" i="17"/>
  <c r="EV324" i="17" s="1"/>
  <c r="EV377" i="17" s="1"/>
  <c r="EN271" i="17"/>
  <c r="EN324" i="17" s="1"/>
  <c r="EN377" i="17" s="1"/>
  <c r="EF271" i="17"/>
  <c r="EF324" i="17" s="1"/>
  <c r="EF377" i="17" s="1"/>
  <c r="EV270" i="17"/>
  <c r="EV323" i="17" s="1"/>
  <c r="EV376" i="17" s="1"/>
  <c r="EN270" i="17"/>
  <c r="EN323" i="17" s="1"/>
  <c r="EN376" i="17" s="1"/>
  <c r="EF270" i="17"/>
  <c r="EF323" i="17" s="1"/>
  <c r="EF376" i="17" s="1"/>
  <c r="EV268" i="17"/>
  <c r="EV317" i="17" s="1"/>
  <c r="EV375" i="17" s="1"/>
  <c r="EN268" i="17"/>
  <c r="EN317" i="17" s="1"/>
  <c r="EN375" i="17" s="1"/>
  <c r="EF268" i="17"/>
  <c r="EF317" i="17" s="1"/>
  <c r="EF375" i="17" s="1"/>
  <c r="EV267" i="17"/>
  <c r="EV316" i="17" s="1"/>
  <c r="EV374" i="17" s="1"/>
  <c r="EN267" i="17"/>
  <c r="EN316" i="17" s="1"/>
  <c r="EN374" i="17" s="1"/>
  <c r="EF267" i="17"/>
  <c r="EF316" i="17" s="1"/>
  <c r="EF374" i="17" s="1"/>
  <c r="EV266" i="17"/>
  <c r="EV318" i="17" s="1"/>
  <c r="EV373" i="17" s="1"/>
  <c r="EN266" i="17"/>
  <c r="EN318" i="17" s="1"/>
  <c r="EN373" i="17" s="1"/>
  <c r="EF266" i="17"/>
  <c r="EF318" i="17" s="1"/>
  <c r="EF373" i="17" s="1"/>
  <c r="EV265" i="17"/>
  <c r="EV321" i="17" s="1"/>
  <c r="EN265" i="17"/>
  <c r="EN321" i="17" s="1"/>
  <c r="GT272" i="17"/>
  <c r="GT325" i="17" s="1"/>
  <c r="GL272" i="17"/>
  <c r="GL325" i="17" s="1"/>
  <c r="GD272" i="17"/>
  <c r="GD325" i="17" s="1"/>
  <c r="GT271" i="17"/>
  <c r="GT324" i="17" s="1"/>
  <c r="GT377" i="17" s="1"/>
  <c r="GL271" i="17"/>
  <c r="GL324" i="17" s="1"/>
  <c r="GL377" i="17" s="1"/>
  <c r="GD271" i="17"/>
  <c r="GD324" i="17" s="1"/>
  <c r="GD377" i="17" s="1"/>
  <c r="GT270" i="17"/>
  <c r="GT323" i="17" s="1"/>
  <c r="GT376" i="17" s="1"/>
  <c r="GL270" i="17"/>
  <c r="GL323" i="17" s="1"/>
  <c r="GL376" i="17" s="1"/>
  <c r="GD270" i="17"/>
  <c r="GD323" i="17" s="1"/>
  <c r="GD376" i="17" s="1"/>
  <c r="GT268" i="17"/>
  <c r="GT317" i="17" s="1"/>
  <c r="GT375" i="17" s="1"/>
  <c r="GL268" i="17"/>
  <c r="GL317" i="17" s="1"/>
  <c r="GL375" i="17" s="1"/>
  <c r="GD268" i="17"/>
  <c r="GD317" i="17" s="1"/>
  <c r="GD375" i="17" s="1"/>
  <c r="GT267" i="17"/>
  <c r="GT316" i="17" s="1"/>
  <c r="GT374" i="17" s="1"/>
  <c r="GL267" i="17"/>
  <c r="GL316" i="17" s="1"/>
  <c r="GL374" i="17" s="1"/>
  <c r="GD267" i="17"/>
  <c r="GD316" i="17" s="1"/>
  <c r="GD374" i="17" s="1"/>
  <c r="GT266" i="17"/>
  <c r="GT318" i="17" s="1"/>
  <c r="GT373" i="17" s="1"/>
  <c r="GL266" i="17"/>
  <c r="GL318" i="17" s="1"/>
  <c r="GL373" i="17" s="1"/>
  <c r="GD266" i="17"/>
  <c r="GD318" i="17" s="1"/>
  <c r="GD373" i="17" s="1"/>
  <c r="GT265" i="17"/>
  <c r="GT321" i="17" s="1"/>
  <c r="GL265" i="17"/>
  <c r="GL321" i="17" s="1"/>
  <c r="GD265" i="17"/>
  <c r="GD321" i="17" s="1"/>
  <c r="GT264" i="17"/>
  <c r="GT320" i="17" s="1"/>
  <c r="GT371" i="17" s="1"/>
  <c r="GL264" i="17"/>
  <c r="GL320" i="17" s="1"/>
  <c r="GL371" i="17" s="1"/>
  <c r="GD264" i="17"/>
  <c r="GD320" i="17" s="1"/>
  <c r="GD371" i="17" s="1"/>
  <c r="GT263" i="17"/>
  <c r="GT319" i="17" s="1"/>
  <c r="GT370" i="17" s="1"/>
  <c r="GL263" i="17"/>
  <c r="GL319" i="17" s="1"/>
  <c r="GL370" i="17" s="1"/>
  <c r="GD263" i="17"/>
  <c r="GD319" i="17" s="1"/>
  <c r="GD370" i="17" s="1"/>
  <c r="FU272" i="17"/>
  <c r="FM272" i="17"/>
  <c r="FE272" i="17"/>
  <c r="FE325" i="17" s="1"/>
  <c r="FU271" i="17"/>
  <c r="FU324" i="17" s="1"/>
  <c r="FU377" i="17" s="1"/>
  <c r="FM271" i="17"/>
  <c r="FM324" i="17" s="1"/>
  <c r="FM377" i="17" s="1"/>
  <c r="FE271" i="17"/>
  <c r="FE324" i="17" s="1"/>
  <c r="FE377" i="17" s="1"/>
  <c r="FU270" i="17"/>
  <c r="FU323" i="17" s="1"/>
  <c r="FU376" i="17" s="1"/>
  <c r="FM270" i="17"/>
  <c r="FM323" i="17" s="1"/>
  <c r="FM376" i="17" s="1"/>
  <c r="FE270" i="17"/>
  <c r="FE323" i="17" s="1"/>
  <c r="FE376" i="17" s="1"/>
  <c r="FU268" i="17"/>
  <c r="FU317" i="17" s="1"/>
  <c r="FU375" i="17" s="1"/>
  <c r="FM268" i="17"/>
  <c r="FM317" i="17" s="1"/>
  <c r="FM375" i="17" s="1"/>
  <c r="FE268" i="17"/>
  <c r="FE317" i="17" s="1"/>
  <c r="FE375" i="17" s="1"/>
  <c r="FU267" i="17"/>
  <c r="FU316" i="17" s="1"/>
  <c r="FU374" i="17" s="1"/>
  <c r="FM267" i="17"/>
  <c r="FM316" i="17" s="1"/>
  <c r="FM374" i="17" s="1"/>
  <c r="FE267" i="17"/>
  <c r="FE316" i="17" s="1"/>
  <c r="FE374" i="17" s="1"/>
  <c r="FU266" i="17"/>
  <c r="FU318" i="17" s="1"/>
  <c r="FU373" i="17" s="1"/>
  <c r="FM266" i="17"/>
  <c r="FM318" i="17" s="1"/>
  <c r="FM373" i="17" s="1"/>
  <c r="FE266" i="17"/>
  <c r="FE318" i="17" s="1"/>
  <c r="FE373" i="17" s="1"/>
  <c r="FU265" i="17"/>
  <c r="FU321" i="17" s="1"/>
  <c r="FM265" i="17"/>
  <c r="FM321" i="17" s="1"/>
  <c r="FE265" i="17"/>
  <c r="FE321" i="17" s="1"/>
  <c r="FU264" i="17"/>
  <c r="FU320" i="17" s="1"/>
  <c r="FU371" i="17" s="1"/>
  <c r="FM264" i="17"/>
  <c r="FM320" i="17" s="1"/>
  <c r="FM371" i="17" s="1"/>
  <c r="FE264" i="17"/>
  <c r="FE320" i="17" s="1"/>
  <c r="FE371" i="17" s="1"/>
  <c r="FU263" i="17"/>
  <c r="FU319" i="17" s="1"/>
  <c r="FU370" i="17" s="1"/>
  <c r="FM263" i="17"/>
  <c r="FM319" i="17" s="1"/>
  <c r="FM370" i="17" s="1"/>
  <c r="FE263" i="17"/>
  <c r="FE319" i="17" s="1"/>
  <c r="FE370" i="17" s="1"/>
  <c r="EU272" i="17"/>
  <c r="EU325" i="17" s="1"/>
  <c r="EM272" i="17"/>
  <c r="EM325" i="17" s="1"/>
  <c r="EE272" i="17"/>
  <c r="EE325" i="17" s="1"/>
  <c r="EU271" i="17"/>
  <c r="EU324" i="17" s="1"/>
  <c r="EU377" i="17" s="1"/>
  <c r="EM271" i="17"/>
  <c r="EM324" i="17" s="1"/>
  <c r="EM377" i="17" s="1"/>
  <c r="EE271" i="17"/>
  <c r="EE324" i="17" s="1"/>
  <c r="EE377" i="17" s="1"/>
  <c r="EU270" i="17"/>
  <c r="EU323" i="17" s="1"/>
  <c r="EU376" i="17" s="1"/>
  <c r="EM270" i="17"/>
  <c r="EM323" i="17" s="1"/>
  <c r="EM376" i="17" s="1"/>
  <c r="EE270" i="17"/>
  <c r="EE323" i="17" s="1"/>
  <c r="EE376" i="17" s="1"/>
  <c r="EU268" i="17"/>
  <c r="EU317" i="17" s="1"/>
  <c r="EU375" i="17" s="1"/>
  <c r="EM268" i="17"/>
  <c r="EM317" i="17" s="1"/>
  <c r="EM375" i="17" s="1"/>
  <c r="EE268" i="17"/>
  <c r="EE317" i="17" s="1"/>
  <c r="EE375" i="17" s="1"/>
  <c r="EU267" i="17"/>
  <c r="EU316" i="17" s="1"/>
  <c r="EU374" i="17" s="1"/>
  <c r="EM267" i="17"/>
  <c r="EM316" i="17" s="1"/>
  <c r="EM374" i="17" s="1"/>
  <c r="EE267" i="17"/>
  <c r="EE316" i="17" s="1"/>
  <c r="EE374" i="17" s="1"/>
  <c r="EU266" i="17"/>
  <c r="EU318" i="17" s="1"/>
  <c r="EU373" i="17" s="1"/>
  <c r="EM266" i="17"/>
  <c r="EM318" i="17" s="1"/>
  <c r="EM373" i="17" s="1"/>
  <c r="EE266" i="17"/>
  <c r="EE318" i="17" s="1"/>
  <c r="EE373" i="17" s="1"/>
  <c r="EU265" i="17"/>
  <c r="EU321" i="17" s="1"/>
  <c r="EM265" i="17"/>
  <c r="EM321" i="17" s="1"/>
  <c r="HA272" i="17"/>
  <c r="GS272" i="17"/>
  <c r="GS325" i="17" s="1"/>
  <c r="GK272" i="17"/>
  <c r="GK325" i="17" s="1"/>
  <c r="HA271" i="17"/>
  <c r="HA324" i="17" s="1"/>
  <c r="HA377" i="17" s="1"/>
  <c r="GS271" i="17"/>
  <c r="GS324" i="17" s="1"/>
  <c r="GS377" i="17" s="1"/>
  <c r="GK271" i="17"/>
  <c r="GK324" i="17" s="1"/>
  <c r="GK377" i="17" s="1"/>
  <c r="HA270" i="17"/>
  <c r="HA323" i="17" s="1"/>
  <c r="HA376" i="17" s="1"/>
  <c r="GS270" i="17"/>
  <c r="GS323" i="17" s="1"/>
  <c r="GS376" i="17" s="1"/>
  <c r="GK270" i="17"/>
  <c r="GK323" i="17" s="1"/>
  <c r="GK376" i="17" s="1"/>
  <c r="HA268" i="17"/>
  <c r="HA317" i="17" s="1"/>
  <c r="HA375" i="17" s="1"/>
  <c r="GS268" i="17"/>
  <c r="GS317" i="17" s="1"/>
  <c r="GS375" i="17" s="1"/>
  <c r="GK268" i="17"/>
  <c r="GK317" i="17" s="1"/>
  <c r="GK375" i="17" s="1"/>
  <c r="HA267" i="17"/>
  <c r="HA316" i="17" s="1"/>
  <c r="HA374" i="17" s="1"/>
  <c r="GS267" i="17"/>
  <c r="GS316" i="17" s="1"/>
  <c r="GS374" i="17" s="1"/>
  <c r="GK267" i="17"/>
  <c r="GK316" i="17" s="1"/>
  <c r="GK374" i="17" s="1"/>
  <c r="HA266" i="17"/>
  <c r="HA318" i="17" s="1"/>
  <c r="HA373" i="17" s="1"/>
  <c r="GS266" i="17"/>
  <c r="GS318" i="17" s="1"/>
  <c r="GS373" i="17" s="1"/>
  <c r="GK266" i="17"/>
  <c r="GK318" i="17" s="1"/>
  <c r="GK373" i="17" s="1"/>
  <c r="HA265" i="17"/>
  <c r="HA321" i="17" s="1"/>
  <c r="GS265" i="17"/>
  <c r="GS321" i="17" s="1"/>
  <c r="GK265" i="17"/>
  <c r="GK321" i="17" s="1"/>
  <c r="HA264" i="17"/>
  <c r="HA320" i="17" s="1"/>
  <c r="HA371" i="17" s="1"/>
  <c r="GS264" i="17"/>
  <c r="GS320" i="17" s="1"/>
  <c r="GS371" i="17" s="1"/>
  <c r="GK264" i="17"/>
  <c r="GK320" i="17" s="1"/>
  <c r="GK371" i="17" s="1"/>
  <c r="HA263" i="17"/>
  <c r="HA319" i="17" s="1"/>
  <c r="HA370" i="17" s="1"/>
  <c r="GS263" i="17"/>
  <c r="GS319" i="17" s="1"/>
  <c r="GS370" i="17" s="1"/>
  <c r="GK263" i="17"/>
  <c r="GK319" i="17" s="1"/>
  <c r="GK370" i="17" s="1"/>
  <c r="GB272" i="17"/>
  <c r="GB325" i="17" s="1"/>
  <c r="FT272" i="17"/>
  <c r="FT325" i="17" s="1"/>
  <c r="FL272" i="17"/>
  <c r="FL325" i="17" s="1"/>
  <c r="GB271" i="17"/>
  <c r="GB324" i="17" s="1"/>
  <c r="GB377" i="17" s="1"/>
  <c r="FT271" i="17"/>
  <c r="FT324" i="17" s="1"/>
  <c r="FT377" i="17" s="1"/>
  <c r="FL271" i="17"/>
  <c r="FL324" i="17" s="1"/>
  <c r="FL377" i="17" s="1"/>
  <c r="GB270" i="17"/>
  <c r="GB323" i="17" s="1"/>
  <c r="GB376" i="17" s="1"/>
  <c r="FT270" i="17"/>
  <c r="FT323" i="17" s="1"/>
  <c r="FT376" i="17" s="1"/>
  <c r="FL270" i="17"/>
  <c r="FL323" i="17" s="1"/>
  <c r="FL376" i="17" s="1"/>
  <c r="GB268" i="17"/>
  <c r="GB317" i="17" s="1"/>
  <c r="GB375" i="17" s="1"/>
  <c r="FT268" i="17"/>
  <c r="FT317" i="17" s="1"/>
  <c r="FT375" i="17" s="1"/>
  <c r="FL268" i="17"/>
  <c r="FL317" i="17" s="1"/>
  <c r="FL375" i="17" s="1"/>
  <c r="GB267" i="17"/>
  <c r="GB316" i="17" s="1"/>
  <c r="GB374" i="17" s="1"/>
  <c r="FT267" i="17"/>
  <c r="FT316" i="17" s="1"/>
  <c r="FT374" i="17" s="1"/>
  <c r="FL267" i="17"/>
  <c r="FL316" i="17" s="1"/>
  <c r="FL374" i="17" s="1"/>
  <c r="GB266" i="17"/>
  <c r="GB318" i="17" s="1"/>
  <c r="GB373" i="17" s="1"/>
  <c r="FT266" i="17"/>
  <c r="FT318" i="17" s="1"/>
  <c r="FT373" i="17" s="1"/>
  <c r="FL266" i="17"/>
  <c r="FL318" i="17" s="1"/>
  <c r="FL373" i="17" s="1"/>
  <c r="GB265" i="17"/>
  <c r="GB321" i="17" s="1"/>
  <c r="FT265" i="17"/>
  <c r="FT321" i="17" s="1"/>
  <c r="FL265" i="17"/>
  <c r="FL321" i="17" s="1"/>
  <c r="GB264" i="17"/>
  <c r="GB320" i="17" s="1"/>
  <c r="GB371" i="17" s="1"/>
  <c r="FT264" i="17"/>
  <c r="FT320" i="17" s="1"/>
  <c r="FT371" i="17" s="1"/>
  <c r="FL264" i="17"/>
  <c r="FL320" i="17" s="1"/>
  <c r="FL371" i="17" s="1"/>
  <c r="GB263" i="17"/>
  <c r="GB319" i="17" s="1"/>
  <c r="GB370" i="17" s="1"/>
  <c r="FT263" i="17"/>
  <c r="FT319" i="17" s="1"/>
  <c r="FT370" i="17" s="1"/>
  <c r="FL263" i="17"/>
  <c r="FL319" i="17" s="1"/>
  <c r="FL370" i="17" s="1"/>
  <c r="FB272" i="17"/>
  <c r="FB325" i="17" s="1"/>
  <c r="ET272" i="17"/>
  <c r="ET325" i="17" s="1"/>
  <c r="EL272" i="17"/>
  <c r="EL325" i="17" s="1"/>
  <c r="FB271" i="17"/>
  <c r="FB324" i="17" s="1"/>
  <c r="FB377" i="17" s="1"/>
  <c r="ET271" i="17"/>
  <c r="ET324" i="17" s="1"/>
  <c r="ET377" i="17" s="1"/>
  <c r="EL271" i="17"/>
  <c r="EL324" i="17" s="1"/>
  <c r="EL377" i="17" s="1"/>
  <c r="FB270" i="17"/>
  <c r="FB323" i="17" s="1"/>
  <c r="FB376" i="17" s="1"/>
  <c r="ET270" i="17"/>
  <c r="ET323" i="17" s="1"/>
  <c r="ET376" i="17" s="1"/>
  <c r="EL270" i="17"/>
  <c r="EL323" i="17" s="1"/>
  <c r="EL376" i="17" s="1"/>
  <c r="FB268" i="17"/>
  <c r="FB317" i="17" s="1"/>
  <c r="FB375" i="17" s="1"/>
  <c r="ET268" i="17"/>
  <c r="ET317" i="17" s="1"/>
  <c r="ET375" i="17" s="1"/>
  <c r="EL268" i="17"/>
  <c r="EL317" i="17" s="1"/>
  <c r="EL375" i="17" s="1"/>
  <c r="FB267" i="17"/>
  <c r="FB316" i="17" s="1"/>
  <c r="FB374" i="17" s="1"/>
  <c r="ET267" i="17"/>
  <c r="ET316" i="17" s="1"/>
  <c r="ET374" i="17" s="1"/>
  <c r="EL267" i="17"/>
  <c r="EL316" i="17" s="1"/>
  <c r="EL374" i="17" s="1"/>
  <c r="FB266" i="17"/>
  <c r="FB318" i="17" s="1"/>
  <c r="FB373" i="17" s="1"/>
  <c r="ET266" i="17"/>
  <c r="ET318" i="17" s="1"/>
  <c r="ET373" i="17" s="1"/>
  <c r="EL266" i="17"/>
  <c r="EL318" i="17" s="1"/>
  <c r="EL373" i="17" s="1"/>
  <c r="FB265" i="17"/>
  <c r="FB321" i="17" s="1"/>
  <c r="ET265" i="17"/>
  <c r="ET321" i="17" s="1"/>
  <c r="EL265" i="17"/>
  <c r="EL321" i="17" s="1"/>
  <c r="FB264" i="17"/>
  <c r="FB320" i="17" s="1"/>
  <c r="FB371" i="17" s="1"/>
  <c r="ET264" i="17"/>
  <c r="ET320" i="17" s="1"/>
  <c r="ET371" i="17" s="1"/>
  <c r="EL264" i="17"/>
  <c r="EL320" i="17" s="1"/>
  <c r="EL371" i="17" s="1"/>
  <c r="FB263" i="17"/>
  <c r="FB319" i="17" s="1"/>
  <c r="FB370" i="17" s="1"/>
  <c r="ET263" i="17"/>
  <c r="ET319" i="17" s="1"/>
  <c r="ET370" i="17" s="1"/>
  <c r="EL263" i="17"/>
  <c r="EL319" i="17" s="1"/>
  <c r="EL370" i="17" s="1"/>
  <c r="EC272" i="17"/>
  <c r="EC325" i="17" s="1"/>
  <c r="DU272" i="17"/>
  <c r="DU325" i="17" s="1"/>
  <c r="DM272" i="17"/>
  <c r="DM325" i="17" s="1"/>
  <c r="EC271" i="17"/>
  <c r="EC324" i="17" s="1"/>
  <c r="EC377" i="17" s="1"/>
  <c r="GZ272" i="17"/>
  <c r="GZ325" i="17" s="1"/>
  <c r="GR272" i="17"/>
  <c r="GR325" i="17" s="1"/>
  <c r="GJ272" i="17"/>
  <c r="GJ325" i="17" s="1"/>
  <c r="GZ271" i="17"/>
  <c r="GZ324" i="17" s="1"/>
  <c r="GZ377" i="17" s="1"/>
  <c r="GR271" i="17"/>
  <c r="GR324" i="17" s="1"/>
  <c r="GR377" i="17" s="1"/>
  <c r="GJ271" i="17"/>
  <c r="GJ324" i="17" s="1"/>
  <c r="GJ377" i="17" s="1"/>
  <c r="GZ270" i="17"/>
  <c r="GZ323" i="17" s="1"/>
  <c r="GZ376" i="17" s="1"/>
  <c r="GR270" i="17"/>
  <c r="GR323" i="17" s="1"/>
  <c r="GR376" i="17" s="1"/>
  <c r="GJ270" i="17"/>
  <c r="GJ323" i="17" s="1"/>
  <c r="GJ376" i="17" s="1"/>
  <c r="GZ268" i="17"/>
  <c r="GZ317" i="17" s="1"/>
  <c r="GZ375" i="17" s="1"/>
  <c r="GR268" i="17"/>
  <c r="GR317" i="17" s="1"/>
  <c r="GR375" i="17" s="1"/>
  <c r="GJ268" i="17"/>
  <c r="GJ317" i="17" s="1"/>
  <c r="GJ375" i="17" s="1"/>
  <c r="GZ267" i="17"/>
  <c r="GZ316" i="17" s="1"/>
  <c r="GZ374" i="17" s="1"/>
  <c r="GR267" i="17"/>
  <c r="GR316" i="17" s="1"/>
  <c r="GR374" i="17" s="1"/>
  <c r="GJ267" i="17"/>
  <c r="GJ316" i="17" s="1"/>
  <c r="GJ374" i="17" s="1"/>
  <c r="GZ266" i="17"/>
  <c r="GZ318" i="17" s="1"/>
  <c r="GZ373" i="17" s="1"/>
  <c r="GR266" i="17"/>
  <c r="GR318" i="17" s="1"/>
  <c r="GR373" i="17" s="1"/>
  <c r="GJ266" i="17"/>
  <c r="GJ318" i="17" s="1"/>
  <c r="GJ373" i="17" s="1"/>
  <c r="GZ265" i="17"/>
  <c r="GZ321" i="17" s="1"/>
  <c r="GR265" i="17"/>
  <c r="GR321" i="17" s="1"/>
  <c r="GJ265" i="17"/>
  <c r="GJ321" i="17" s="1"/>
  <c r="GZ264" i="17"/>
  <c r="GZ320" i="17" s="1"/>
  <c r="GZ371" i="17" s="1"/>
  <c r="GR264" i="17"/>
  <c r="GR320" i="17" s="1"/>
  <c r="GR371" i="17" s="1"/>
  <c r="GJ264" i="17"/>
  <c r="GJ320" i="17" s="1"/>
  <c r="GJ371" i="17" s="1"/>
  <c r="GZ263" i="17"/>
  <c r="GZ319" i="17" s="1"/>
  <c r="GZ370" i="17" s="1"/>
  <c r="GR263" i="17"/>
  <c r="GR319" i="17" s="1"/>
  <c r="GR370" i="17" s="1"/>
  <c r="GJ263" i="17"/>
  <c r="GJ319" i="17" s="1"/>
  <c r="GJ370" i="17" s="1"/>
  <c r="GA272" i="17"/>
  <c r="GA325" i="17" s="1"/>
  <c r="FS272" i="17"/>
  <c r="FS325" i="17" s="1"/>
  <c r="FK272" i="17"/>
  <c r="FK325" i="17" s="1"/>
  <c r="GA271" i="17"/>
  <c r="GA324" i="17" s="1"/>
  <c r="GA377" i="17" s="1"/>
  <c r="FS271" i="17"/>
  <c r="FS324" i="17" s="1"/>
  <c r="FS377" i="17" s="1"/>
  <c r="FK271" i="17"/>
  <c r="FK324" i="17" s="1"/>
  <c r="FK377" i="17" s="1"/>
  <c r="GA270" i="17"/>
  <c r="GA323" i="17" s="1"/>
  <c r="GA376" i="17" s="1"/>
  <c r="FS270" i="17"/>
  <c r="FS323" i="17" s="1"/>
  <c r="FS376" i="17" s="1"/>
  <c r="FK270" i="17"/>
  <c r="FK323" i="17" s="1"/>
  <c r="FK376" i="17" s="1"/>
  <c r="GA268" i="17"/>
  <c r="GA317" i="17" s="1"/>
  <c r="GA375" i="17" s="1"/>
  <c r="FS268" i="17"/>
  <c r="FS317" i="17" s="1"/>
  <c r="FS375" i="17" s="1"/>
  <c r="FK268" i="17"/>
  <c r="FK317" i="17" s="1"/>
  <c r="FK375" i="17" s="1"/>
  <c r="GA267" i="17"/>
  <c r="GA316" i="17" s="1"/>
  <c r="GA374" i="17" s="1"/>
  <c r="FS267" i="17"/>
  <c r="FS316" i="17" s="1"/>
  <c r="FS374" i="17" s="1"/>
  <c r="FK267" i="17"/>
  <c r="FK316" i="17" s="1"/>
  <c r="FK374" i="17" s="1"/>
  <c r="GA266" i="17"/>
  <c r="GA318" i="17" s="1"/>
  <c r="GA373" i="17" s="1"/>
  <c r="FS266" i="17"/>
  <c r="FS318" i="17" s="1"/>
  <c r="FS373" i="17" s="1"/>
  <c r="FK266" i="17"/>
  <c r="FK318" i="17" s="1"/>
  <c r="FK373" i="17" s="1"/>
  <c r="GA265" i="17"/>
  <c r="GA321" i="17" s="1"/>
  <c r="FS265" i="17"/>
  <c r="FS321" i="17" s="1"/>
  <c r="FK265" i="17"/>
  <c r="FK321" i="17" s="1"/>
  <c r="GA264" i="17"/>
  <c r="GA320" i="17" s="1"/>
  <c r="GA371" i="17" s="1"/>
  <c r="FS264" i="17"/>
  <c r="FS320" i="17" s="1"/>
  <c r="FS371" i="17" s="1"/>
  <c r="FK264" i="17"/>
  <c r="FK320" i="17" s="1"/>
  <c r="FK371" i="17" s="1"/>
  <c r="GA263" i="17"/>
  <c r="GA319" i="17" s="1"/>
  <c r="GA370" i="17" s="1"/>
  <c r="FS263" i="17"/>
  <c r="FS319" i="17" s="1"/>
  <c r="FS370" i="17" s="1"/>
  <c r="FK263" i="17"/>
  <c r="FK319" i="17" s="1"/>
  <c r="FK370" i="17" s="1"/>
  <c r="FA272" i="17"/>
  <c r="FA325" i="17" s="1"/>
  <c r="ES272" i="17"/>
  <c r="ES325" i="17" s="1"/>
  <c r="EK272" i="17"/>
  <c r="EK325" i="17" s="1"/>
  <c r="FA271" i="17"/>
  <c r="FA324" i="17" s="1"/>
  <c r="FA377" i="17" s="1"/>
  <c r="ES271" i="17"/>
  <c r="ES324" i="17" s="1"/>
  <c r="ES377" i="17" s="1"/>
  <c r="EK271" i="17"/>
  <c r="EK324" i="17" s="1"/>
  <c r="EK377" i="17" s="1"/>
  <c r="FA270" i="17"/>
  <c r="FA323" i="17" s="1"/>
  <c r="FA376" i="17" s="1"/>
  <c r="ES270" i="17"/>
  <c r="ES323" i="17" s="1"/>
  <c r="ES376" i="17" s="1"/>
  <c r="EK270" i="17"/>
  <c r="EK323" i="17" s="1"/>
  <c r="EK376" i="17" s="1"/>
  <c r="FA268" i="17"/>
  <c r="FA317" i="17" s="1"/>
  <c r="FA375" i="17" s="1"/>
  <c r="ES268" i="17"/>
  <c r="ES317" i="17" s="1"/>
  <c r="ES375" i="17" s="1"/>
  <c r="EK268" i="17"/>
  <c r="EK317" i="17" s="1"/>
  <c r="EK375" i="17" s="1"/>
  <c r="FA267" i="17"/>
  <c r="FA316" i="17" s="1"/>
  <c r="FA374" i="17" s="1"/>
  <c r="ES267" i="17"/>
  <c r="ES316" i="17" s="1"/>
  <c r="ES374" i="17" s="1"/>
  <c r="EK267" i="17"/>
  <c r="EK316" i="17" s="1"/>
  <c r="EK374" i="17" s="1"/>
  <c r="FA266" i="17"/>
  <c r="FA318" i="17" s="1"/>
  <c r="FA373" i="17" s="1"/>
  <c r="ES266" i="17"/>
  <c r="ES318" i="17" s="1"/>
  <c r="ES373" i="17" s="1"/>
  <c r="EK266" i="17"/>
  <c r="EK318" i="17" s="1"/>
  <c r="EK373" i="17" s="1"/>
  <c r="FA265" i="17"/>
  <c r="FA321" i="17" s="1"/>
  <c r="ES265" i="17"/>
  <c r="ES321" i="17" s="1"/>
  <c r="EK265" i="17"/>
  <c r="EK321" i="17" s="1"/>
  <c r="FA264" i="17"/>
  <c r="FA320" i="17" s="1"/>
  <c r="FA371" i="17" s="1"/>
  <c r="ES264" i="17"/>
  <c r="ES320" i="17" s="1"/>
  <c r="ES371" i="17" s="1"/>
  <c r="EK264" i="17"/>
  <c r="EK320" i="17" s="1"/>
  <c r="EK371" i="17" s="1"/>
  <c r="FA263" i="17"/>
  <c r="FA319" i="17" s="1"/>
  <c r="FA370" i="17" s="1"/>
  <c r="ES263" i="17"/>
  <c r="ES319" i="17" s="1"/>
  <c r="ES370" i="17" s="1"/>
  <c r="EK263" i="17"/>
  <c r="EK319" i="17" s="1"/>
  <c r="EK370" i="17" s="1"/>
  <c r="EB272" i="17"/>
  <c r="EB325" i="17" s="1"/>
  <c r="DT272" i="17"/>
  <c r="DT325" i="17" s="1"/>
  <c r="GY272" i="17"/>
  <c r="GY325" i="17" s="1"/>
  <c r="GQ272" i="17"/>
  <c r="GQ325" i="17" s="1"/>
  <c r="GI272" i="17"/>
  <c r="GI325" i="17" s="1"/>
  <c r="GY271" i="17"/>
  <c r="GY324" i="17" s="1"/>
  <c r="GY377" i="17" s="1"/>
  <c r="GQ271" i="17"/>
  <c r="GQ324" i="17" s="1"/>
  <c r="GQ377" i="17" s="1"/>
  <c r="GI271" i="17"/>
  <c r="GI324" i="17" s="1"/>
  <c r="GI377" i="17" s="1"/>
  <c r="GY270" i="17"/>
  <c r="GY323" i="17" s="1"/>
  <c r="GY376" i="17" s="1"/>
  <c r="GQ270" i="17"/>
  <c r="GQ323" i="17" s="1"/>
  <c r="GQ376" i="17" s="1"/>
  <c r="GI270" i="17"/>
  <c r="GI323" i="17" s="1"/>
  <c r="GI376" i="17" s="1"/>
  <c r="GY268" i="17"/>
  <c r="GY317" i="17" s="1"/>
  <c r="GY375" i="17" s="1"/>
  <c r="GQ268" i="17"/>
  <c r="GQ317" i="17" s="1"/>
  <c r="GQ375" i="17" s="1"/>
  <c r="GI268" i="17"/>
  <c r="GI317" i="17" s="1"/>
  <c r="GI375" i="17" s="1"/>
  <c r="GY267" i="17"/>
  <c r="GY316" i="17" s="1"/>
  <c r="GY374" i="17" s="1"/>
  <c r="GQ267" i="17"/>
  <c r="GQ316" i="17" s="1"/>
  <c r="GQ374" i="17" s="1"/>
  <c r="GI267" i="17"/>
  <c r="GI316" i="17" s="1"/>
  <c r="GI374" i="17" s="1"/>
  <c r="GY266" i="17"/>
  <c r="GY318" i="17" s="1"/>
  <c r="GY373" i="17" s="1"/>
  <c r="GQ266" i="17"/>
  <c r="GQ318" i="17" s="1"/>
  <c r="GQ373" i="17" s="1"/>
  <c r="GI266" i="17"/>
  <c r="GI318" i="17" s="1"/>
  <c r="GI373" i="17" s="1"/>
  <c r="GY265" i="17"/>
  <c r="GY321" i="17" s="1"/>
  <c r="GQ265" i="17"/>
  <c r="GQ321" i="17" s="1"/>
  <c r="GI265" i="17"/>
  <c r="GI321" i="17" s="1"/>
  <c r="GY264" i="17"/>
  <c r="GY320" i="17" s="1"/>
  <c r="GY371" i="17" s="1"/>
  <c r="GQ264" i="17"/>
  <c r="GQ320" i="17" s="1"/>
  <c r="GQ371" i="17" s="1"/>
  <c r="GI264" i="17"/>
  <c r="GI320" i="17" s="1"/>
  <c r="GI371" i="17" s="1"/>
  <c r="GY263" i="17"/>
  <c r="GY319" i="17" s="1"/>
  <c r="GY370" i="17" s="1"/>
  <c r="GQ263" i="17"/>
  <c r="GQ319" i="17" s="1"/>
  <c r="GQ370" i="17" s="1"/>
  <c r="GI263" i="17"/>
  <c r="GI319" i="17" s="1"/>
  <c r="GI370" i="17" s="1"/>
  <c r="FZ272" i="17"/>
  <c r="FZ325" i="17" s="1"/>
  <c r="FR272" i="17"/>
  <c r="FR325" i="17" s="1"/>
  <c r="FJ272" i="17"/>
  <c r="FJ325" i="17" s="1"/>
  <c r="FZ271" i="17"/>
  <c r="FZ324" i="17" s="1"/>
  <c r="FZ377" i="17" s="1"/>
  <c r="FR271" i="17"/>
  <c r="FR324" i="17" s="1"/>
  <c r="FR377" i="17" s="1"/>
  <c r="FJ271" i="17"/>
  <c r="FJ324" i="17" s="1"/>
  <c r="FJ377" i="17" s="1"/>
  <c r="FZ270" i="17"/>
  <c r="FZ323" i="17" s="1"/>
  <c r="FZ376" i="17" s="1"/>
  <c r="FR270" i="17"/>
  <c r="FR323" i="17" s="1"/>
  <c r="FR376" i="17" s="1"/>
  <c r="FJ270" i="17"/>
  <c r="FJ323" i="17" s="1"/>
  <c r="FJ376" i="17" s="1"/>
  <c r="FZ268" i="17"/>
  <c r="FZ317" i="17" s="1"/>
  <c r="FZ375" i="17" s="1"/>
  <c r="FR268" i="17"/>
  <c r="FR317" i="17" s="1"/>
  <c r="FR375" i="17" s="1"/>
  <c r="FJ268" i="17"/>
  <c r="FJ317" i="17" s="1"/>
  <c r="FJ375" i="17" s="1"/>
  <c r="FZ267" i="17"/>
  <c r="FZ316" i="17" s="1"/>
  <c r="FZ374" i="17" s="1"/>
  <c r="FR267" i="17"/>
  <c r="FR316" i="17" s="1"/>
  <c r="FR374" i="17" s="1"/>
  <c r="FJ267" i="17"/>
  <c r="FJ316" i="17" s="1"/>
  <c r="FJ374" i="17" s="1"/>
  <c r="FZ266" i="17"/>
  <c r="FZ318" i="17" s="1"/>
  <c r="FZ373" i="17" s="1"/>
  <c r="FR266" i="17"/>
  <c r="FR318" i="17" s="1"/>
  <c r="FR373" i="17" s="1"/>
  <c r="FJ266" i="17"/>
  <c r="FJ318" i="17" s="1"/>
  <c r="FJ373" i="17" s="1"/>
  <c r="FZ265" i="17"/>
  <c r="FZ321" i="17" s="1"/>
  <c r="FR265" i="17"/>
  <c r="FR321" i="17" s="1"/>
  <c r="FJ265" i="17"/>
  <c r="FJ321" i="17" s="1"/>
  <c r="FZ264" i="17"/>
  <c r="FZ320" i="17" s="1"/>
  <c r="FZ371" i="17" s="1"/>
  <c r="FR264" i="17"/>
  <c r="FR320" i="17" s="1"/>
  <c r="FR371" i="17" s="1"/>
  <c r="FJ264" i="17"/>
  <c r="FJ320" i="17" s="1"/>
  <c r="FJ371" i="17" s="1"/>
  <c r="FZ263" i="17"/>
  <c r="FZ319" i="17" s="1"/>
  <c r="FZ370" i="17" s="1"/>
  <c r="FR263" i="17"/>
  <c r="FR319" i="17" s="1"/>
  <c r="FR370" i="17" s="1"/>
  <c r="FJ263" i="17"/>
  <c r="FJ319" i="17" s="1"/>
  <c r="FJ370" i="17" s="1"/>
  <c r="EZ272" i="17"/>
  <c r="EZ325" i="17" s="1"/>
  <c r="ER272" i="17"/>
  <c r="ER325" i="17" s="1"/>
  <c r="EJ272" i="17"/>
  <c r="EJ325" i="17" s="1"/>
  <c r="EZ271" i="17"/>
  <c r="EZ324" i="17" s="1"/>
  <c r="EZ377" i="17" s="1"/>
  <c r="ER271" i="17"/>
  <c r="ER324" i="17" s="1"/>
  <c r="ER377" i="17" s="1"/>
  <c r="EJ271" i="17"/>
  <c r="EJ324" i="17" s="1"/>
  <c r="EJ377" i="17" s="1"/>
  <c r="EZ270" i="17"/>
  <c r="EZ323" i="17" s="1"/>
  <c r="EZ376" i="17" s="1"/>
  <c r="ER270" i="17"/>
  <c r="ER323" i="17" s="1"/>
  <c r="ER376" i="17" s="1"/>
  <c r="EJ270" i="17"/>
  <c r="EJ323" i="17" s="1"/>
  <c r="EJ376" i="17" s="1"/>
  <c r="EZ268" i="17"/>
  <c r="EZ317" i="17" s="1"/>
  <c r="EZ375" i="17" s="1"/>
  <c r="ER268" i="17"/>
  <c r="ER317" i="17" s="1"/>
  <c r="ER375" i="17" s="1"/>
  <c r="EJ268" i="17"/>
  <c r="EJ317" i="17" s="1"/>
  <c r="EJ375" i="17" s="1"/>
  <c r="EZ267" i="17"/>
  <c r="EZ316" i="17" s="1"/>
  <c r="EZ374" i="17" s="1"/>
  <c r="ER267" i="17"/>
  <c r="ER316" i="17" s="1"/>
  <c r="ER374" i="17" s="1"/>
  <c r="EJ267" i="17"/>
  <c r="EJ316" i="17" s="1"/>
  <c r="EJ374" i="17" s="1"/>
  <c r="EZ266" i="17"/>
  <c r="EZ318" i="17" s="1"/>
  <c r="EZ373" i="17" s="1"/>
  <c r="ER266" i="17"/>
  <c r="ER318" i="17" s="1"/>
  <c r="ER373" i="17" s="1"/>
  <c r="EJ266" i="17"/>
  <c r="EJ318" i="17" s="1"/>
  <c r="EJ373" i="17" s="1"/>
  <c r="EZ265" i="17"/>
  <c r="EZ321" i="17" s="1"/>
  <c r="ER265" i="17"/>
  <c r="ER321" i="17" s="1"/>
  <c r="EJ265" i="17"/>
  <c r="EJ321" i="17" s="1"/>
  <c r="EZ264" i="17"/>
  <c r="EZ320" i="17" s="1"/>
  <c r="EZ371" i="17" s="1"/>
  <c r="ER264" i="17"/>
  <c r="ER320" i="17" s="1"/>
  <c r="ER371" i="17" s="1"/>
  <c r="EJ264" i="17"/>
  <c r="EJ320" i="17" s="1"/>
  <c r="EJ371" i="17" s="1"/>
  <c r="EZ263" i="17"/>
  <c r="EZ319" i="17" s="1"/>
  <c r="EZ370" i="17" s="1"/>
  <c r="ER263" i="17"/>
  <c r="ER319" i="17" s="1"/>
  <c r="ER370" i="17" s="1"/>
  <c r="EJ263" i="17"/>
  <c r="EJ319" i="17" s="1"/>
  <c r="EJ370" i="17" s="1"/>
  <c r="EA272" i="17"/>
  <c r="EA325" i="17" s="1"/>
  <c r="DS272" i="17"/>
  <c r="DS325" i="17" s="1"/>
  <c r="DK272" i="17"/>
  <c r="DK325" i="17" s="1"/>
  <c r="EA271" i="17"/>
  <c r="EA324" i="17" s="1"/>
  <c r="EA377" i="17" s="1"/>
  <c r="GX272" i="17"/>
  <c r="GX325" i="17" s="1"/>
  <c r="GP272" i="17"/>
  <c r="GP325" i="17" s="1"/>
  <c r="GH272" i="17"/>
  <c r="GH325" i="17" s="1"/>
  <c r="GX271" i="17"/>
  <c r="GX324" i="17" s="1"/>
  <c r="GX377" i="17" s="1"/>
  <c r="GP271" i="17"/>
  <c r="GP324" i="17" s="1"/>
  <c r="GP377" i="17" s="1"/>
  <c r="GH271" i="17"/>
  <c r="GH324" i="17" s="1"/>
  <c r="GH377" i="17" s="1"/>
  <c r="GX270" i="17"/>
  <c r="GX323" i="17" s="1"/>
  <c r="GX376" i="17" s="1"/>
  <c r="GP270" i="17"/>
  <c r="GP323" i="17" s="1"/>
  <c r="GP376" i="17" s="1"/>
  <c r="GH270" i="17"/>
  <c r="GH323" i="17" s="1"/>
  <c r="GH376" i="17" s="1"/>
  <c r="GX268" i="17"/>
  <c r="GX317" i="17" s="1"/>
  <c r="GX375" i="17" s="1"/>
  <c r="GP268" i="17"/>
  <c r="GP317" i="17" s="1"/>
  <c r="GP375" i="17" s="1"/>
  <c r="GH268" i="17"/>
  <c r="GH317" i="17" s="1"/>
  <c r="GH375" i="17" s="1"/>
  <c r="GX267" i="17"/>
  <c r="GX316" i="17" s="1"/>
  <c r="GX374" i="17" s="1"/>
  <c r="GP267" i="17"/>
  <c r="GP316" i="17" s="1"/>
  <c r="GP374" i="17" s="1"/>
  <c r="GH267" i="17"/>
  <c r="GH316" i="17" s="1"/>
  <c r="GH374" i="17" s="1"/>
  <c r="GX266" i="17"/>
  <c r="GX318" i="17" s="1"/>
  <c r="GX373" i="17" s="1"/>
  <c r="GP266" i="17"/>
  <c r="GP318" i="17" s="1"/>
  <c r="GP373" i="17" s="1"/>
  <c r="GH266" i="17"/>
  <c r="GH318" i="17" s="1"/>
  <c r="GH373" i="17" s="1"/>
  <c r="GX265" i="17"/>
  <c r="GX321" i="17" s="1"/>
  <c r="GP265" i="17"/>
  <c r="GP321" i="17" s="1"/>
  <c r="GH265" i="17"/>
  <c r="GH321" i="17" s="1"/>
  <c r="GX264" i="17"/>
  <c r="GX320" i="17" s="1"/>
  <c r="GX371" i="17" s="1"/>
  <c r="GP264" i="17"/>
  <c r="GP320" i="17" s="1"/>
  <c r="GP371" i="17" s="1"/>
  <c r="GH264" i="17"/>
  <c r="GH320" i="17" s="1"/>
  <c r="GH371" i="17" s="1"/>
  <c r="GX263" i="17"/>
  <c r="GX319" i="17" s="1"/>
  <c r="GX370" i="17" s="1"/>
  <c r="GP263" i="17"/>
  <c r="GP319" i="17" s="1"/>
  <c r="GP370" i="17" s="1"/>
  <c r="GH263" i="17"/>
  <c r="GH319" i="17" s="1"/>
  <c r="GH370" i="17" s="1"/>
  <c r="FY272" i="17"/>
  <c r="FY325" i="17" s="1"/>
  <c r="FQ272" i="17"/>
  <c r="FQ325" i="17" s="1"/>
  <c r="FI272" i="17"/>
  <c r="FI325" i="17" s="1"/>
  <c r="FY271" i="17"/>
  <c r="FY324" i="17" s="1"/>
  <c r="FY377" i="17" s="1"/>
  <c r="FQ271" i="17"/>
  <c r="FQ324" i="17" s="1"/>
  <c r="FQ377" i="17" s="1"/>
  <c r="FI271" i="17"/>
  <c r="FI324" i="17" s="1"/>
  <c r="FI377" i="17" s="1"/>
  <c r="FY270" i="17"/>
  <c r="FY323" i="17" s="1"/>
  <c r="FY376" i="17" s="1"/>
  <c r="FQ270" i="17"/>
  <c r="FQ323" i="17" s="1"/>
  <c r="FQ376" i="17" s="1"/>
  <c r="FI270" i="17"/>
  <c r="FI323" i="17" s="1"/>
  <c r="FI376" i="17" s="1"/>
  <c r="FY268" i="17"/>
  <c r="FY317" i="17" s="1"/>
  <c r="FY375" i="17" s="1"/>
  <c r="FQ268" i="17"/>
  <c r="FQ317" i="17" s="1"/>
  <c r="FQ375" i="17" s="1"/>
  <c r="FI268" i="17"/>
  <c r="FI317" i="17" s="1"/>
  <c r="FI375" i="17" s="1"/>
  <c r="FY267" i="17"/>
  <c r="FY316" i="17" s="1"/>
  <c r="FY374" i="17" s="1"/>
  <c r="FQ267" i="17"/>
  <c r="FQ316" i="17" s="1"/>
  <c r="FQ374" i="17" s="1"/>
  <c r="FI267" i="17"/>
  <c r="FI316" i="17" s="1"/>
  <c r="FI374" i="17" s="1"/>
  <c r="FY266" i="17"/>
  <c r="FY318" i="17" s="1"/>
  <c r="FY373" i="17" s="1"/>
  <c r="FQ266" i="17"/>
  <c r="FQ318" i="17" s="1"/>
  <c r="FQ373" i="17" s="1"/>
  <c r="FI266" i="17"/>
  <c r="FI318" i="17" s="1"/>
  <c r="FI373" i="17" s="1"/>
  <c r="FY265" i="17"/>
  <c r="FY321" i="17" s="1"/>
  <c r="FQ265" i="17"/>
  <c r="FQ321" i="17" s="1"/>
  <c r="FI265" i="17"/>
  <c r="FI321" i="17" s="1"/>
  <c r="FY264" i="17"/>
  <c r="FY320" i="17" s="1"/>
  <c r="FY371" i="17" s="1"/>
  <c r="FQ264" i="17"/>
  <c r="FQ320" i="17" s="1"/>
  <c r="FQ371" i="17" s="1"/>
  <c r="FI264" i="17"/>
  <c r="FI320" i="17" s="1"/>
  <c r="FI371" i="17" s="1"/>
  <c r="FY263" i="17"/>
  <c r="FY319" i="17" s="1"/>
  <c r="FY370" i="17" s="1"/>
  <c r="FQ263" i="17"/>
  <c r="FQ319" i="17" s="1"/>
  <c r="FQ370" i="17" s="1"/>
  <c r="FI263" i="17"/>
  <c r="FI319" i="17" s="1"/>
  <c r="FI370" i="17" s="1"/>
  <c r="EY272" i="17"/>
  <c r="EY325" i="17" s="1"/>
  <c r="EQ272" i="17"/>
  <c r="EQ325" i="17" s="1"/>
  <c r="EI272" i="17"/>
  <c r="EI325" i="17" s="1"/>
  <c r="EY271" i="17"/>
  <c r="EY324" i="17" s="1"/>
  <c r="EY377" i="17" s="1"/>
  <c r="EQ271" i="17"/>
  <c r="EQ324" i="17" s="1"/>
  <c r="EQ377" i="17" s="1"/>
  <c r="EI271" i="17"/>
  <c r="EI324" i="17" s="1"/>
  <c r="EI377" i="17" s="1"/>
  <c r="EY270" i="17"/>
  <c r="EY323" i="17" s="1"/>
  <c r="EY376" i="17" s="1"/>
  <c r="EQ270" i="17"/>
  <c r="EQ323" i="17" s="1"/>
  <c r="EQ376" i="17" s="1"/>
  <c r="EI270" i="17"/>
  <c r="EI323" i="17" s="1"/>
  <c r="EI376" i="17" s="1"/>
  <c r="EY268" i="17"/>
  <c r="EY317" i="17" s="1"/>
  <c r="EY375" i="17" s="1"/>
  <c r="EQ268" i="17"/>
  <c r="EQ317" i="17" s="1"/>
  <c r="EQ375" i="17" s="1"/>
  <c r="EI268" i="17"/>
  <c r="EI317" i="17" s="1"/>
  <c r="EI375" i="17" s="1"/>
  <c r="EY267" i="17"/>
  <c r="EY316" i="17" s="1"/>
  <c r="EY374" i="17" s="1"/>
  <c r="EQ267" i="17"/>
  <c r="EQ316" i="17" s="1"/>
  <c r="EQ374" i="17" s="1"/>
  <c r="EI267" i="17"/>
  <c r="EI316" i="17" s="1"/>
  <c r="EI374" i="17" s="1"/>
  <c r="EY266" i="17"/>
  <c r="EY318" i="17" s="1"/>
  <c r="EY373" i="17" s="1"/>
  <c r="EQ266" i="17"/>
  <c r="EQ318" i="17" s="1"/>
  <c r="EQ373" i="17" s="1"/>
  <c r="EI266" i="17"/>
  <c r="EI318" i="17" s="1"/>
  <c r="EI373" i="17" s="1"/>
  <c r="EY265" i="17"/>
  <c r="EY321" i="17" s="1"/>
  <c r="EQ265" i="17"/>
  <c r="EQ321" i="17" s="1"/>
  <c r="EI265" i="17"/>
  <c r="EI321" i="17" s="1"/>
  <c r="EY264" i="17"/>
  <c r="EY320" i="17" s="1"/>
  <c r="EY371" i="17" s="1"/>
  <c r="EQ264" i="17"/>
  <c r="EQ320" i="17" s="1"/>
  <c r="EQ371" i="17" s="1"/>
  <c r="EI264" i="17"/>
  <c r="EI320" i="17" s="1"/>
  <c r="EI371" i="17" s="1"/>
  <c r="EY263" i="17"/>
  <c r="EY319" i="17" s="1"/>
  <c r="EY370" i="17" s="1"/>
  <c r="EQ263" i="17"/>
  <c r="EQ319" i="17" s="1"/>
  <c r="EQ370" i="17" s="1"/>
  <c r="EI263" i="17"/>
  <c r="EI319" i="17" s="1"/>
  <c r="EI370" i="17" s="1"/>
  <c r="DZ272" i="17"/>
  <c r="DZ325" i="17" s="1"/>
  <c r="DR272" i="17"/>
  <c r="DR325" i="17" s="1"/>
  <c r="DJ272" i="17"/>
  <c r="DJ325" i="17" s="1"/>
  <c r="DZ271" i="17"/>
  <c r="DZ324" i="17" s="1"/>
  <c r="DZ377" i="17" s="1"/>
  <c r="GW272" i="17"/>
  <c r="GW325" i="17" s="1"/>
  <c r="GO272" i="17"/>
  <c r="GO325" i="17" s="1"/>
  <c r="GG272" i="17"/>
  <c r="GG325" i="17" s="1"/>
  <c r="GW271" i="17"/>
  <c r="GW324" i="17" s="1"/>
  <c r="GW377" i="17" s="1"/>
  <c r="GO271" i="17"/>
  <c r="GO324" i="17" s="1"/>
  <c r="GO377" i="17" s="1"/>
  <c r="GG271" i="17"/>
  <c r="GG324" i="17" s="1"/>
  <c r="GG377" i="17" s="1"/>
  <c r="GW270" i="17"/>
  <c r="GW323" i="17" s="1"/>
  <c r="GW376" i="17" s="1"/>
  <c r="GO270" i="17"/>
  <c r="GO323" i="17" s="1"/>
  <c r="GO376" i="17" s="1"/>
  <c r="GG270" i="17"/>
  <c r="GG323" i="17" s="1"/>
  <c r="GG376" i="17" s="1"/>
  <c r="GW268" i="17"/>
  <c r="GW317" i="17" s="1"/>
  <c r="GW375" i="17" s="1"/>
  <c r="GO268" i="17"/>
  <c r="GO317" i="17" s="1"/>
  <c r="GO375" i="17" s="1"/>
  <c r="GG268" i="17"/>
  <c r="GG317" i="17" s="1"/>
  <c r="GG375" i="17" s="1"/>
  <c r="GW267" i="17"/>
  <c r="GW316" i="17" s="1"/>
  <c r="GW374" i="17" s="1"/>
  <c r="GO267" i="17"/>
  <c r="GO316" i="17" s="1"/>
  <c r="GO374" i="17" s="1"/>
  <c r="GG267" i="17"/>
  <c r="GG316" i="17" s="1"/>
  <c r="GG374" i="17" s="1"/>
  <c r="GW266" i="17"/>
  <c r="GW318" i="17" s="1"/>
  <c r="GW373" i="17" s="1"/>
  <c r="GO266" i="17"/>
  <c r="GO318" i="17" s="1"/>
  <c r="GO373" i="17" s="1"/>
  <c r="GG266" i="17"/>
  <c r="GG318" i="17" s="1"/>
  <c r="GG373" i="17" s="1"/>
  <c r="GW265" i="17"/>
  <c r="GW321" i="17" s="1"/>
  <c r="GO265" i="17"/>
  <c r="GO321" i="17" s="1"/>
  <c r="GG265" i="17"/>
  <c r="GG321" i="17" s="1"/>
  <c r="GW264" i="17"/>
  <c r="GW320" i="17" s="1"/>
  <c r="GW371" i="17" s="1"/>
  <c r="GO264" i="17"/>
  <c r="GO320" i="17" s="1"/>
  <c r="GO371" i="17" s="1"/>
  <c r="GG264" i="17"/>
  <c r="GG320" i="17" s="1"/>
  <c r="GG371" i="17" s="1"/>
  <c r="GW263" i="17"/>
  <c r="GW319" i="17" s="1"/>
  <c r="GW370" i="17" s="1"/>
  <c r="GO263" i="17"/>
  <c r="GO319" i="17" s="1"/>
  <c r="GO370" i="17" s="1"/>
  <c r="GG263" i="17"/>
  <c r="GG319" i="17" s="1"/>
  <c r="GG370" i="17" s="1"/>
  <c r="FX272" i="17"/>
  <c r="FX325" i="17" s="1"/>
  <c r="FP272" i="17"/>
  <c r="FP325" i="17" s="1"/>
  <c r="FH272" i="17"/>
  <c r="FH325" i="17" s="1"/>
  <c r="FX271" i="17"/>
  <c r="FP271" i="17"/>
  <c r="FP324" i="17" s="1"/>
  <c r="FP377" i="17" s="1"/>
  <c r="FH271" i="17"/>
  <c r="FH324" i="17" s="1"/>
  <c r="FH377" i="17" s="1"/>
  <c r="FX270" i="17"/>
  <c r="FX323" i="17" s="1"/>
  <c r="FX376" i="17" s="1"/>
  <c r="FP270" i="17"/>
  <c r="FP323" i="17" s="1"/>
  <c r="FP376" i="17" s="1"/>
  <c r="FH270" i="17"/>
  <c r="FH323" i="17" s="1"/>
  <c r="FH376" i="17" s="1"/>
  <c r="FX268" i="17"/>
  <c r="FX317" i="17" s="1"/>
  <c r="FX375" i="17" s="1"/>
  <c r="FP268" i="17"/>
  <c r="FP317" i="17" s="1"/>
  <c r="FP375" i="17" s="1"/>
  <c r="FH268" i="17"/>
  <c r="FH317" i="17" s="1"/>
  <c r="FH375" i="17" s="1"/>
  <c r="FX267" i="17"/>
  <c r="FX316" i="17" s="1"/>
  <c r="FX374" i="17" s="1"/>
  <c r="FP267" i="17"/>
  <c r="FP316" i="17" s="1"/>
  <c r="FP374" i="17" s="1"/>
  <c r="FH267" i="17"/>
  <c r="FH316" i="17" s="1"/>
  <c r="FH374" i="17" s="1"/>
  <c r="FX266" i="17"/>
  <c r="FX318" i="17" s="1"/>
  <c r="FX373" i="17" s="1"/>
  <c r="FP266" i="17"/>
  <c r="FP318" i="17" s="1"/>
  <c r="FP373" i="17" s="1"/>
  <c r="FH266" i="17"/>
  <c r="FH318" i="17" s="1"/>
  <c r="FH373" i="17" s="1"/>
  <c r="FX265" i="17"/>
  <c r="FX321" i="17" s="1"/>
  <c r="FP265" i="17"/>
  <c r="FP321" i="17" s="1"/>
  <c r="FH265" i="17"/>
  <c r="FH321" i="17" s="1"/>
  <c r="FX264" i="17"/>
  <c r="FX320" i="17" s="1"/>
  <c r="FX371" i="17" s="1"/>
  <c r="FP264" i="17"/>
  <c r="FP320" i="17" s="1"/>
  <c r="FP371" i="17" s="1"/>
  <c r="FH264" i="17"/>
  <c r="FH320" i="17" s="1"/>
  <c r="FH371" i="17" s="1"/>
  <c r="FX263" i="17"/>
  <c r="FX319" i="17" s="1"/>
  <c r="FX370" i="17" s="1"/>
  <c r="FP263" i="17"/>
  <c r="FP319" i="17" s="1"/>
  <c r="FP370" i="17" s="1"/>
  <c r="FH263" i="17"/>
  <c r="FH319" i="17" s="1"/>
  <c r="FH370" i="17" s="1"/>
  <c r="EX272" i="17"/>
  <c r="EX325" i="17" s="1"/>
  <c r="EP272" i="17"/>
  <c r="EP325" i="17" s="1"/>
  <c r="EH272" i="17"/>
  <c r="EH325" i="17" s="1"/>
  <c r="EX271" i="17"/>
  <c r="EX324" i="17" s="1"/>
  <c r="EX377" i="17" s="1"/>
  <c r="EP271" i="17"/>
  <c r="EP324" i="17" s="1"/>
  <c r="EP377" i="17" s="1"/>
  <c r="EH271" i="17"/>
  <c r="EH324" i="17" s="1"/>
  <c r="EH377" i="17" s="1"/>
  <c r="EX270" i="17"/>
  <c r="EX323" i="17" s="1"/>
  <c r="EX376" i="17" s="1"/>
  <c r="EP270" i="17"/>
  <c r="EP323" i="17" s="1"/>
  <c r="EP376" i="17" s="1"/>
  <c r="EH270" i="17"/>
  <c r="EH323" i="17" s="1"/>
  <c r="EH376" i="17" s="1"/>
  <c r="EX268" i="17"/>
  <c r="EX317" i="17" s="1"/>
  <c r="EX375" i="17" s="1"/>
  <c r="EP268" i="17"/>
  <c r="EP317" i="17" s="1"/>
  <c r="EP375" i="17" s="1"/>
  <c r="EH268" i="17"/>
  <c r="EH317" i="17" s="1"/>
  <c r="EH375" i="17" s="1"/>
  <c r="EX267" i="17"/>
  <c r="EX316" i="17" s="1"/>
  <c r="EX374" i="17" s="1"/>
  <c r="EP267" i="17"/>
  <c r="EP316" i="17" s="1"/>
  <c r="EP374" i="17" s="1"/>
  <c r="EH267" i="17"/>
  <c r="EH316" i="17" s="1"/>
  <c r="EH374" i="17" s="1"/>
  <c r="EX266" i="17"/>
  <c r="EX318" i="17" s="1"/>
  <c r="EX373" i="17" s="1"/>
  <c r="EP266" i="17"/>
  <c r="EP318" i="17" s="1"/>
  <c r="EP373" i="17" s="1"/>
  <c r="EH266" i="17"/>
  <c r="EH318" i="17" s="1"/>
  <c r="EH373" i="17" s="1"/>
  <c r="EX265" i="17"/>
  <c r="EX321" i="17" s="1"/>
  <c r="EP265" i="17"/>
  <c r="EP321" i="17" s="1"/>
  <c r="EH265" i="17"/>
  <c r="EH321" i="17" s="1"/>
  <c r="EX264" i="17"/>
  <c r="EX320" i="17" s="1"/>
  <c r="EX371" i="17" s="1"/>
  <c r="EP264" i="17"/>
  <c r="EP320" i="17" s="1"/>
  <c r="EP371" i="17" s="1"/>
  <c r="EH264" i="17"/>
  <c r="EH320" i="17" s="1"/>
  <c r="EH371" i="17" s="1"/>
  <c r="EX263" i="17"/>
  <c r="EX319" i="17" s="1"/>
  <c r="EX370" i="17" s="1"/>
  <c r="EP263" i="17"/>
  <c r="EP319" i="17" s="1"/>
  <c r="EP370" i="17" s="1"/>
  <c r="EH263" i="17"/>
  <c r="EH319" i="17" s="1"/>
  <c r="EH370" i="17" s="1"/>
  <c r="DY272" i="17"/>
  <c r="DY325" i="17" s="1"/>
  <c r="DQ272" i="17"/>
  <c r="DQ325" i="17" s="1"/>
  <c r="GN270" i="17"/>
  <c r="GN323" i="17" s="1"/>
  <c r="GN376" i="17" s="1"/>
  <c r="GV266" i="17"/>
  <c r="GV318" i="17" s="1"/>
  <c r="GV373" i="17" s="1"/>
  <c r="GF264" i="17"/>
  <c r="GF320" i="17" s="1"/>
  <c r="GF371" i="17" s="1"/>
  <c r="FO271" i="17"/>
  <c r="FO324" i="17" s="1"/>
  <c r="FO377" i="17" s="1"/>
  <c r="FW267" i="17"/>
  <c r="FW316" i="17" s="1"/>
  <c r="FW374" i="17" s="1"/>
  <c r="FG265" i="17"/>
  <c r="FG321" i="17" s="1"/>
  <c r="EO272" i="17"/>
  <c r="EO325" i="17" s="1"/>
  <c r="EW268" i="17"/>
  <c r="EW317" i="17" s="1"/>
  <c r="EW375" i="17" s="1"/>
  <c r="EG266" i="17"/>
  <c r="EG318" i="17" s="1"/>
  <c r="EG373" i="17" s="1"/>
  <c r="EU264" i="17"/>
  <c r="EU320" i="17" s="1"/>
  <c r="EU371" i="17" s="1"/>
  <c r="EV263" i="17"/>
  <c r="EV319" i="17" s="1"/>
  <c r="EV370" i="17" s="1"/>
  <c r="DX272" i="17"/>
  <c r="DX325" i="17" s="1"/>
  <c r="DH272" i="17"/>
  <c r="DH325" i="17" s="1"/>
  <c r="DU271" i="17"/>
  <c r="DU324" i="17" s="1"/>
  <c r="DU377" i="17" s="1"/>
  <c r="DM271" i="17"/>
  <c r="DM324" i="17" s="1"/>
  <c r="DM377" i="17" s="1"/>
  <c r="EC270" i="17"/>
  <c r="EC323" i="17" s="1"/>
  <c r="EC376" i="17" s="1"/>
  <c r="DU270" i="17"/>
  <c r="DU323" i="17" s="1"/>
  <c r="DU376" i="17" s="1"/>
  <c r="DM270" i="17"/>
  <c r="DM323" i="17" s="1"/>
  <c r="DM376" i="17" s="1"/>
  <c r="EC268" i="17"/>
  <c r="EC317" i="17" s="1"/>
  <c r="EC375" i="17" s="1"/>
  <c r="DU268" i="17"/>
  <c r="DU317" i="17" s="1"/>
  <c r="DU375" i="17" s="1"/>
  <c r="DM268" i="17"/>
  <c r="DM317" i="17" s="1"/>
  <c r="DM375" i="17" s="1"/>
  <c r="EC267" i="17"/>
  <c r="EC316" i="17" s="1"/>
  <c r="EC374" i="17" s="1"/>
  <c r="DU267" i="17"/>
  <c r="DU316" i="17" s="1"/>
  <c r="DU374" i="17" s="1"/>
  <c r="DM267" i="17"/>
  <c r="DM316" i="17" s="1"/>
  <c r="DM374" i="17" s="1"/>
  <c r="EC266" i="17"/>
  <c r="EC318" i="17" s="1"/>
  <c r="EC373" i="17" s="1"/>
  <c r="DU266" i="17"/>
  <c r="DU318" i="17" s="1"/>
  <c r="DU373" i="17" s="1"/>
  <c r="DM266" i="17"/>
  <c r="DM318" i="17" s="1"/>
  <c r="DM373" i="17" s="1"/>
  <c r="EC265" i="17"/>
  <c r="EC321" i="17" s="1"/>
  <c r="DU265" i="17"/>
  <c r="DU321" i="17" s="1"/>
  <c r="DM265" i="17"/>
  <c r="DM321" i="17" s="1"/>
  <c r="EC264" i="17"/>
  <c r="EC320" i="17" s="1"/>
  <c r="EC371" i="17" s="1"/>
  <c r="DU264" i="17"/>
  <c r="DU320" i="17" s="1"/>
  <c r="DU371" i="17" s="1"/>
  <c r="DM264" i="17"/>
  <c r="DM320" i="17" s="1"/>
  <c r="DM371" i="17" s="1"/>
  <c r="EC263" i="17"/>
  <c r="EC319" i="17" s="1"/>
  <c r="EC370" i="17" s="1"/>
  <c r="DU263" i="17"/>
  <c r="DU319" i="17" s="1"/>
  <c r="DU370" i="17" s="1"/>
  <c r="DM263" i="17"/>
  <c r="DM319" i="17" s="1"/>
  <c r="DM370" i="17" s="1"/>
  <c r="DC272" i="17"/>
  <c r="DC325" i="17" s="1"/>
  <c r="CU272" i="17"/>
  <c r="CU325" i="17" s="1"/>
  <c r="CM272" i="17"/>
  <c r="CM325" i="17" s="1"/>
  <c r="DC271" i="17"/>
  <c r="DC324" i="17" s="1"/>
  <c r="DC377" i="17" s="1"/>
  <c r="CU271" i="17"/>
  <c r="CU324" i="17" s="1"/>
  <c r="CU377" i="17" s="1"/>
  <c r="CM271" i="17"/>
  <c r="CM324" i="17" s="1"/>
  <c r="CM377" i="17" s="1"/>
  <c r="DC270" i="17"/>
  <c r="DC323" i="17" s="1"/>
  <c r="DC376" i="17" s="1"/>
  <c r="CU270" i="17"/>
  <c r="CU323" i="17" s="1"/>
  <c r="CU376" i="17" s="1"/>
  <c r="CM270" i="17"/>
  <c r="CM323" i="17" s="1"/>
  <c r="CM376" i="17" s="1"/>
  <c r="DC268" i="17"/>
  <c r="DC317" i="17" s="1"/>
  <c r="DC375" i="17" s="1"/>
  <c r="CU268" i="17"/>
  <c r="CU317" i="17" s="1"/>
  <c r="CU375" i="17" s="1"/>
  <c r="CM268" i="17"/>
  <c r="CM317" i="17" s="1"/>
  <c r="CM375" i="17" s="1"/>
  <c r="DC267" i="17"/>
  <c r="DC316" i="17" s="1"/>
  <c r="DC374" i="17" s="1"/>
  <c r="CU267" i="17"/>
  <c r="CU316" i="17" s="1"/>
  <c r="CU374" i="17" s="1"/>
  <c r="CM267" i="17"/>
  <c r="CM316" i="17" s="1"/>
  <c r="CM374" i="17" s="1"/>
  <c r="DC266" i="17"/>
  <c r="DC318" i="17" s="1"/>
  <c r="DC373" i="17" s="1"/>
  <c r="CU266" i="17"/>
  <c r="CU318" i="17" s="1"/>
  <c r="CU373" i="17" s="1"/>
  <c r="CM266" i="17"/>
  <c r="CM318" i="17" s="1"/>
  <c r="CM373" i="17" s="1"/>
  <c r="DC265" i="17"/>
  <c r="DC321" i="17" s="1"/>
  <c r="CU265" i="17"/>
  <c r="CU321" i="17" s="1"/>
  <c r="CM265" i="17"/>
  <c r="CM321" i="17" s="1"/>
  <c r="DC264" i="17"/>
  <c r="DC320" i="17" s="1"/>
  <c r="DC371" i="17" s="1"/>
  <c r="CU264" i="17"/>
  <c r="CU320" i="17" s="1"/>
  <c r="CU371" i="17" s="1"/>
  <c r="CM264" i="17"/>
  <c r="CM320" i="17" s="1"/>
  <c r="CM371" i="17" s="1"/>
  <c r="DC263" i="17"/>
  <c r="DC319" i="17" s="1"/>
  <c r="DC370" i="17" s="1"/>
  <c r="CU263" i="17"/>
  <c r="CU319" i="17" s="1"/>
  <c r="CU370" i="17" s="1"/>
  <c r="CM263" i="17"/>
  <c r="CM319" i="17" s="1"/>
  <c r="CM370" i="17" s="1"/>
  <c r="CD272" i="17"/>
  <c r="CD325" i="17" s="1"/>
  <c r="BV272" i="17"/>
  <c r="BV325" i="17" s="1"/>
  <c r="BN272" i="17"/>
  <c r="BN325" i="17" s="1"/>
  <c r="CD271" i="17"/>
  <c r="CD324" i="17" s="1"/>
  <c r="CD377" i="17" s="1"/>
  <c r="BV271" i="17"/>
  <c r="BV324" i="17" s="1"/>
  <c r="BV377" i="17" s="1"/>
  <c r="BN271" i="17"/>
  <c r="BN324" i="17" s="1"/>
  <c r="BN377" i="17" s="1"/>
  <c r="CD270" i="17"/>
  <c r="CD323" i="17" s="1"/>
  <c r="CD376" i="17" s="1"/>
  <c r="BV270" i="17"/>
  <c r="BV323" i="17" s="1"/>
  <c r="BV376" i="17" s="1"/>
  <c r="BN270" i="17"/>
  <c r="BN323" i="17" s="1"/>
  <c r="BN376" i="17" s="1"/>
  <c r="CD268" i="17"/>
  <c r="CD317" i="17" s="1"/>
  <c r="CD375" i="17" s="1"/>
  <c r="BV268" i="17"/>
  <c r="BV317" i="17" s="1"/>
  <c r="BV375" i="17" s="1"/>
  <c r="BN268" i="17"/>
  <c r="BN317" i="17" s="1"/>
  <c r="BN375" i="17" s="1"/>
  <c r="CD267" i="17"/>
  <c r="CD316" i="17" s="1"/>
  <c r="CD374" i="17" s="1"/>
  <c r="BV267" i="17"/>
  <c r="BV316" i="17" s="1"/>
  <c r="BV374" i="17" s="1"/>
  <c r="BN267" i="17"/>
  <c r="BN316" i="17" s="1"/>
  <c r="BN374" i="17" s="1"/>
  <c r="CD266" i="17"/>
  <c r="CD318" i="17" s="1"/>
  <c r="CD373" i="17" s="1"/>
  <c r="BV266" i="17"/>
  <c r="BV318" i="17" s="1"/>
  <c r="BV373" i="17" s="1"/>
  <c r="BN266" i="17"/>
  <c r="BN318" i="17" s="1"/>
  <c r="BN373" i="17" s="1"/>
  <c r="CD265" i="17"/>
  <c r="CD321" i="17" s="1"/>
  <c r="GV272" i="17"/>
  <c r="GV325" i="17" s="1"/>
  <c r="GF270" i="17"/>
  <c r="GF323" i="17" s="1"/>
  <c r="GF376" i="17" s="1"/>
  <c r="GN266" i="17"/>
  <c r="GN318" i="17" s="1"/>
  <c r="GN373" i="17" s="1"/>
  <c r="GV263" i="17"/>
  <c r="GV319" i="17" s="1"/>
  <c r="GV370" i="17" s="1"/>
  <c r="FG271" i="17"/>
  <c r="FG324" i="17" s="1"/>
  <c r="FG377" i="17" s="1"/>
  <c r="FO267" i="17"/>
  <c r="FO316" i="17" s="1"/>
  <c r="FO374" i="17" s="1"/>
  <c r="FW264" i="17"/>
  <c r="FW320" i="17" s="1"/>
  <c r="FW371" i="17" s="1"/>
  <c r="EG272" i="17"/>
  <c r="EO268" i="17"/>
  <c r="EO317" i="17" s="1"/>
  <c r="EO375" i="17" s="1"/>
  <c r="EW265" i="17"/>
  <c r="EW321" i="17" s="1"/>
  <c r="EO264" i="17"/>
  <c r="EO320" i="17" s="1"/>
  <c r="EO371" i="17" s="1"/>
  <c r="EU263" i="17"/>
  <c r="EU319" i="17" s="1"/>
  <c r="EU370" i="17" s="1"/>
  <c r="DW272" i="17"/>
  <c r="DW325" i="17" s="1"/>
  <c r="DG272" i="17"/>
  <c r="DG325" i="17" s="1"/>
  <c r="DT271" i="17"/>
  <c r="DT324" i="17" s="1"/>
  <c r="DT377" i="17" s="1"/>
  <c r="DL271" i="17"/>
  <c r="DL324" i="17" s="1"/>
  <c r="DL377" i="17" s="1"/>
  <c r="EB270" i="17"/>
  <c r="EB323" i="17" s="1"/>
  <c r="EB376" i="17" s="1"/>
  <c r="DT270" i="17"/>
  <c r="DT323" i="17" s="1"/>
  <c r="DT376" i="17" s="1"/>
  <c r="DL270" i="17"/>
  <c r="DL323" i="17" s="1"/>
  <c r="DL376" i="17" s="1"/>
  <c r="EB268" i="17"/>
  <c r="EB317" i="17" s="1"/>
  <c r="EB375" i="17" s="1"/>
  <c r="DT268" i="17"/>
  <c r="DT317" i="17" s="1"/>
  <c r="DT375" i="17" s="1"/>
  <c r="DL268" i="17"/>
  <c r="DL317" i="17" s="1"/>
  <c r="DL375" i="17" s="1"/>
  <c r="EB267" i="17"/>
  <c r="EB316" i="17" s="1"/>
  <c r="EB374" i="17" s="1"/>
  <c r="DT267" i="17"/>
  <c r="DT316" i="17" s="1"/>
  <c r="DT374" i="17" s="1"/>
  <c r="DL267" i="17"/>
  <c r="DL316" i="17" s="1"/>
  <c r="DL374" i="17" s="1"/>
  <c r="EB266" i="17"/>
  <c r="EB318" i="17" s="1"/>
  <c r="EB373" i="17" s="1"/>
  <c r="DT266" i="17"/>
  <c r="DT318" i="17" s="1"/>
  <c r="DT373" i="17" s="1"/>
  <c r="DL266" i="17"/>
  <c r="DL318" i="17" s="1"/>
  <c r="DL373" i="17" s="1"/>
  <c r="EB265" i="17"/>
  <c r="EB321" i="17" s="1"/>
  <c r="DT265" i="17"/>
  <c r="DT321" i="17" s="1"/>
  <c r="DL265" i="17"/>
  <c r="DL321" i="17" s="1"/>
  <c r="EB264" i="17"/>
  <c r="EB320" i="17" s="1"/>
  <c r="EB371" i="17" s="1"/>
  <c r="DT264" i="17"/>
  <c r="DT320" i="17" s="1"/>
  <c r="DT371" i="17" s="1"/>
  <c r="DL264" i="17"/>
  <c r="DL320" i="17" s="1"/>
  <c r="DL371" i="17" s="1"/>
  <c r="EB263" i="17"/>
  <c r="EB319" i="17" s="1"/>
  <c r="EB370" i="17" s="1"/>
  <c r="DT263" i="17"/>
  <c r="DT319" i="17" s="1"/>
  <c r="DT370" i="17" s="1"/>
  <c r="DL263" i="17"/>
  <c r="DL319" i="17" s="1"/>
  <c r="DL370" i="17" s="1"/>
  <c r="DB272" i="17"/>
  <c r="DB325" i="17" s="1"/>
  <c r="CT272" i="17"/>
  <c r="CT325" i="17" s="1"/>
  <c r="CL272" i="17"/>
  <c r="CL325" i="17" s="1"/>
  <c r="DB271" i="17"/>
  <c r="DB324" i="17" s="1"/>
  <c r="DB377" i="17" s="1"/>
  <c r="CT271" i="17"/>
  <c r="CT324" i="17" s="1"/>
  <c r="CT377" i="17" s="1"/>
  <c r="CL271" i="17"/>
  <c r="CL324" i="17" s="1"/>
  <c r="CL377" i="17" s="1"/>
  <c r="DB270" i="17"/>
  <c r="DB323" i="17" s="1"/>
  <c r="DB376" i="17" s="1"/>
  <c r="CT270" i="17"/>
  <c r="CT323" i="17" s="1"/>
  <c r="CT376" i="17" s="1"/>
  <c r="CL270" i="17"/>
  <c r="CL323" i="17" s="1"/>
  <c r="CL376" i="17" s="1"/>
  <c r="DB268" i="17"/>
  <c r="DB317" i="17" s="1"/>
  <c r="DB375" i="17" s="1"/>
  <c r="CT268" i="17"/>
  <c r="CT317" i="17" s="1"/>
  <c r="CT375" i="17" s="1"/>
  <c r="CL268" i="17"/>
  <c r="CL317" i="17" s="1"/>
  <c r="CL375" i="17" s="1"/>
  <c r="DB267" i="17"/>
  <c r="DB316" i="17" s="1"/>
  <c r="DB374" i="17" s="1"/>
  <c r="CT267" i="17"/>
  <c r="CT316" i="17" s="1"/>
  <c r="CT374" i="17" s="1"/>
  <c r="CL267" i="17"/>
  <c r="CL316" i="17" s="1"/>
  <c r="CL374" i="17" s="1"/>
  <c r="DB266" i="17"/>
  <c r="DB318" i="17" s="1"/>
  <c r="DB373" i="17" s="1"/>
  <c r="CT266" i="17"/>
  <c r="CT318" i="17" s="1"/>
  <c r="CT373" i="17" s="1"/>
  <c r="CL266" i="17"/>
  <c r="CL318" i="17" s="1"/>
  <c r="CL373" i="17" s="1"/>
  <c r="DB265" i="17"/>
  <c r="DB321" i="17" s="1"/>
  <c r="CT265" i="17"/>
  <c r="CT321" i="17" s="1"/>
  <c r="CL265" i="17"/>
  <c r="CL321" i="17" s="1"/>
  <c r="DB264" i="17"/>
  <c r="DB320" i="17" s="1"/>
  <c r="DB371" i="17" s="1"/>
  <c r="CT264" i="17"/>
  <c r="CT320" i="17" s="1"/>
  <c r="CT371" i="17" s="1"/>
  <c r="CL264" i="17"/>
  <c r="CL320" i="17" s="1"/>
  <c r="CL371" i="17" s="1"/>
  <c r="DB263" i="17"/>
  <c r="DB319" i="17" s="1"/>
  <c r="DB370" i="17" s="1"/>
  <c r="CT263" i="17"/>
  <c r="CT319" i="17" s="1"/>
  <c r="CT370" i="17" s="1"/>
  <c r="CL263" i="17"/>
  <c r="CL319" i="17" s="1"/>
  <c r="CL370" i="17" s="1"/>
  <c r="CC272" i="17"/>
  <c r="BU272" i="17"/>
  <c r="BM272" i="17"/>
  <c r="BM325" i="17" s="1"/>
  <c r="CC271" i="17"/>
  <c r="CC324" i="17" s="1"/>
  <c r="CC377" i="17" s="1"/>
  <c r="BU271" i="17"/>
  <c r="BU324" i="17" s="1"/>
  <c r="BU377" i="17" s="1"/>
  <c r="BM271" i="17"/>
  <c r="BM324" i="17" s="1"/>
  <c r="BM377" i="17" s="1"/>
  <c r="CC270" i="17"/>
  <c r="CC323" i="17" s="1"/>
  <c r="CC376" i="17" s="1"/>
  <c r="BU270" i="17"/>
  <c r="BU323" i="17" s="1"/>
  <c r="BU376" i="17" s="1"/>
  <c r="BM270" i="17"/>
  <c r="BM323" i="17" s="1"/>
  <c r="BM376" i="17" s="1"/>
  <c r="CC268" i="17"/>
  <c r="CC317" i="17" s="1"/>
  <c r="CC375" i="17" s="1"/>
  <c r="BU268" i="17"/>
  <c r="BU317" i="17" s="1"/>
  <c r="BU375" i="17" s="1"/>
  <c r="BM268" i="17"/>
  <c r="BM317" i="17" s="1"/>
  <c r="BM375" i="17" s="1"/>
  <c r="CC267" i="17"/>
  <c r="CC316" i="17" s="1"/>
  <c r="CC374" i="17" s="1"/>
  <c r="BU267" i="17"/>
  <c r="BU316" i="17" s="1"/>
  <c r="BU374" i="17" s="1"/>
  <c r="BM267" i="17"/>
  <c r="BM316" i="17" s="1"/>
  <c r="BM374" i="17" s="1"/>
  <c r="CC266" i="17"/>
  <c r="CC318" i="17" s="1"/>
  <c r="CC373" i="17" s="1"/>
  <c r="BU266" i="17"/>
  <c r="BU318" i="17" s="1"/>
  <c r="BU373" i="17" s="1"/>
  <c r="BM266" i="17"/>
  <c r="BM318" i="17" s="1"/>
  <c r="BM373" i="17" s="1"/>
  <c r="CC265" i="17"/>
  <c r="CC321" i="17" s="1"/>
  <c r="GN272" i="17"/>
  <c r="GN325" i="17" s="1"/>
  <c r="GV268" i="17"/>
  <c r="GV317" i="17" s="1"/>
  <c r="GV375" i="17" s="1"/>
  <c r="GF266" i="17"/>
  <c r="GF318" i="17" s="1"/>
  <c r="GF373" i="17" s="1"/>
  <c r="GN263" i="17"/>
  <c r="GN319" i="17" s="1"/>
  <c r="GN370" i="17" s="1"/>
  <c r="FW270" i="17"/>
  <c r="FW323" i="17" s="1"/>
  <c r="FW376" i="17" s="1"/>
  <c r="FG267" i="17"/>
  <c r="FG316" i="17" s="1"/>
  <c r="FG374" i="17" s="1"/>
  <c r="FO264" i="17"/>
  <c r="FO320" i="17" s="1"/>
  <c r="FO371" i="17" s="1"/>
  <c r="EW271" i="17"/>
  <c r="EW324" i="17" s="1"/>
  <c r="EW377" i="17" s="1"/>
  <c r="EG268" i="17"/>
  <c r="EG317" i="17" s="1"/>
  <c r="EG375" i="17" s="1"/>
  <c r="EO265" i="17"/>
  <c r="EO321" i="17" s="1"/>
  <c r="EN264" i="17"/>
  <c r="EN320" i="17" s="1"/>
  <c r="EN371" i="17" s="1"/>
  <c r="EO263" i="17"/>
  <c r="EO319" i="17" s="1"/>
  <c r="EO370" i="17" s="1"/>
  <c r="DV272" i="17"/>
  <c r="DV325" i="17" s="1"/>
  <c r="DF272" i="17"/>
  <c r="DF325" i="17" s="1"/>
  <c r="DS271" i="17"/>
  <c r="DS324" i="17" s="1"/>
  <c r="DS377" i="17" s="1"/>
  <c r="DK271" i="17"/>
  <c r="DK324" i="17" s="1"/>
  <c r="DK377" i="17" s="1"/>
  <c r="EA270" i="17"/>
  <c r="EA323" i="17" s="1"/>
  <c r="EA376" i="17" s="1"/>
  <c r="DS270" i="17"/>
  <c r="DS323" i="17" s="1"/>
  <c r="DS376" i="17" s="1"/>
  <c r="DK270" i="17"/>
  <c r="DK323" i="17" s="1"/>
  <c r="DK376" i="17" s="1"/>
  <c r="EA268" i="17"/>
  <c r="EA317" i="17" s="1"/>
  <c r="EA375" i="17" s="1"/>
  <c r="DS268" i="17"/>
  <c r="DS317" i="17" s="1"/>
  <c r="DS375" i="17" s="1"/>
  <c r="DK268" i="17"/>
  <c r="DK317" i="17" s="1"/>
  <c r="DK375" i="17" s="1"/>
  <c r="EA267" i="17"/>
  <c r="EA316" i="17" s="1"/>
  <c r="EA374" i="17" s="1"/>
  <c r="DS267" i="17"/>
  <c r="DS316" i="17" s="1"/>
  <c r="DS374" i="17" s="1"/>
  <c r="DK267" i="17"/>
  <c r="DK316" i="17" s="1"/>
  <c r="DK374" i="17" s="1"/>
  <c r="EA266" i="17"/>
  <c r="EA318" i="17" s="1"/>
  <c r="EA373" i="17" s="1"/>
  <c r="DS266" i="17"/>
  <c r="DS318" i="17" s="1"/>
  <c r="DS373" i="17" s="1"/>
  <c r="DK266" i="17"/>
  <c r="DK318" i="17" s="1"/>
  <c r="DK373" i="17" s="1"/>
  <c r="EA265" i="17"/>
  <c r="EA321" i="17" s="1"/>
  <c r="DS265" i="17"/>
  <c r="DS321" i="17" s="1"/>
  <c r="DK265" i="17"/>
  <c r="DK321" i="17" s="1"/>
  <c r="EA264" i="17"/>
  <c r="EA320" i="17" s="1"/>
  <c r="EA371" i="17" s="1"/>
  <c r="DS264" i="17"/>
  <c r="DS320" i="17" s="1"/>
  <c r="DS371" i="17" s="1"/>
  <c r="DK264" i="17"/>
  <c r="DK320" i="17" s="1"/>
  <c r="DK371" i="17" s="1"/>
  <c r="EA263" i="17"/>
  <c r="EA319" i="17" s="1"/>
  <c r="EA370" i="17" s="1"/>
  <c r="DS263" i="17"/>
  <c r="DS319" i="17" s="1"/>
  <c r="DS370" i="17" s="1"/>
  <c r="DK263" i="17"/>
  <c r="DK319" i="17" s="1"/>
  <c r="DK370" i="17" s="1"/>
  <c r="DA272" i="17"/>
  <c r="CS272" i="17"/>
  <c r="CS325" i="17" s="1"/>
  <c r="CK272" i="17"/>
  <c r="CK325" i="17" s="1"/>
  <c r="DA271" i="17"/>
  <c r="DA324" i="17" s="1"/>
  <c r="DA377" i="17" s="1"/>
  <c r="CS271" i="17"/>
  <c r="CS324" i="17" s="1"/>
  <c r="CS377" i="17" s="1"/>
  <c r="CK271" i="17"/>
  <c r="CK324" i="17" s="1"/>
  <c r="CK377" i="17" s="1"/>
  <c r="DA270" i="17"/>
  <c r="DA323" i="17" s="1"/>
  <c r="DA376" i="17" s="1"/>
  <c r="CS270" i="17"/>
  <c r="CS323" i="17" s="1"/>
  <c r="CS376" i="17" s="1"/>
  <c r="CK270" i="17"/>
  <c r="CK323" i="17" s="1"/>
  <c r="CK376" i="17" s="1"/>
  <c r="DA268" i="17"/>
  <c r="DA317" i="17" s="1"/>
  <c r="DA375" i="17" s="1"/>
  <c r="CS268" i="17"/>
  <c r="CS317" i="17" s="1"/>
  <c r="CS375" i="17" s="1"/>
  <c r="CK268" i="17"/>
  <c r="CK317" i="17" s="1"/>
  <c r="CK375" i="17" s="1"/>
  <c r="DA267" i="17"/>
  <c r="DA316" i="17" s="1"/>
  <c r="DA374" i="17" s="1"/>
  <c r="CS267" i="17"/>
  <c r="CS316" i="17" s="1"/>
  <c r="CS374" i="17" s="1"/>
  <c r="CK267" i="17"/>
  <c r="CK316" i="17" s="1"/>
  <c r="CK374" i="17" s="1"/>
  <c r="DA266" i="17"/>
  <c r="DA318" i="17" s="1"/>
  <c r="DA373" i="17" s="1"/>
  <c r="CS266" i="17"/>
  <c r="CS318" i="17" s="1"/>
  <c r="CS373" i="17" s="1"/>
  <c r="CK266" i="17"/>
  <c r="CK318" i="17" s="1"/>
  <c r="CK373" i="17" s="1"/>
  <c r="DA265" i="17"/>
  <c r="DA321" i="17" s="1"/>
  <c r="CS265" i="17"/>
  <c r="CS321" i="17" s="1"/>
  <c r="CK265" i="17"/>
  <c r="CK321" i="17" s="1"/>
  <c r="DA264" i="17"/>
  <c r="DA320" i="17" s="1"/>
  <c r="DA371" i="17" s="1"/>
  <c r="CS264" i="17"/>
  <c r="CS320" i="17" s="1"/>
  <c r="CS371" i="17" s="1"/>
  <c r="CK264" i="17"/>
  <c r="CK320" i="17" s="1"/>
  <c r="CK371" i="17" s="1"/>
  <c r="DA263" i="17"/>
  <c r="DA319" i="17" s="1"/>
  <c r="DA370" i="17" s="1"/>
  <c r="CS263" i="17"/>
  <c r="CS319" i="17" s="1"/>
  <c r="CS370" i="17" s="1"/>
  <c r="CK263" i="17"/>
  <c r="CK319" i="17" s="1"/>
  <c r="CK370" i="17" s="1"/>
  <c r="CB272" i="17"/>
  <c r="CB325" i="17" s="1"/>
  <c r="BT272" i="17"/>
  <c r="BT325" i="17" s="1"/>
  <c r="BL272" i="17"/>
  <c r="BL325" i="17" s="1"/>
  <c r="CB271" i="17"/>
  <c r="CB324" i="17" s="1"/>
  <c r="CB377" i="17" s="1"/>
  <c r="BT271" i="17"/>
  <c r="BT324" i="17" s="1"/>
  <c r="BT377" i="17" s="1"/>
  <c r="BL271" i="17"/>
  <c r="BL324" i="17" s="1"/>
  <c r="BL377" i="17" s="1"/>
  <c r="CB270" i="17"/>
  <c r="CB323" i="17" s="1"/>
  <c r="CB376" i="17" s="1"/>
  <c r="BT270" i="17"/>
  <c r="BT323" i="17" s="1"/>
  <c r="BT376" i="17" s="1"/>
  <c r="BL270" i="17"/>
  <c r="BL323" i="17" s="1"/>
  <c r="BL376" i="17" s="1"/>
  <c r="CB268" i="17"/>
  <c r="CB317" i="17" s="1"/>
  <c r="CB375" i="17" s="1"/>
  <c r="BT268" i="17"/>
  <c r="BT317" i="17" s="1"/>
  <c r="BT375" i="17" s="1"/>
  <c r="BL268" i="17"/>
  <c r="BL317" i="17" s="1"/>
  <c r="BL375" i="17" s="1"/>
  <c r="CB267" i="17"/>
  <c r="CB316" i="17" s="1"/>
  <c r="CB374" i="17" s="1"/>
  <c r="BT267" i="17"/>
  <c r="BT316" i="17" s="1"/>
  <c r="BT374" i="17" s="1"/>
  <c r="BL267" i="17"/>
  <c r="BL316" i="17" s="1"/>
  <c r="BL374" i="17" s="1"/>
  <c r="CB266" i="17"/>
  <c r="CB318" i="17" s="1"/>
  <c r="CB373" i="17" s="1"/>
  <c r="BT266" i="17"/>
  <c r="BT318" i="17" s="1"/>
  <c r="BT373" i="17" s="1"/>
  <c r="BL266" i="17"/>
  <c r="BL318" i="17" s="1"/>
  <c r="BL373" i="17" s="1"/>
  <c r="GF272" i="17"/>
  <c r="GF325" i="17" s="1"/>
  <c r="GN268" i="17"/>
  <c r="GN317" i="17" s="1"/>
  <c r="GN375" i="17" s="1"/>
  <c r="GV265" i="17"/>
  <c r="GV321" i="17" s="1"/>
  <c r="GF263" i="17"/>
  <c r="GF319" i="17" s="1"/>
  <c r="GF370" i="17" s="1"/>
  <c r="FO270" i="17"/>
  <c r="FO323" i="17" s="1"/>
  <c r="FO376" i="17" s="1"/>
  <c r="FW266" i="17"/>
  <c r="FW318" i="17" s="1"/>
  <c r="FW373" i="17" s="1"/>
  <c r="FG264" i="17"/>
  <c r="FG320" i="17" s="1"/>
  <c r="FG371" i="17" s="1"/>
  <c r="EO271" i="17"/>
  <c r="EO324" i="17" s="1"/>
  <c r="EO377" i="17" s="1"/>
  <c r="EW267" i="17"/>
  <c r="EW316" i="17" s="1"/>
  <c r="EW374" i="17" s="1"/>
  <c r="EG265" i="17"/>
  <c r="EG321" i="17" s="1"/>
  <c r="EM264" i="17"/>
  <c r="EM320" i="17" s="1"/>
  <c r="EM371" i="17" s="1"/>
  <c r="EN263" i="17"/>
  <c r="EN319" i="17" s="1"/>
  <c r="EN370" i="17" s="1"/>
  <c r="DP272" i="17"/>
  <c r="DP325" i="17" s="1"/>
  <c r="EB271" i="17"/>
  <c r="EB324" i="17" s="1"/>
  <c r="EB377" i="17" s="1"/>
  <c r="DR271" i="17"/>
  <c r="DR324" i="17" s="1"/>
  <c r="DR377" i="17" s="1"/>
  <c r="DJ271" i="17"/>
  <c r="DJ324" i="17" s="1"/>
  <c r="DJ377" i="17" s="1"/>
  <c r="DZ270" i="17"/>
  <c r="DZ323" i="17" s="1"/>
  <c r="DZ376" i="17" s="1"/>
  <c r="DR270" i="17"/>
  <c r="DR323" i="17" s="1"/>
  <c r="DR376" i="17" s="1"/>
  <c r="DJ270" i="17"/>
  <c r="DJ323" i="17" s="1"/>
  <c r="DJ376" i="17" s="1"/>
  <c r="DZ268" i="17"/>
  <c r="DZ317" i="17" s="1"/>
  <c r="DZ375" i="17" s="1"/>
  <c r="DR268" i="17"/>
  <c r="DR317" i="17" s="1"/>
  <c r="DR375" i="17" s="1"/>
  <c r="DJ268" i="17"/>
  <c r="DJ317" i="17" s="1"/>
  <c r="DJ375" i="17" s="1"/>
  <c r="DZ267" i="17"/>
  <c r="DZ316" i="17" s="1"/>
  <c r="DZ374" i="17" s="1"/>
  <c r="DR267" i="17"/>
  <c r="DR316" i="17" s="1"/>
  <c r="DR374" i="17" s="1"/>
  <c r="DJ267" i="17"/>
  <c r="DJ316" i="17" s="1"/>
  <c r="DJ374" i="17" s="1"/>
  <c r="DZ266" i="17"/>
  <c r="DZ318" i="17" s="1"/>
  <c r="DZ373" i="17" s="1"/>
  <c r="DR266" i="17"/>
  <c r="DR318" i="17" s="1"/>
  <c r="DR373" i="17" s="1"/>
  <c r="DJ266" i="17"/>
  <c r="DJ318" i="17" s="1"/>
  <c r="DJ373" i="17" s="1"/>
  <c r="DZ265" i="17"/>
  <c r="DZ321" i="17" s="1"/>
  <c r="DR265" i="17"/>
  <c r="DR321" i="17" s="1"/>
  <c r="DJ265" i="17"/>
  <c r="DJ321" i="17" s="1"/>
  <c r="DZ264" i="17"/>
  <c r="DZ320" i="17" s="1"/>
  <c r="DZ371" i="17" s="1"/>
  <c r="DR264" i="17"/>
  <c r="DR320" i="17" s="1"/>
  <c r="DR371" i="17" s="1"/>
  <c r="DJ264" i="17"/>
  <c r="DJ320" i="17" s="1"/>
  <c r="DJ371" i="17" s="1"/>
  <c r="DZ263" i="17"/>
  <c r="DZ319" i="17" s="1"/>
  <c r="DZ370" i="17" s="1"/>
  <c r="DR263" i="17"/>
  <c r="DR319" i="17" s="1"/>
  <c r="DR370" i="17" s="1"/>
  <c r="DJ263" i="17"/>
  <c r="DJ319" i="17" s="1"/>
  <c r="DJ370" i="17" s="1"/>
  <c r="CZ272" i="17"/>
  <c r="CZ325" i="17" s="1"/>
  <c r="CR272" i="17"/>
  <c r="CR325" i="17" s="1"/>
  <c r="CJ272" i="17"/>
  <c r="CJ325" i="17" s="1"/>
  <c r="CZ271" i="17"/>
  <c r="CZ324" i="17" s="1"/>
  <c r="CZ377" i="17" s="1"/>
  <c r="CR271" i="17"/>
  <c r="CR324" i="17" s="1"/>
  <c r="CR377" i="17" s="1"/>
  <c r="CJ271" i="17"/>
  <c r="CJ324" i="17" s="1"/>
  <c r="CJ377" i="17" s="1"/>
  <c r="CZ270" i="17"/>
  <c r="CZ323" i="17" s="1"/>
  <c r="CZ376" i="17" s="1"/>
  <c r="CR270" i="17"/>
  <c r="CR323" i="17" s="1"/>
  <c r="CR376" i="17" s="1"/>
  <c r="CJ270" i="17"/>
  <c r="CJ323" i="17" s="1"/>
  <c r="CJ376" i="17" s="1"/>
  <c r="CZ268" i="17"/>
  <c r="CZ317" i="17" s="1"/>
  <c r="CZ375" i="17" s="1"/>
  <c r="CR268" i="17"/>
  <c r="CR317" i="17" s="1"/>
  <c r="CR375" i="17" s="1"/>
  <c r="CJ268" i="17"/>
  <c r="CJ317" i="17" s="1"/>
  <c r="CJ375" i="17" s="1"/>
  <c r="CZ267" i="17"/>
  <c r="CZ316" i="17" s="1"/>
  <c r="CZ374" i="17" s="1"/>
  <c r="CR267" i="17"/>
  <c r="CR316" i="17" s="1"/>
  <c r="CR374" i="17" s="1"/>
  <c r="CJ267" i="17"/>
  <c r="CJ316" i="17" s="1"/>
  <c r="CJ374" i="17" s="1"/>
  <c r="CZ266" i="17"/>
  <c r="CZ318" i="17" s="1"/>
  <c r="CZ373" i="17" s="1"/>
  <c r="CR266" i="17"/>
  <c r="CR318" i="17" s="1"/>
  <c r="CR373" i="17" s="1"/>
  <c r="CJ266" i="17"/>
  <c r="CJ318" i="17" s="1"/>
  <c r="CJ373" i="17" s="1"/>
  <c r="CZ265" i="17"/>
  <c r="CZ321" i="17" s="1"/>
  <c r="CR265" i="17"/>
  <c r="CR321" i="17" s="1"/>
  <c r="CJ265" i="17"/>
  <c r="CJ321" i="17" s="1"/>
  <c r="CZ264" i="17"/>
  <c r="CZ320" i="17" s="1"/>
  <c r="CZ371" i="17" s="1"/>
  <c r="CR264" i="17"/>
  <c r="CR320" i="17" s="1"/>
  <c r="CR371" i="17" s="1"/>
  <c r="CJ264" i="17"/>
  <c r="CJ320" i="17" s="1"/>
  <c r="CJ371" i="17" s="1"/>
  <c r="CZ263" i="17"/>
  <c r="CZ319" i="17" s="1"/>
  <c r="CZ370" i="17" s="1"/>
  <c r="CR263" i="17"/>
  <c r="CR319" i="17" s="1"/>
  <c r="CR370" i="17" s="1"/>
  <c r="CJ263" i="17"/>
  <c r="CJ319" i="17" s="1"/>
  <c r="CJ370" i="17" s="1"/>
  <c r="CA272" i="17"/>
  <c r="CA325" i="17" s="1"/>
  <c r="BS272" i="17"/>
  <c r="BS325" i="17" s="1"/>
  <c r="BK272" i="17"/>
  <c r="BK325" i="17" s="1"/>
  <c r="CA271" i="17"/>
  <c r="CA324" i="17" s="1"/>
  <c r="CA377" i="17" s="1"/>
  <c r="BS271" i="17"/>
  <c r="BS324" i="17" s="1"/>
  <c r="BS377" i="17" s="1"/>
  <c r="BK271" i="17"/>
  <c r="BK324" i="17" s="1"/>
  <c r="BK377" i="17" s="1"/>
  <c r="CA270" i="17"/>
  <c r="CA323" i="17" s="1"/>
  <c r="CA376" i="17" s="1"/>
  <c r="BS270" i="17"/>
  <c r="BS323" i="17" s="1"/>
  <c r="BS376" i="17" s="1"/>
  <c r="BK270" i="17"/>
  <c r="BK323" i="17" s="1"/>
  <c r="BK376" i="17" s="1"/>
  <c r="CA268" i="17"/>
  <c r="CA317" i="17" s="1"/>
  <c r="CA375" i="17" s="1"/>
  <c r="BS268" i="17"/>
  <c r="BS317" i="17" s="1"/>
  <c r="BS375" i="17" s="1"/>
  <c r="BK268" i="17"/>
  <c r="BK317" i="17" s="1"/>
  <c r="BK375" i="17" s="1"/>
  <c r="CA267" i="17"/>
  <c r="CA316" i="17" s="1"/>
  <c r="CA374" i="17" s="1"/>
  <c r="BS267" i="17"/>
  <c r="BS316" i="17" s="1"/>
  <c r="BS374" i="17" s="1"/>
  <c r="BK267" i="17"/>
  <c r="BK316" i="17" s="1"/>
  <c r="BK374" i="17" s="1"/>
  <c r="CA266" i="17"/>
  <c r="CA318" i="17" s="1"/>
  <c r="CA373" i="17" s="1"/>
  <c r="BS266" i="17"/>
  <c r="BS318" i="17" s="1"/>
  <c r="BS373" i="17" s="1"/>
  <c r="BK266" i="17"/>
  <c r="BK318" i="17" s="1"/>
  <c r="BK373" i="17" s="1"/>
  <c r="CA265" i="17"/>
  <c r="CA321" i="17" s="1"/>
  <c r="BS265" i="17"/>
  <c r="BS321" i="17" s="1"/>
  <c r="BK265" i="17"/>
  <c r="BK321" i="17" s="1"/>
  <c r="GV271" i="17"/>
  <c r="GV324" i="17" s="1"/>
  <c r="GV377" i="17" s="1"/>
  <c r="GF268" i="17"/>
  <c r="GF317" i="17" s="1"/>
  <c r="GF375" i="17" s="1"/>
  <c r="GN265" i="17"/>
  <c r="GN321" i="17" s="1"/>
  <c r="FW272" i="17"/>
  <c r="FW325" i="17" s="1"/>
  <c r="FG270" i="17"/>
  <c r="FG323" i="17" s="1"/>
  <c r="FG376" i="17" s="1"/>
  <c r="FO266" i="17"/>
  <c r="FO318" i="17" s="1"/>
  <c r="FO373" i="17" s="1"/>
  <c r="FW263" i="17"/>
  <c r="FW319" i="17" s="1"/>
  <c r="FW370" i="17" s="1"/>
  <c r="EG271" i="17"/>
  <c r="EG324" i="17" s="1"/>
  <c r="EG377" i="17" s="1"/>
  <c r="EO267" i="17"/>
  <c r="EO316" i="17" s="1"/>
  <c r="EO374" i="17" s="1"/>
  <c r="EF265" i="17"/>
  <c r="EF321" i="17" s="1"/>
  <c r="EG264" i="17"/>
  <c r="EG320" i="17" s="1"/>
  <c r="EG371" i="17" s="1"/>
  <c r="EM263" i="17"/>
  <c r="EM319" i="17" s="1"/>
  <c r="EM370" i="17" s="1"/>
  <c r="DO272" i="17"/>
  <c r="DO325" i="17" s="1"/>
  <c r="DY271" i="17"/>
  <c r="DY324" i="17" s="1"/>
  <c r="DY377" i="17" s="1"/>
  <c r="DQ271" i="17"/>
  <c r="DQ324" i="17" s="1"/>
  <c r="DQ377" i="17" s="1"/>
  <c r="DI271" i="17"/>
  <c r="DI324" i="17" s="1"/>
  <c r="DI377" i="17" s="1"/>
  <c r="DY270" i="17"/>
  <c r="DY323" i="17" s="1"/>
  <c r="DY376" i="17" s="1"/>
  <c r="DQ270" i="17"/>
  <c r="DQ323" i="17" s="1"/>
  <c r="DQ376" i="17" s="1"/>
  <c r="DI270" i="17"/>
  <c r="DI323" i="17" s="1"/>
  <c r="DI376" i="17" s="1"/>
  <c r="DY268" i="17"/>
  <c r="DY317" i="17" s="1"/>
  <c r="DY375" i="17" s="1"/>
  <c r="DQ268" i="17"/>
  <c r="DQ317" i="17" s="1"/>
  <c r="DQ375" i="17" s="1"/>
  <c r="DI268" i="17"/>
  <c r="DI317" i="17" s="1"/>
  <c r="DI375" i="17" s="1"/>
  <c r="DY267" i="17"/>
  <c r="DY316" i="17" s="1"/>
  <c r="DY374" i="17" s="1"/>
  <c r="DQ267" i="17"/>
  <c r="DQ316" i="17" s="1"/>
  <c r="DQ374" i="17" s="1"/>
  <c r="DI267" i="17"/>
  <c r="DI316" i="17" s="1"/>
  <c r="DI374" i="17" s="1"/>
  <c r="DY266" i="17"/>
  <c r="DY318" i="17" s="1"/>
  <c r="DY373" i="17" s="1"/>
  <c r="DQ266" i="17"/>
  <c r="DQ318" i="17" s="1"/>
  <c r="DQ373" i="17" s="1"/>
  <c r="DI266" i="17"/>
  <c r="DI318" i="17" s="1"/>
  <c r="DI373" i="17" s="1"/>
  <c r="DY265" i="17"/>
  <c r="DY321" i="17" s="1"/>
  <c r="DQ265" i="17"/>
  <c r="DQ321" i="17" s="1"/>
  <c r="DI265" i="17"/>
  <c r="DI321" i="17" s="1"/>
  <c r="DY264" i="17"/>
  <c r="DY320" i="17" s="1"/>
  <c r="DY371" i="17" s="1"/>
  <c r="DQ264" i="17"/>
  <c r="DQ320" i="17" s="1"/>
  <c r="DQ371" i="17" s="1"/>
  <c r="DI264" i="17"/>
  <c r="DI320" i="17" s="1"/>
  <c r="DI371" i="17" s="1"/>
  <c r="DY263" i="17"/>
  <c r="DY319" i="17" s="1"/>
  <c r="DY370" i="17" s="1"/>
  <c r="DQ263" i="17"/>
  <c r="DQ319" i="17" s="1"/>
  <c r="DQ370" i="17" s="1"/>
  <c r="DI263" i="17"/>
  <c r="DI319" i="17" s="1"/>
  <c r="DI370" i="17" s="1"/>
  <c r="CY272" i="17"/>
  <c r="CY325" i="17" s="1"/>
  <c r="CQ272" i="17"/>
  <c r="CQ325" i="17" s="1"/>
  <c r="CI272" i="17"/>
  <c r="CI325" i="17" s="1"/>
  <c r="CY271" i="17"/>
  <c r="CY324" i="17" s="1"/>
  <c r="CY377" i="17" s="1"/>
  <c r="CQ271" i="17"/>
  <c r="CQ324" i="17" s="1"/>
  <c r="CQ377" i="17" s="1"/>
  <c r="CI271" i="17"/>
  <c r="CI324" i="17" s="1"/>
  <c r="CI377" i="17" s="1"/>
  <c r="CY270" i="17"/>
  <c r="CY323" i="17" s="1"/>
  <c r="CY376" i="17" s="1"/>
  <c r="CQ270" i="17"/>
  <c r="CQ323" i="17" s="1"/>
  <c r="CQ376" i="17" s="1"/>
  <c r="CI270" i="17"/>
  <c r="CI323" i="17" s="1"/>
  <c r="CI376" i="17" s="1"/>
  <c r="CY268" i="17"/>
  <c r="CY317" i="17" s="1"/>
  <c r="CY375" i="17" s="1"/>
  <c r="CQ268" i="17"/>
  <c r="CQ317" i="17" s="1"/>
  <c r="CQ375" i="17" s="1"/>
  <c r="CI268" i="17"/>
  <c r="CI317" i="17" s="1"/>
  <c r="CI375" i="17" s="1"/>
  <c r="CY267" i="17"/>
  <c r="CY316" i="17" s="1"/>
  <c r="CY374" i="17" s="1"/>
  <c r="CQ267" i="17"/>
  <c r="CQ316" i="17" s="1"/>
  <c r="CQ374" i="17" s="1"/>
  <c r="CI267" i="17"/>
  <c r="CI316" i="17" s="1"/>
  <c r="CI374" i="17" s="1"/>
  <c r="CY266" i="17"/>
  <c r="CY318" i="17" s="1"/>
  <c r="CY373" i="17" s="1"/>
  <c r="CQ266" i="17"/>
  <c r="CQ318" i="17" s="1"/>
  <c r="CQ373" i="17" s="1"/>
  <c r="CI266" i="17"/>
  <c r="CI318" i="17" s="1"/>
  <c r="CI373" i="17" s="1"/>
  <c r="CY265" i="17"/>
  <c r="CY321" i="17" s="1"/>
  <c r="CQ265" i="17"/>
  <c r="CQ321" i="17" s="1"/>
  <c r="CI265" i="17"/>
  <c r="CI321" i="17" s="1"/>
  <c r="CY264" i="17"/>
  <c r="CY320" i="17" s="1"/>
  <c r="CY371" i="17" s="1"/>
  <c r="CQ264" i="17"/>
  <c r="CQ320" i="17" s="1"/>
  <c r="CQ371" i="17" s="1"/>
  <c r="CI264" i="17"/>
  <c r="CI320" i="17" s="1"/>
  <c r="CI371" i="17" s="1"/>
  <c r="CY263" i="17"/>
  <c r="CY319" i="17" s="1"/>
  <c r="CY370" i="17" s="1"/>
  <c r="CQ263" i="17"/>
  <c r="CQ319" i="17" s="1"/>
  <c r="CQ370" i="17" s="1"/>
  <c r="CI263" i="17"/>
  <c r="CI319" i="17" s="1"/>
  <c r="CI370" i="17" s="1"/>
  <c r="BZ272" i="17"/>
  <c r="BZ325" i="17" s="1"/>
  <c r="BR272" i="17"/>
  <c r="BR325" i="17" s="1"/>
  <c r="BJ272" i="17"/>
  <c r="BJ325" i="17" s="1"/>
  <c r="BZ271" i="17"/>
  <c r="BZ324" i="17" s="1"/>
  <c r="BZ377" i="17" s="1"/>
  <c r="BR271" i="17"/>
  <c r="BR324" i="17" s="1"/>
  <c r="BR377" i="17" s="1"/>
  <c r="BJ271" i="17"/>
  <c r="BJ324" i="17" s="1"/>
  <c r="BJ377" i="17" s="1"/>
  <c r="BZ270" i="17"/>
  <c r="BZ323" i="17" s="1"/>
  <c r="BZ376" i="17" s="1"/>
  <c r="BR270" i="17"/>
  <c r="BR323" i="17" s="1"/>
  <c r="BR376" i="17" s="1"/>
  <c r="BJ270" i="17"/>
  <c r="BJ323" i="17" s="1"/>
  <c r="BJ376" i="17" s="1"/>
  <c r="BZ268" i="17"/>
  <c r="BZ317" i="17" s="1"/>
  <c r="BZ375" i="17" s="1"/>
  <c r="BR268" i="17"/>
  <c r="BR317" i="17" s="1"/>
  <c r="BR375" i="17" s="1"/>
  <c r="BJ268" i="17"/>
  <c r="BJ317" i="17" s="1"/>
  <c r="BJ375" i="17" s="1"/>
  <c r="BZ267" i="17"/>
  <c r="BZ316" i="17" s="1"/>
  <c r="BZ374" i="17" s="1"/>
  <c r="BR267" i="17"/>
  <c r="BR316" i="17" s="1"/>
  <c r="BR374" i="17" s="1"/>
  <c r="BJ267" i="17"/>
  <c r="BJ316" i="17" s="1"/>
  <c r="BJ374" i="17" s="1"/>
  <c r="BZ266" i="17"/>
  <c r="BZ318" i="17" s="1"/>
  <c r="BZ373" i="17" s="1"/>
  <c r="BR266" i="17"/>
  <c r="BR318" i="17" s="1"/>
  <c r="BR373" i="17" s="1"/>
  <c r="BJ266" i="17"/>
  <c r="BJ318" i="17" s="1"/>
  <c r="BJ373" i="17" s="1"/>
  <c r="BZ265" i="17"/>
  <c r="BZ321" i="17" s="1"/>
  <c r="GN271" i="17"/>
  <c r="GN324" i="17" s="1"/>
  <c r="GN377" i="17" s="1"/>
  <c r="GV267" i="17"/>
  <c r="GV316" i="17" s="1"/>
  <c r="GV374" i="17" s="1"/>
  <c r="GF265" i="17"/>
  <c r="GF321" i="17" s="1"/>
  <c r="FO272" i="17"/>
  <c r="FO325" i="17" s="1"/>
  <c r="FW268" i="17"/>
  <c r="FW317" i="17" s="1"/>
  <c r="FW375" i="17" s="1"/>
  <c r="FG266" i="17"/>
  <c r="FG318" i="17" s="1"/>
  <c r="FG373" i="17" s="1"/>
  <c r="FO263" i="17"/>
  <c r="FO319" i="17" s="1"/>
  <c r="FO370" i="17" s="1"/>
  <c r="EW270" i="17"/>
  <c r="EW323" i="17" s="1"/>
  <c r="EW376" i="17" s="1"/>
  <c r="EG267" i="17"/>
  <c r="EG316" i="17" s="1"/>
  <c r="EG374" i="17" s="1"/>
  <c r="EE265" i="17"/>
  <c r="EE321" i="17" s="1"/>
  <c r="EF264" i="17"/>
  <c r="EF320" i="17" s="1"/>
  <c r="EF371" i="17" s="1"/>
  <c r="EG263" i="17"/>
  <c r="EG319" i="17" s="1"/>
  <c r="EG370" i="17" s="1"/>
  <c r="DN272" i="17"/>
  <c r="DN325" i="17" s="1"/>
  <c r="DX271" i="17"/>
  <c r="DX324" i="17" s="1"/>
  <c r="DX377" i="17" s="1"/>
  <c r="DP271" i="17"/>
  <c r="DP324" i="17" s="1"/>
  <c r="DP377" i="17" s="1"/>
  <c r="DH271" i="17"/>
  <c r="DH324" i="17" s="1"/>
  <c r="DH377" i="17" s="1"/>
  <c r="DX270" i="17"/>
  <c r="DX323" i="17" s="1"/>
  <c r="DX376" i="17" s="1"/>
  <c r="DP270" i="17"/>
  <c r="DP323" i="17" s="1"/>
  <c r="DP376" i="17" s="1"/>
  <c r="DH270" i="17"/>
  <c r="DH323" i="17" s="1"/>
  <c r="DH376" i="17" s="1"/>
  <c r="DX268" i="17"/>
  <c r="DX317" i="17" s="1"/>
  <c r="DX375" i="17" s="1"/>
  <c r="DP268" i="17"/>
  <c r="DP317" i="17" s="1"/>
  <c r="DP375" i="17" s="1"/>
  <c r="DH268" i="17"/>
  <c r="DH317" i="17" s="1"/>
  <c r="DH375" i="17" s="1"/>
  <c r="DX267" i="17"/>
  <c r="DX316" i="17" s="1"/>
  <c r="DX374" i="17" s="1"/>
  <c r="DP267" i="17"/>
  <c r="DP316" i="17" s="1"/>
  <c r="DP374" i="17" s="1"/>
  <c r="DH267" i="17"/>
  <c r="DH316" i="17" s="1"/>
  <c r="DH374" i="17" s="1"/>
  <c r="DX266" i="17"/>
  <c r="DX318" i="17" s="1"/>
  <c r="DX373" i="17" s="1"/>
  <c r="DP266" i="17"/>
  <c r="DP318" i="17" s="1"/>
  <c r="DP373" i="17" s="1"/>
  <c r="DH266" i="17"/>
  <c r="DH318" i="17" s="1"/>
  <c r="DH373" i="17" s="1"/>
  <c r="DX265" i="17"/>
  <c r="DX321" i="17" s="1"/>
  <c r="DP265" i="17"/>
  <c r="DP321" i="17" s="1"/>
  <c r="DH265" i="17"/>
  <c r="DH321" i="17" s="1"/>
  <c r="DX264" i="17"/>
  <c r="DX320" i="17" s="1"/>
  <c r="DX371" i="17" s="1"/>
  <c r="DP264" i="17"/>
  <c r="DP320" i="17" s="1"/>
  <c r="DP371" i="17" s="1"/>
  <c r="DH264" i="17"/>
  <c r="DH320" i="17" s="1"/>
  <c r="DH371" i="17" s="1"/>
  <c r="DX263" i="17"/>
  <c r="DX319" i="17" s="1"/>
  <c r="DX370" i="17" s="1"/>
  <c r="DP263" i="17"/>
  <c r="DP319" i="17" s="1"/>
  <c r="DP370" i="17" s="1"/>
  <c r="DH263" i="17"/>
  <c r="DH319" i="17" s="1"/>
  <c r="DH370" i="17" s="1"/>
  <c r="CX272" i="17"/>
  <c r="CX325" i="17" s="1"/>
  <c r="CP272" i="17"/>
  <c r="CP325" i="17" s="1"/>
  <c r="CH272" i="17"/>
  <c r="CH325" i="17" s="1"/>
  <c r="CX271" i="17"/>
  <c r="CX324" i="17" s="1"/>
  <c r="CX377" i="17" s="1"/>
  <c r="CP271" i="17"/>
  <c r="CP324" i="17" s="1"/>
  <c r="CP377" i="17" s="1"/>
  <c r="CH271" i="17"/>
  <c r="CH324" i="17" s="1"/>
  <c r="CH377" i="17" s="1"/>
  <c r="CX270" i="17"/>
  <c r="CX323" i="17" s="1"/>
  <c r="CX376" i="17" s="1"/>
  <c r="CP270" i="17"/>
  <c r="CP323" i="17" s="1"/>
  <c r="CP376" i="17" s="1"/>
  <c r="CH270" i="17"/>
  <c r="CH323" i="17" s="1"/>
  <c r="CH376" i="17" s="1"/>
  <c r="CX268" i="17"/>
  <c r="CX317" i="17" s="1"/>
  <c r="CX375" i="17" s="1"/>
  <c r="CP268" i="17"/>
  <c r="CP317" i="17" s="1"/>
  <c r="CP375" i="17" s="1"/>
  <c r="CH268" i="17"/>
  <c r="CH317" i="17" s="1"/>
  <c r="CH375" i="17" s="1"/>
  <c r="CX267" i="17"/>
  <c r="CX316" i="17" s="1"/>
  <c r="CX374" i="17" s="1"/>
  <c r="CP267" i="17"/>
  <c r="CP316" i="17" s="1"/>
  <c r="CP374" i="17" s="1"/>
  <c r="CH267" i="17"/>
  <c r="CH316" i="17" s="1"/>
  <c r="CH374" i="17" s="1"/>
  <c r="CX266" i="17"/>
  <c r="CX318" i="17" s="1"/>
  <c r="CX373" i="17" s="1"/>
  <c r="CP266" i="17"/>
  <c r="CP318" i="17" s="1"/>
  <c r="CP373" i="17" s="1"/>
  <c r="CH266" i="17"/>
  <c r="CH318" i="17" s="1"/>
  <c r="CH373" i="17" s="1"/>
  <c r="CX265" i="17"/>
  <c r="CX321" i="17" s="1"/>
  <c r="CP265" i="17"/>
  <c r="CP321" i="17" s="1"/>
  <c r="CH265" i="17"/>
  <c r="CH321" i="17" s="1"/>
  <c r="CX264" i="17"/>
  <c r="CX320" i="17" s="1"/>
  <c r="CX371" i="17" s="1"/>
  <c r="CP264" i="17"/>
  <c r="CP320" i="17" s="1"/>
  <c r="CP371" i="17" s="1"/>
  <c r="CH264" i="17"/>
  <c r="CH320" i="17" s="1"/>
  <c r="CH371" i="17" s="1"/>
  <c r="CX263" i="17"/>
  <c r="CX319" i="17" s="1"/>
  <c r="CX370" i="17" s="1"/>
  <c r="CP263" i="17"/>
  <c r="CP319" i="17" s="1"/>
  <c r="CP370" i="17" s="1"/>
  <c r="CH263" i="17"/>
  <c r="CH319" i="17" s="1"/>
  <c r="CH370" i="17" s="1"/>
  <c r="BY272" i="17"/>
  <c r="BY325" i="17" s="1"/>
  <c r="BQ272" i="17"/>
  <c r="BQ325" i="17" s="1"/>
  <c r="BI272" i="17"/>
  <c r="BI325" i="17" s="1"/>
  <c r="BY271" i="17"/>
  <c r="BY324" i="17" s="1"/>
  <c r="BY377" i="17" s="1"/>
  <c r="BQ271" i="17"/>
  <c r="BQ324" i="17" s="1"/>
  <c r="BQ377" i="17" s="1"/>
  <c r="BI271" i="17"/>
  <c r="BI324" i="17" s="1"/>
  <c r="BI377" i="17" s="1"/>
  <c r="BY270" i="17"/>
  <c r="BY323" i="17" s="1"/>
  <c r="BY376" i="17" s="1"/>
  <c r="BQ270" i="17"/>
  <c r="BQ323" i="17" s="1"/>
  <c r="BQ376" i="17" s="1"/>
  <c r="BI270" i="17"/>
  <c r="BI323" i="17" s="1"/>
  <c r="BI376" i="17" s="1"/>
  <c r="BY268" i="17"/>
  <c r="BY317" i="17" s="1"/>
  <c r="BY375" i="17" s="1"/>
  <c r="BQ268" i="17"/>
  <c r="BQ317" i="17" s="1"/>
  <c r="BQ375" i="17" s="1"/>
  <c r="BI268" i="17"/>
  <c r="BI317" i="17" s="1"/>
  <c r="BI375" i="17" s="1"/>
  <c r="BY267" i="17"/>
  <c r="BY316" i="17" s="1"/>
  <c r="BY374" i="17" s="1"/>
  <c r="BQ267" i="17"/>
  <c r="BQ316" i="17" s="1"/>
  <c r="BQ374" i="17" s="1"/>
  <c r="BI267" i="17"/>
  <c r="BI316" i="17" s="1"/>
  <c r="BI374" i="17" s="1"/>
  <c r="BY266" i="17"/>
  <c r="BY318" i="17" s="1"/>
  <c r="BY373" i="17" s="1"/>
  <c r="BQ266" i="17"/>
  <c r="BQ318" i="17" s="1"/>
  <c r="BQ373" i="17" s="1"/>
  <c r="BI266" i="17"/>
  <c r="BI318" i="17" s="1"/>
  <c r="BI373" i="17" s="1"/>
  <c r="GF271" i="17"/>
  <c r="GF324" i="17" s="1"/>
  <c r="GF377" i="17" s="1"/>
  <c r="GN267" i="17"/>
  <c r="GN316" i="17" s="1"/>
  <c r="GN374" i="17" s="1"/>
  <c r="GV264" i="17"/>
  <c r="GV320" i="17" s="1"/>
  <c r="GV371" i="17" s="1"/>
  <c r="FG272" i="17"/>
  <c r="FG325" i="17" s="1"/>
  <c r="FO268" i="17"/>
  <c r="FO317" i="17" s="1"/>
  <c r="FO375" i="17" s="1"/>
  <c r="FW265" i="17"/>
  <c r="FW321" i="17" s="1"/>
  <c r="FG263" i="17"/>
  <c r="FG319" i="17" s="1"/>
  <c r="FG370" i="17" s="1"/>
  <c r="EO270" i="17"/>
  <c r="EO323" i="17" s="1"/>
  <c r="EO376" i="17" s="1"/>
  <c r="EW266" i="17"/>
  <c r="EW318" i="17" s="1"/>
  <c r="EW373" i="17" s="1"/>
  <c r="EW264" i="17"/>
  <c r="EW320" i="17" s="1"/>
  <c r="EW371" i="17" s="1"/>
  <c r="EE264" i="17"/>
  <c r="EE320" i="17" s="1"/>
  <c r="EE371" i="17" s="1"/>
  <c r="EF263" i="17"/>
  <c r="EF319" i="17" s="1"/>
  <c r="EF370" i="17" s="1"/>
  <c r="DL272" i="17"/>
  <c r="DL325" i="17" s="1"/>
  <c r="DW271" i="17"/>
  <c r="DW324" i="17" s="1"/>
  <c r="DW377" i="17" s="1"/>
  <c r="DO271" i="17"/>
  <c r="DO324" i="17" s="1"/>
  <c r="DO377" i="17" s="1"/>
  <c r="DG271" i="17"/>
  <c r="DG324" i="17" s="1"/>
  <c r="DG377" i="17" s="1"/>
  <c r="DW270" i="17"/>
  <c r="DW323" i="17" s="1"/>
  <c r="DW376" i="17" s="1"/>
  <c r="DO270" i="17"/>
  <c r="DO323" i="17" s="1"/>
  <c r="DO376" i="17" s="1"/>
  <c r="DG270" i="17"/>
  <c r="DG323" i="17" s="1"/>
  <c r="DG376" i="17" s="1"/>
  <c r="DW268" i="17"/>
  <c r="DW317" i="17" s="1"/>
  <c r="DW375" i="17" s="1"/>
  <c r="DO268" i="17"/>
  <c r="DO317" i="17" s="1"/>
  <c r="DO375" i="17" s="1"/>
  <c r="DG268" i="17"/>
  <c r="DG317" i="17" s="1"/>
  <c r="DG375" i="17" s="1"/>
  <c r="DW267" i="17"/>
  <c r="DW316" i="17" s="1"/>
  <c r="DW374" i="17" s="1"/>
  <c r="DO267" i="17"/>
  <c r="DO316" i="17" s="1"/>
  <c r="DO374" i="17" s="1"/>
  <c r="DG267" i="17"/>
  <c r="DG316" i="17" s="1"/>
  <c r="DG374" i="17" s="1"/>
  <c r="DW266" i="17"/>
  <c r="DW318" i="17" s="1"/>
  <c r="DW373" i="17" s="1"/>
  <c r="DO266" i="17"/>
  <c r="DO318" i="17" s="1"/>
  <c r="DO373" i="17" s="1"/>
  <c r="DG266" i="17"/>
  <c r="DG318" i="17" s="1"/>
  <c r="DG373" i="17" s="1"/>
  <c r="DW265" i="17"/>
  <c r="DW321" i="17" s="1"/>
  <c r="DO265" i="17"/>
  <c r="DO321" i="17" s="1"/>
  <c r="DG265" i="17"/>
  <c r="DG321" i="17" s="1"/>
  <c r="DW264" i="17"/>
  <c r="DW320" i="17" s="1"/>
  <c r="DW371" i="17" s="1"/>
  <c r="DO264" i="17"/>
  <c r="DO320" i="17" s="1"/>
  <c r="DO371" i="17" s="1"/>
  <c r="DG264" i="17"/>
  <c r="DG320" i="17" s="1"/>
  <c r="DG371" i="17" s="1"/>
  <c r="DW263" i="17"/>
  <c r="DW319" i="17" s="1"/>
  <c r="DW370" i="17" s="1"/>
  <c r="DO263" i="17"/>
  <c r="DO319" i="17" s="1"/>
  <c r="DO370" i="17" s="1"/>
  <c r="DG263" i="17"/>
  <c r="DG319" i="17" s="1"/>
  <c r="DG370" i="17" s="1"/>
  <c r="CW272" i="17"/>
  <c r="CW325" i="17" s="1"/>
  <c r="CO272" i="17"/>
  <c r="CO325" i="17" s="1"/>
  <c r="CG272" i="17"/>
  <c r="CG325" i="17" s="1"/>
  <c r="CW271" i="17"/>
  <c r="CW324" i="17" s="1"/>
  <c r="CW377" i="17" s="1"/>
  <c r="CO271" i="17"/>
  <c r="CO324" i="17" s="1"/>
  <c r="CO377" i="17" s="1"/>
  <c r="CG271" i="17"/>
  <c r="CG324" i="17" s="1"/>
  <c r="CG377" i="17" s="1"/>
  <c r="CW270" i="17"/>
  <c r="CW323" i="17" s="1"/>
  <c r="CW376" i="17" s="1"/>
  <c r="CO270" i="17"/>
  <c r="CO323" i="17" s="1"/>
  <c r="CO376" i="17" s="1"/>
  <c r="CG270" i="17"/>
  <c r="CG323" i="17" s="1"/>
  <c r="CG376" i="17" s="1"/>
  <c r="CW268" i="17"/>
  <c r="CW317" i="17" s="1"/>
  <c r="CW375" i="17" s="1"/>
  <c r="CO268" i="17"/>
  <c r="CO317" i="17" s="1"/>
  <c r="CO375" i="17" s="1"/>
  <c r="CG268" i="17"/>
  <c r="CG317" i="17" s="1"/>
  <c r="CG375" i="17" s="1"/>
  <c r="CW267" i="17"/>
  <c r="CW316" i="17" s="1"/>
  <c r="CW374" i="17" s="1"/>
  <c r="CO267" i="17"/>
  <c r="CO316" i="17" s="1"/>
  <c r="CO374" i="17" s="1"/>
  <c r="CG267" i="17"/>
  <c r="CG316" i="17" s="1"/>
  <c r="CG374" i="17" s="1"/>
  <c r="CW266" i="17"/>
  <c r="CW318" i="17" s="1"/>
  <c r="CW373" i="17" s="1"/>
  <c r="CO266" i="17"/>
  <c r="CO318" i="17" s="1"/>
  <c r="CO373" i="17" s="1"/>
  <c r="CG266" i="17"/>
  <c r="CG318" i="17" s="1"/>
  <c r="CG373" i="17" s="1"/>
  <c r="CW265" i="17"/>
  <c r="CW321" i="17" s="1"/>
  <c r="CO265" i="17"/>
  <c r="CO321" i="17" s="1"/>
  <c r="CG265" i="17"/>
  <c r="CG321" i="17" s="1"/>
  <c r="CW264" i="17"/>
  <c r="CW320" i="17" s="1"/>
  <c r="CW371" i="17" s="1"/>
  <c r="CO264" i="17"/>
  <c r="CO320" i="17" s="1"/>
  <c r="CO371" i="17" s="1"/>
  <c r="CG264" i="17"/>
  <c r="CG320" i="17" s="1"/>
  <c r="CG371" i="17" s="1"/>
  <c r="CW263" i="17"/>
  <c r="CW319" i="17" s="1"/>
  <c r="CW370" i="17" s="1"/>
  <c r="CO263" i="17"/>
  <c r="CO319" i="17" s="1"/>
  <c r="CO370" i="17" s="1"/>
  <c r="CG263" i="17"/>
  <c r="CG319" i="17" s="1"/>
  <c r="CG370" i="17" s="1"/>
  <c r="BX272" i="17"/>
  <c r="BX325" i="17" s="1"/>
  <c r="BP272" i="17"/>
  <c r="BP325" i="17" s="1"/>
  <c r="BH272" i="17"/>
  <c r="BH325" i="17" s="1"/>
  <c r="BX271" i="17"/>
  <c r="BX324" i="17" s="1"/>
  <c r="BX377" i="17" s="1"/>
  <c r="BP271" i="17"/>
  <c r="BP324" i="17" s="1"/>
  <c r="BP377" i="17" s="1"/>
  <c r="BH271" i="17"/>
  <c r="BH324" i="17" s="1"/>
  <c r="BH377" i="17" s="1"/>
  <c r="BX270" i="17"/>
  <c r="BX323" i="17" s="1"/>
  <c r="BX376" i="17" s="1"/>
  <c r="BP270" i="17"/>
  <c r="BP323" i="17" s="1"/>
  <c r="BP376" i="17" s="1"/>
  <c r="BH270" i="17"/>
  <c r="BH323" i="17" s="1"/>
  <c r="BH376" i="17" s="1"/>
  <c r="BX268" i="17"/>
  <c r="BX317" i="17" s="1"/>
  <c r="BX375" i="17" s="1"/>
  <c r="BP268" i="17"/>
  <c r="BP317" i="17" s="1"/>
  <c r="BP375" i="17" s="1"/>
  <c r="BH268" i="17"/>
  <c r="BH317" i="17" s="1"/>
  <c r="BH375" i="17" s="1"/>
  <c r="BX267" i="17"/>
  <c r="BX316" i="17" s="1"/>
  <c r="BX374" i="17" s="1"/>
  <c r="BP267" i="17"/>
  <c r="BP316" i="17" s="1"/>
  <c r="BP374" i="17" s="1"/>
  <c r="BH267" i="17"/>
  <c r="BH316" i="17" s="1"/>
  <c r="BH374" i="17" s="1"/>
  <c r="BX266" i="17"/>
  <c r="BX318" i="17" s="1"/>
  <c r="BX373" i="17" s="1"/>
  <c r="BP266" i="17"/>
  <c r="BP318" i="17" s="1"/>
  <c r="BP373" i="17" s="1"/>
  <c r="BH266" i="17"/>
  <c r="BH318" i="17" s="1"/>
  <c r="BH373" i="17" s="1"/>
  <c r="GV270" i="17"/>
  <c r="GV323" i="17" s="1"/>
  <c r="GV376" i="17" s="1"/>
  <c r="GF267" i="17"/>
  <c r="GF316" i="17" s="1"/>
  <c r="GF374" i="17" s="1"/>
  <c r="GN264" i="17"/>
  <c r="GN320" i="17" s="1"/>
  <c r="GN371" i="17" s="1"/>
  <c r="FW271" i="17"/>
  <c r="FW324" i="17" s="1"/>
  <c r="FW377" i="17" s="1"/>
  <c r="FG268" i="17"/>
  <c r="FG317" i="17" s="1"/>
  <c r="FG375" i="17" s="1"/>
  <c r="FO265" i="17"/>
  <c r="FO321" i="17" s="1"/>
  <c r="EW272" i="17"/>
  <c r="EW325" i="17" s="1"/>
  <c r="EG270" i="17"/>
  <c r="EG323" i="17" s="1"/>
  <c r="EG376" i="17" s="1"/>
  <c r="EO266" i="17"/>
  <c r="EO318" i="17" s="1"/>
  <c r="EO373" i="17" s="1"/>
  <c r="EV264" i="17"/>
  <c r="EV320" i="17" s="1"/>
  <c r="EV371" i="17" s="1"/>
  <c r="EW263" i="17"/>
  <c r="EW319" i="17" s="1"/>
  <c r="EW370" i="17" s="1"/>
  <c r="EE263" i="17"/>
  <c r="EE319" i="17" s="1"/>
  <c r="EE370" i="17" s="1"/>
  <c r="DI272" i="17"/>
  <c r="DI325" i="17" s="1"/>
  <c r="DV271" i="17"/>
  <c r="DV324" i="17" s="1"/>
  <c r="DV377" i="17" s="1"/>
  <c r="DN271" i="17"/>
  <c r="DN324" i="17" s="1"/>
  <c r="DN377" i="17" s="1"/>
  <c r="DF271" i="17"/>
  <c r="DF324" i="17" s="1"/>
  <c r="DF377" i="17" s="1"/>
  <c r="DV270" i="17"/>
  <c r="DV323" i="17" s="1"/>
  <c r="DV376" i="17" s="1"/>
  <c r="DN270" i="17"/>
  <c r="DN323" i="17" s="1"/>
  <c r="DN376" i="17" s="1"/>
  <c r="DF270" i="17"/>
  <c r="DF323" i="17" s="1"/>
  <c r="DF376" i="17" s="1"/>
  <c r="DV268" i="17"/>
  <c r="DV317" i="17" s="1"/>
  <c r="DV375" i="17" s="1"/>
  <c r="DN268" i="17"/>
  <c r="DN317" i="17" s="1"/>
  <c r="DN375" i="17" s="1"/>
  <c r="DF268" i="17"/>
  <c r="DF317" i="17" s="1"/>
  <c r="DF375" i="17" s="1"/>
  <c r="DV267" i="17"/>
  <c r="DV316" i="17" s="1"/>
  <c r="DV374" i="17" s="1"/>
  <c r="DN267" i="17"/>
  <c r="DN316" i="17" s="1"/>
  <c r="DN374" i="17" s="1"/>
  <c r="DF267" i="17"/>
  <c r="DF316" i="17" s="1"/>
  <c r="DF374" i="17" s="1"/>
  <c r="DV266" i="17"/>
  <c r="DV318" i="17" s="1"/>
  <c r="DV373" i="17" s="1"/>
  <c r="DN266" i="17"/>
  <c r="DN318" i="17" s="1"/>
  <c r="DN373" i="17" s="1"/>
  <c r="DF266" i="17"/>
  <c r="DF318" i="17" s="1"/>
  <c r="DF373" i="17" s="1"/>
  <c r="DV265" i="17"/>
  <c r="DV321" i="17" s="1"/>
  <c r="DN265" i="17"/>
  <c r="DN321" i="17" s="1"/>
  <c r="DF265" i="17"/>
  <c r="DF321" i="17" s="1"/>
  <c r="DV264" i="17"/>
  <c r="DV320" i="17" s="1"/>
  <c r="DV371" i="17" s="1"/>
  <c r="DN264" i="17"/>
  <c r="DN320" i="17" s="1"/>
  <c r="DN371" i="17" s="1"/>
  <c r="DF264" i="17"/>
  <c r="DF320" i="17" s="1"/>
  <c r="DF371" i="17" s="1"/>
  <c r="DV263" i="17"/>
  <c r="DV319" i="17" s="1"/>
  <c r="DV370" i="17" s="1"/>
  <c r="DN263" i="17"/>
  <c r="DN319" i="17" s="1"/>
  <c r="DN370" i="17" s="1"/>
  <c r="DF263" i="17"/>
  <c r="DF319" i="17" s="1"/>
  <c r="DF370" i="17" s="1"/>
  <c r="CV272" i="17"/>
  <c r="CV325" i="17" s="1"/>
  <c r="CN272" i="17"/>
  <c r="CN325" i="17" s="1"/>
  <c r="CF272" i="17"/>
  <c r="CF325" i="17" s="1"/>
  <c r="CV271" i="17"/>
  <c r="CV324" i="17" s="1"/>
  <c r="CV377" i="17" s="1"/>
  <c r="CN271" i="17"/>
  <c r="CN324" i="17" s="1"/>
  <c r="CN377" i="17" s="1"/>
  <c r="CF271" i="17"/>
  <c r="CF324" i="17" s="1"/>
  <c r="CF377" i="17" s="1"/>
  <c r="CV270" i="17"/>
  <c r="CV323" i="17" s="1"/>
  <c r="CV376" i="17" s="1"/>
  <c r="CN270" i="17"/>
  <c r="CN323" i="17" s="1"/>
  <c r="CN376" i="17" s="1"/>
  <c r="CF270" i="17"/>
  <c r="CF323" i="17" s="1"/>
  <c r="CF376" i="17" s="1"/>
  <c r="CV268" i="17"/>
  <c r="CV317" i="17" s="1"/>
  <c r="CV375" i="17" s="1"/>
  <c r="CN268" i="17"/>
  <c r="CN317" i="17" s="1"/>
  <c r="CN375" i="17" s="1"/>
  <c r="CF268" i="17"/>
  <c r="CF317" i="17" s="1"/>
  <c r="CF375" i="17" s="1"/>
  <c r="CV267" i="17"/>
  <c r="CV316" i="17" s="1"/>
  <c r="CV374" i="17" s="1"/>
  <c r="CN267" i="17"/>
  <c r="CN316" i="17" s="1"/>
  <c r="CN374" i="17" s="1"/>
  <c r="CF267" i="17"/>
  <c r="CF316" i="17" s="1"/>
  <c r="CF374" i="17" s="1"/>
  <c r="CV266" i="17"/>
  <c r="CV318" i="17" s="1"/>
  <c r="CV373" i="17" s="1"/>
  <c r="CN266" i="17"/>
  <c r="CN318" i="17" s="1"/>
  <c r="CN373" i="17" s="1"/>
  <c r="CF266" i="17"/>
  <c r="CF318" i="17" s="1"/>
  <c r="CF373" i="17" s="1"/>
  <c r="CV265" i="17"/>
  <c r="CV321" i="17" s="1"/>
  <c r="CN265" i="17"/>
  <c r="CN321" i="17" s="1"/>
  <c r="CF265" i="17"/>
  <c r="CF321" i="17" s="1"/>
  <c r="CV264" i="17"/>
  <c r="CV320" i="17" s="1"/>
  <c r="CV371" i="17" s="1"/>
  <c r="CN264" i="17"/>
  <c r="CN320" i="17" s="1"/>
  <c r="CN371" i="17" s="1"/>
  <c r="CF264" i="17"/>
  <c r="CF320" i="17" s="1"/>
  <c r="CF371" i="17" s="1"/>
  <c r="CV263" i="17"/>
  <c r="CV319" i="17" s="1"/>
  <c r="CV370" i="17" s="1"/>
  <c r="CN263" i="17"/>
  <c r="CN319" i="17" s="1"/>
  <c r="CN370" i="17" s="1"/>
  <c r="CF263" i="17"/>
  <c r="CF319" i="17" s="1"/>
  <c r="CF370" i="17" s="1"/>
  <c r="BW272" i="17"/>
  <c r="BW325" i="17" s="1"/>
  <c r="BO272" i="17"/>
  <c r="BO325" i="17" s="1"/>
  <c r="BG272" i="17"/>
  <c r="BG325" i="17" s="1"/>
  <c r="BW271" i="17"/>
  <c r="BW324" i="17" s="1"/>
  <c r="BW377" i="17" s="1"/>
  <c r="BO271" i="17"/>
  <c r="BO324" i="17" s="1"/>
  <c r="BO377" i="17" s="1"/>
  <c r="BG271" i="17"/>
  <c r="BG324" i="17" s="1"/>
  <c r="BG377" i="17" s="1"/>
  <c r="BW270" i="17"/>
  <c r="BW323" i="17" s="1"/>
  <c r="BW376" i="17" s="1"/>
  <c r="BO270" i="17"/>
  <c r="BO323" i="17" s="1"/>
  <c r="BO376" i="17" s="1"/>
  <c r="BG270" i="17"/>
  <c r="BG323" i="17" s="1"/>
  <c r="BG376" i="17" s="1"/>
  <c r="BW268" i="17"/>
  <c r="BW317" i="17" s="1"/>
  <c r="BW375" i="17" s="1"/>
  <c r="BO268" i="17"/>
  <c r="BO317" i="17" s="1"/>
  <c r="BO375" i="17" s="1"/>
  <c r="BG268" i="17"/>
  <c r="BG317" i="17" s="1"/>
  <c r="BG375" i="17" s="1"/>
  <c r="BW267" i="17"/>
  <c r="BW316" i="17" s="1"/>
  <c r="BW374" i="17" s="1"/>
  <c r="BO267" i="17"/>
  <c r="BO316" i="17" s="1"/>
  <c r="BO374" i="17" s="1"/>
  <c r="BG267" i="17"/>
  <c r="BG316" i="17" s="1"/>
  <c r="BG374" i="17" s="1"/>
  <c r="BW266" i="17"/>
  <c r="BW318" i="17" s="1"/>
  <c r="BW373" i="17" s="1"/>
  <c r="BO266" i="17"/>
  <c r="BO318" i="17" s="1"/>
  <c r="BO373" i="17" s="1"/>
  <c r="BG266" i="17"/>
  <c r="BG318" i="17" s="1"/>
  <c r="BG373" i="17" s="1"/>
  <c r="BW265" i="17"/>
  <c r="BW321" i="17" s="1"/>
  <c r="BO265" i="17"/>
  <c r="BO321" i="17" s="1"/>
  <c r="BG265" i="17"/>
  <c r="BG321" i="17" s="1"/>
  <c r="BQ265" i="17"/>
  <c r="BQ321" i="17" s="1"/>
  <c r="CD264" i="17"/>
  <c r="CD320" i="17" s="1"/>
  <c r="CD371" i="17" s="1"/>
  <c r="BV264" i="17"/>
  <c r="BV320" i="17" s="1"/>
  <c r="BV371" i="17" s="1"/>
  <c r="BN264" i="17"/>
  <c r="BN320" i="17" s="1"/>
  <c r="BN371" i="17" s="1"/>
  <c r="CD263" i="17"/>
  <c r="CD319" i="17" s="1"/>
  <c r="CD370" i="17" s="1"/>
  <c r="BV263" i="17"/>
  <c r="BV319" i="17" s="1"/>
  <c r="BV370" i="17" s="1"/>
  <c r="BN263" i="17"/>
  <c r="BN319" i="17" s="1"/>
  <c r="BN370" i="17" s="1"/>
  <c r="BD272" i="17"/>
  <c r="BD325" i="17" s="1"/>
  <c r="AV272" i="17"/>
  <c r="AV325" i="17" s="1"/>
  <c r="AN272" i="17"/>
  <c r="AN325" i="17" s="1"/>
  <c r="BD271" i="17"/>
  <c r="BD324" i="17" s="1"/>
  <c r="BD377" i="17" s="1"/>
  <c r="AV271" i="17"/>
  <c r="AV324" i="17" s="1"/>
  <c r="AV377" i="17" s="1"/>
  <c r="AN271" i="17"/>
  <c r="AN324" i="17" s="1"/>
  <c r="AN377" i="17" s="1"/>
  <c r="BD270" i="17"/>
  <c r="BD323" i="17" s="1"/>
  <c r="BD376" i="17" s="1"/>
  <c r="AV270" i="17"/>
  <c r="AV323" i="17" s="1"/>
  <c r="AV376" i="17" s="1"/>
  <c r="AN270" i="17"/>
  <c r="AN323" i="17" s="1"/>
  <c r="AN376" i="17" s="1"/>
  <c r="BD268" i="17"/>
  <c r="BD317" i="17" s="1"/>
  <c r="BD375" i="17" s="1"/>
  <c r="AV268" i="17"/>
  <c r="AV317" i="17" s="1"/>
  <c r="AV375" i="17" s="1"/>
  <c r="AN268" i="17"/>
  <c r="AN317" i="17" s="1"/>
  <c r="AN375" i="17" s="1"/>
  <c r="BD267" i="17"/>
  <c r="BD316" i="17" s="1"/>
  <c r="BD374" i="17" s="1"/>
  <c r="AV267" i="17"/>
  <c r="AV316" i="17" s="1"/>
  <c r="AV374" i="17" s="1"/>
  <c r="AN267" i="17"/>
  <c r="AN316" i="17" s="1"/>
  <c r="AN374" i="17" s="1"/>
  <c r="BD266" i="17"/>
  <c r="BD318" i="17" s="1"/>
  <c r="BD373" i="17" s="1"/>
  <c r="AV266" i="17"/>
  <c r="AV318" i="17" s="1"/>
  <c r="AV373" i="17" s="1"/>
  <c r="AN266" i="17"/>
  <c r="AN318" i="17" s="1"/>
  <c r="AN373" i="17" s="1"/>
  <c r="BD265" i="17"/>
  <c r="BD321" i="17" s="1"/>
  <c r="AV265" i="17"/>
  <c r="AV321" i="17" s="1"/>
  <c r="AN265" i="17"/>
  <c r="AN321" i="17" s="1"/>
  <c r="BD264" i="17"/>
  <c r="BD320" i="17" s="1"/>
  <c r="BD371" i="17" s="1"/>
  <c r="AV264" i="17"/>
  <c r="AV320" i="17" s="1"/>
  <c r="AV371" i="17" s="1"/>
  <c r="AN264" i="17"/>
  <c r="AN320" i="17" s="1"/>
  <c r="AN371" i="17" s="1"/>
  <c r="BD263" i="17"/>
  <c r="BD319" i="17" s="1"/>
  <c r="BD370" i="17" s="1"/>
  <c r="AV263" i="17"/>
  <c r="AV319" i="17" s="1"/>
  <c r="AV370" i="17" s="1"/>
  <c r="AN263" i="17"/>
  <c r="AN319" i="17" s="1"/>
  <c r="AN370" i="17" s="1"/>
  <c r="I263" i="17"/>
  <c r="I319" i="17" s="1"/>
  <c r="I370" i="17" s="1"/>
  <c r="Q263" i="17"/>
  <c r="Q319" i="17" s="1"/>
  <c r="Q370" i="17" s="1"/>
  <c r="Y263" i="17"/>
  <c r="Y319" i="17" s="1"/>
  <c r="Y370" i="17" s="1"/>
  <c r="J264" i="17"/>
  <c r="J320" i="17" s="1"/>
  <c r="J371" i="17" s="1"/>
  <c r="R264" i="17"/>
  <c r="R320" i="17" s="1"/>
  <c r="R371" i="17" s="1"/>
  <c r="Z264" i="17"/>
  <c r="Z320" i="17" s="1"/>
  <c r="Z371" i="17" s="1"/>
  <c r="K265" i="17"/>
  <c r="K321" i="17" s="1"/>
  <c r="S265" i="17"/>
  <c r="S321" i="17" s="1"/>
  <c r="AA265" i="17"/>
  <c r="AA321" i="17" s="1"/>
  <c r="L266" i="17"/>
  <c r="L318" i="17" s="1"/>
  <c r="L373" i="17" s="1"/>
  <c r="T266" i="17"/>
  <c r="T318" i="17" s="1"/>
  <c r="T373" i="17" s="1"/>
  <c r="AB266" i="17"/>
  <c r="AB318" i="17" s="1"/>
  <c r="AB373" i="17" s="1"/>
  <c r="M267" i="17"/>
  <c r="M316" i="17" s="1"/>
  <c r="M374" i="17" s="1"/>
  <c r="U267" i="17"/>
  <c r="U316" i="17" s="1"/>
  <c r="U374" i="17" s="1"/>
  <c r="AC267" i="17"/>
  <c r="AC316" i="17" s="1"/>
  <c r="AC374" i="17" s="1"/>
  <c r="N268" i="17"/>
  <c r="N317" i="17" s="1"/>
  <c r="N375" i="17" s="1"/>
  <c r="V268" i="17"/>
  <c r="V317" i="17" s="1"/>
  <c r="V375" i="17" s="1"/>
  <c r="AD268" i="17"/>
  <c r="AD317" i="17" s="1"/>
  <c r="AD375" i="17" s="1"/>
  <c r="O270" i="17"/>
  <c r="O323" i="17" s="1"/>
  <c r="O376" i="17" s="1"/>
  <c r="W270" i="17"/>
  <c r="W323" i="17" s="1"/>
  <c r="W376" i="17" s="1"/>
  <c r="AE270" i="17"/>
  <c r="AE323" i="17" s="1"/>
  <c r="AE376" i="17" s="1"/>
  <c r="P271" i="17"/>
  <c r="P324" i="17" s="1"/>
  <c r="P377" i="17" s="1"/>
  <c r="X271" i="17"/>
  <c r="X324" i="17" s="1"/>
  <c r="X377" i="17" s="1"/>
  <c r="I272" i="17"/>
  <c r="I325" i="17" s="1"/>
  <c r="Q272" i="17"/>
  <c r="Q325" i="17" s="1"/>
  <c r="Y272" i="17"/>
  <c r="Y325" i="17" s="1"/>
  <c r="H271" i="17"/>
  <c r="H324" i="17" s="1"/>
  <c r="H377" i="17" s="1"/>
  <c r="GC262" i="17"/>
  <c r="FC261" i="17"/>
  <c r="CB265" i="17"/>
  <c r="CB321" i="17" s="1"/>
  <c r="BP265" i="17"/>
  <c r="BP321" i="17" s="1"/>
  <c r="CC264" i="17"/>
  <c r="CC320" i="17" s="1"/>
  <c r="CC371" i="17" s="1"/>
  <c r="BU264" i="17"/>
  <c r="BU320" i="17" s="1"/>
  <c r="BU371" i="17" s="1"/>
  <c r="BM264" i="17"/>
  <c r="BM320" i="17" s="1"/>
  <c r="BM371" i="17" s="1"/>
  <c r="CC263" i="17"/>
  <c r="CC319" i="17" s="1"/>
  <c r="CC370" i="17" s="1"/>
  <c r="BU263" i="17"/>
  <c r="BU319" i="17" s="1"/>
  <c r="BU370" i="17" s="1"/>
  <c r="BM263" i="17"/>
  <c r="BM319" i="17" s="1"/>
  <c r="BM370" i="17" s="1"/>
  <c r="BC272" i="17"/>
  <c r="BC325" i="17" s="1"/>
  <c r="AU272" i="17"/>
  <c r="AU325" i="17" s="1"/>
  <c r="AM272" i="17"/>
  <c r="AM325" i="17" s="1"/>
  <c r="BC271" i="17"/>
  <c r="BC324" i="17" s="1"/>
  <c r="BC377" i="17" s="1"/>
  <c r="AU271" i="17"/>
  <c r="AU324" i="17" s="1"/>
  <c r="AU377" i="17" s="1"/>
  <c r="AM271" i="17"/>
  <c r="AM324" i="17" s="1"/>
  <c r="AM377" i="17" s="1"/>
  <c r="BC270" i="17"/>
  <c r="BC323" i="17" s="1"/>
  <c r="BC376" i="17" s="1"/>
  <c r="AU270" i="17"/>
  <c r="AU323" i="17" s="1"/>
  <c r="AU376" i="17" s="1"/>
  <c r="AM270" i="17"/>
  <c r="AM323" i="17" s="1"/>
  <c r="AM376" i="17" s="1"/>
  <c r="BC268" i="17"/>
  <c r="BC317" i="17" s="1"/>
  <c r="BC375" i="17" s="1"/>
  <c r="AU268" i="17"/>
  <c r="AU317" i="17" s="1"/>
  <c r="AU375" i="17" s="1"/>
  <c r="AM268" i="17"/>
  <c r="AM317" i="17" s="1"/>
  <c r="AM375" i="17" s="1"/>
  <c r="BC267" i="17"/>
  <c r="BC316" i="17" s="1"/>
  <c r="BC374" i="17" s="1"/>
  <c r="AU267" i="17"/>
  <c r="AU316" i="17" s="1"/>
  <c r="AU374" i="17" s="1"/>
  <c r="AM267" i="17"/>
  <c r="AM316" i="17" s="1"/>
  <c r="AM374" i="17" s="1"/>
  <c r="BC266" i="17"/>
  <c r="BC318" i="17" s="1"/>
  <c r="BC373" i="17" s="1"/>
  <c r="AU266" i="17"/>
  <c r="AU318" i="17" s="1"/>
  <c r="AU373" i="17" s="1"/>
  <c r="AM266" i="17"/>
  <c r="AM318" i="17" s="1"/>
  <c r="AM373" i="17" s="1"/>
  <c r="BC265" i="17"/>
  <c r="BC321" i="17" s="1"/>
  <c r="AU265" i="17"/>
  <c r="AU321" i="17" s="1"/>
  <c r="AM265" i="17"/>
  <c r="AM321" i="17" s="1"/>
  <c r="BC264" i="17"/>
  <c r="BC320" i="17" s="1"/>
  <c r="BC371" i="17" s="1"/>
  <c r="AU264" i="17"/>
  <c r="AU320" i="17" s="1"/>
  <c r="AU371" i="17" s="1"/>
  <c r="AM264" i="17"/>
  <c r="AM320" i="17" s="1"/>
  <c r="AM371" i="17" s="1"/>
  <c r="BC263" i="17"/>
  <c r="BC319" i="17" s="1"/>
  <c r="BC370" i="17" s="1"/>
  <c r="AU263" i="17"/>
  <c r="AU319" i="17" s="1"/>
  <c r="AU370" i="17" s="1"/>
  <c r="AM263" i="17"/>
  <c r="AM319" i="17" s="1"/>
  <c r="AM370" i="17" s="1"/>
  <c r="J263" i="17"/>
  <c r="J319" i="17" s="1"/>
  <c r="J370" i="17" s="1"/>
  <c r="R263" i="17"/>
  <c r="R319" i="17" s="1"/>
  <c r="R370" i="17" s="1"/>
  <c r="Z263" i="17"/>
  <c r="Z319" i="17" s="1"/>
  <c r="Z370" i="17" s="1"/>
  <c r="K264" i="17"/>
  <c r="K320" i="17" s="1"/>
  <c r="K371" i="17" s="1"/>
  <c r="S264" i="17"/>
  <c r="S320" i="17" s="1"/>
  <c r="S371" i="17" s="1"/>
  <c r="AA264" i="17"/>
  <c r="AA320" i="17" s="1"/>
  <c r="AA371" i="17" s="1"/>
  <c r="L265" i="17"/>
  <c r="L321" i="17" s="1"/>
  <c r="T265" i="17"/>
  <c r="T321" i="17" s="1"/>
  <c r="AB265" i="17"/>
  <c r="AB321" i="17" s="1"/>
  <c r="M266" i="17"/>
  <c r="M318" i="17" s="1"/>
  <c r="M373" i="17" s="1"/>
  <c r="U266" i="17"/>
  <c r="U318" i="17" s="1"/>
  <c r="U373" i="17" s="1"/>
  <c r="AC266" i="17"/>
  <c r="AC318" i="17" s="1"/>
  <c r="AC373" i="17" s="1"/>
  <c r="N267" i="17"/>
  <c r="N316" i="17" s="1"/>
  <c r="N374" i="17" s="1"/>
  <c r="V267" i="17"/>
  <c r="V316" i="17" s="1"/>
  <c r="V374" i="17" s="1"/>
  <c r="AD267" i="17"/>
  <c r="AD316" i="17" s="1"/>
  <c r="AD374" i="17" s="1"/>
  <c r="O268" i="17"/>
  <c r="O317" i="17" s="1"/>
  <c r="O375" i="17" s="1"/>
  <c r="W268" i="17"/>
  <c r="W317" i="17" s="1"/>
  <c r="W375" i="17" s="1"/>
  <c r="AE268" i="17"/>
  <c r="AE317" i="17" s="1"/>
  <c r="AE375" i="17" s="1"/>
  <c r="P270" i="17"/>
  <c r="P323" i="17" s="1"/>
  <c r="P376" i="17" s="1"/>
  <c r="X270" i="17"/>
  <c r="X323" i="17" s="1"/>
  <c r="X376" i="17" s="1"/>
  <c r="I271" i="17"/>
  <c r="I324" i="17" s="1"/>
  <c r="I377" i="17" s="1"/>
  <c r="Q271" i="17"/>
  <c r="Q324" i="17" s="1"/>
  <c r="Q377" i="17" s="1"/>
  <c r="Y271" i="17"/>
  <c r="Y324" i="17" s="1"/>
  <c r="Y377" i="17" s="1"/>
  <c r="J272" i="17"/>
  <c r="J325" i="17" s="1"/>
  <c r="R272" i="17"/>
  <c r="R325" i="17" s="1"/>
  <c r="Z272" i="17"/>
  <c r="Z325" i="17" s="1"/>
  <c r="H270" i="17"/>
  <c r="H323" i="17" s="1"/>
  <c r="H376" i="17" s="1"/>
  <c r="FD262" i="17"/>
  <c r="DD261" i="17"/>
  <c r="BY265" i="17"/>
  <c r="BY321" i="17" s="1"/>
  <c r="BN265" i="17"/>
  <c r="BN321" i="17" s="1"/>
  <c r="CB264" i="17"/>
  <c r="CB320" i="17" s="1"/>
  <c r="CB371" i="17" s="1"/>
  <c r="BT264" i="17"/>
  <c r="BT320" i="17" s="1"/>
  <c r="BT371" i="17" s="1"/>
  <c r="BL264" i="17"/>
  <c r="BL320" i="17" s="1"/>
  <c r="BL371" i="17" s="1"/>
  <c r="CB263" i="17"/>
  <c r="CB319" i="17" s="1"/>
  <c r="CB370" i="17" s="1"/>
  <c r="BT263" i="17"/>
  <c r="BT319" i="17" s="1"/>
  <c r="BT370" i="17" s="1"/>
  <c r="BL263" i="17"/>
  <c r="BL319" i="17" s="1"/>
  <c r="BL370" i="17" s="1"/>
  <c r="BB272" i="17"/>
  <c r="BB325" i="17" s="1"/>
  <c r="AT272" i="17"/>
  <c r="AT325" i="17" s="1"/>
  <c r="AL272" i="17"/>
  <c r="AL325" i="17" s="1"/>
  <c r="BB271" i="17"/>
  <c r="BB324" i="17" s="1"/>
  <c r="BB377" i="17" s="1"/>
  <c r="AT271" i="17"/>
  <c r="AT324" i="17" s="1"/>
  <c r="AT377" i="17" s="1"/>
  <c r="AL271" i="17"/>
  <c r="AL324" i="17" s="1"/>
  <c r="AL377" i="17" s="1"/>
  <c r="BB270" i="17"/>
  <c r="BB323" i="17" s="1"/>
  <c r="BB376" i="17" s="1"/>
  <c r="AT270" i="17"/>
  <c r="AT323" i="17" s="1"/>
  <c r="AT376" i="17" s="1"/>
  <c r="AL270" i="17"/>
  <c r="AL323" i="17" s="1"/>
  <c r="AL376" i="17" s="1"/>
  <c r="BB268" i="17"/>
  <c r="BB317" i="17" s="1"/>
  <c r="BB375" i="17" s="1"/>
  <c r="AT268" i="17"/>
  <c r="AT317" i="17" s="1"/>
  <c r="AT375" i="17" s="1"/>
  <c r="AL268" i="17"/>
  <c r="AL317" i="17" s="1"/>
  <c r="AL375" i="17" s="1"/>
  <c r="BB267" i="17"/>
  <c r="BB316" i="17" s="1"/>
  <c r="BB374" i="17" s="1"/>
  <c r="AT267" i="17"/>
  <c r="AT316" i="17" s="1"/>
  <c r="AT374" i="17" s="1"/>
  <c r="AL267" i="17"/>
  <c r="AL316" i="17" s="1"/>
  <c r="AL374" i="17" s="1"/>
  <c r="BB266" i="17"/>
  <c r="BB318" i="17" s="1"/>
  <c r="BB373" i="17" s="1"/>
  <c r="AT266" i="17"/>
  <c r="AT318" i="17" s="1"/>
  <c r="AT373" i="17" s="1"/>
  <c r="AL266" i="17"/>
  <c r="AL318" i="17" s="1"/>
  <c r="AL373" i="17" s="1"/>
  <c r="BB265" i="17"/>
  <c r="BB321" i="17" s="1"/>
  <c r="AT265" i="17"/>
  <c r="AT321" i="17" s="1"/>
  <c r="AL265" i="17"/>
  <c r="AL321" i="17" s="1"/>
  <c r="BB264" i="17"/>
  <c r="BB320" i="17" s="1"/>
  <c r="BB371" i="17" s="1"/>
  <c r="AT264" i="17"/>
  <c r="AT320" i="17" s="1"/>
  <c r="AT371" i="17" s="1"/>
  <c r="AL264" i="17"/>
  <c r="AL320" i="17" s="1"/>
  <c r="AL371" i="17" s="1"/>
  <c r="BB263" i="17"/>
  <c r="BB319" i="17" s="1"/>
  <c r="BB370" i="17" s="1"/>
  <c r="AT263" i="17"/>
  <c r="AT319" i="17" s="1"/>
  <c r="AT370" i="17" s="1"/>
  <c r="AL263" i="17"/>
  <c r="AL319" i="17" s="1"/>
  <c r="AL370" i="17" s="1"/>
  <c r="K263" i="17"/>
  <c r="K319" i="17" s="1"/>
  <c r="K370" i="17" s="1"/>
  <c r="S263" i="17"/>
  <c r="S319" i="17" s="1"/>
  <c r="S370" i="17" s="1"/>
  <c r="AA263" i="17"/>
  <c r="AA319" i="17" s="1"/>
  <c r="AA370" i="17" s="1"/>
  <c r="L264" i="17"/>
  <c r="L320" i="17" s="1"/>
  <c r="L371" i="17" s="1"/>
  <c r="T264" i="17"/>
  <c r="T320" i="17" s="1"/>
  <c r="T371" i="17" s="1"/>
  <c r="AB264" i="17"/>
  <c r="AB320" i="17" s="1"/>
  <c r="AB371" i="17" s="1"/>
  <c r="M265" i="17"/>
  <c r="M321" i="17" s="1"/>
  <c r="U265" i="17"/>
  <c r="U321" i="17" s="1"/>
  <c r="AC265" i="17"/>
  <c r="AC321" i="17" s="1"/>
  <c r="N266" i="17"/>
  <c r="N318" i="17" s="1"/>
  <c r="N373" i="17" s="1"/>
  <c r="V266" i="17"/>
  <c r="V318" i="17" s="1"/>
  <c r="V373" i="17" s="1"/>
  <c r="AD266" i="17"/>
  <c r="AD318" i="17" s="1"/>
  <c r="AD373" i="17" s="1"/>
  <c r="O267" i="17"/>
  <c r="O316" i="17" s="1"/>
  <c r="O374" i="17" s="1"/>
  <c r="W267" i="17"/>
  <c r="W316" i="17" s="1"/>
  <c r="W374" i="17" s="1"/>
  <c r="AE267" i="17"/>
  <c r="AE316" i="17" s="1"/>
  <c r="AE374" i="17" s="1"/>
  <c r="P268" i="17"/>
  <c r="P317" i="17" s="1"/>
  <c r="P375" i="17" s="1"/>
  <c r="X268" i="17"/>
  <c r="X317" i="17" s="1"/>
  <c r="X375" i="17" s="1"/>
  <c r="I270" i="17"/>
  <c r="I323" i="17" s="1"/>
  <c r="I376" i="17" s="1"/>
  <c r="Q270" i="17"/>
  <c r="Q323" i="17" s="1"/>
  <c r="Q376" i="17" s="1"/>
  <c r="Y270" i="17"/>
  <c r="Y323" i="17" s="1"/>
  <c r="Y376" i="17" s="1"/>
  <c r="J271" i="17"/>
  <c r="J324" i="17" s="1"/>
  <c r="J377" i="17" s="1"/>
  <c r="R271" i="17"/>
  <c r="R324" i="17" s="1"/>
  <c r="R377" i="17" s="1"/>
  <c r="Z271" i="17"/>
  <c r="Z324" i="17" s="1"/>
  <c r="Z377" i="17" s="1"/>
  <c r="K272" i="17"/>
  <c r="K325" i="17" s="1"/>
  <c r="S272" i="17"/>
  <c r="S325" i="17" s="1"/>
  <c r="AA272" i="17"/>
  <c r="AA325" i="17" s="1"/>
  <c r="H268" i="17"/>
  <c r="H317" i="17" s="1"/>
  <c r="H375" i="17" s="1"/>
  <c r="ED262" i="17"/>
  <c r="BE261" i="17"/>
  <c r="BX265" i="17"/>
  <c r="BX321" i="17" s="1"/>
  <c r="BM265" i="17"/>
  <c r="BM321" i="17" s="1"/>
  <c r="CA264" i="17"/>
  <c r="CA320" i="17" s="1"/>
  <c r="CA371" i="17" s="1"/>
  <c r="BS264" i="17"/>
  <c r="BS320" i="17" s="1"/>
  <c r="BS371" i="17" s="1"/>
  <c r="BK264" i="17"/>
  <c r="BK320" i="17" s="1"/>
  <c r="BK371" i="17" s="1"/>
  <c r="CA263" i="17"/>
  <c r="CA319" i="17" s="1"/>
  <c r="CA370" i="17" s="1"/>
  <c r="BS263" i="17"/>
  <c r="BS319" i="17" s="1"/>
  <c r="BS370" i="17" s="1"/>
  <c r="BK263" i="17"/>
  <c r="BK319" i="17" s="1"/>
  <c r="BK370" i="17" s="1"/>
  <c r="BA272" i="17"/>
  <c r="BA325" i="17" s="1"/>
  <c r="AS272" i="17"/>
  <c r="AS325" i="17" s="1"/>
  <c r="AK272" i="17"/>
  <c r="AK325" i="17" s="1"/>
  <c r="BA271" i="17"/>
  <c r="BA324" i="17" s="1"/>
  <c r="BA377" i="17" s="1"/>
  <c r="AS271" i="17"/>
  <c r="AS324" i="17" s="1"/>
  <c r="AS377" i="17" s="1"/>
  <c r="AK271" i="17"/>
  <c r="AK324" i="17" s="1"/>
  <c r="AK377" i="17" s="1"/>
  <c r="BA270" i="17"/>
  <c r="BA323" i="17" s="1"/>
  <c r="BA376" i="17" s="1"/>
  <c r="AS270" i="17"/>
  <c r="AS323" i="17" s="1"/>
  <c r="AS376" i="17" s="1"/>
  <c r="AK270" i="17"/>
  <c r="AK323" i="17" s="1"/>
  <c r="AK376" i="17" s="1"/>
  <c r="BA268" i="17"/>
  <c r="BA317" i="17" s="1"/>
  <c r="BA375" i="17" s="1"/>
  <c r="AS268" i="17"/>
  <c r="AS317" i="17" s="1"/>
  <c r="AS375" i="17" s="1"/>
  <c r="AK268" i="17"/>
  <c r="AK317" i="17" s="1"/>
  <c r="AK375" i="17" s="1"/>
  <c r="BA267" i="17"/>
  <c r="BA316" i="17" s="1"/>
  <c r="BA374" i="17" s="1"/>
  <c r="AS267" i="17"/>
  <c r="AS316" i="17" s="1"/>
  <c r="AS374" i="17" s="1"/>
  <c r="AK267" i="17"/>
  <c r="AK316" i="17" s="1"/>
  <c r="AK374" i="17" s="1"/>
  <c r="BA266" i="17"/>
  <c r="BA318" i="17" s="1"/>
  <c r="BA373" i="17" s="1"/>
  <c r="AS266" i="17"/>
  <c r="AS318" i="17" s="1"/>
  <c r="AS373" i="17" s="1"/>
  <c r="AK266" i="17"/>
  <c r="AK318" i="17" s="1"/>
  <c r="AK373" i="17" s="1"/>
  <c r="BA265" i="17"/>
  <c r="BA321" i="17" s="1"/>
  <c r="AS265" i="17"/>
  <c r="AS321" i="17" s="1"/>
  <c r="AK265" i="17"/>
  <c r="AK321" i="17" s="1"/>
  <c r="BA264" i="17"/>
  <c r="BA320" i="17" s="1"/>
  <c r="BA371" i="17" s="1"/>
  <c r="AS264" i="17"/>
  <c r="AS320" i="17" s="1"/>
  <c r="AS371" i="17" s="1"/>
  <c r="AK264" i="17"/>
  <c r="AK320" i="17" s="1"/>
  <c r="AK371" i="17" s="1"/>
  <c r="BA263" i="17"/>
  <c r="BA319" i="17" s="1"/>
  <c r="BA370" i="17" s="1"/>
  <c r="AS263" i="17"/>
  <c r="AS319" i="17" s="1"/>
  <c r="AS370" i="17" s="1"/>
  <c r="AK263" i="17"/>
  <c r="AK319" i="17" s="1"/>
  <c r="AK370" i="17" s="1"/>
  <c r="L263" i="17"/>
  <c r="L319" i="17" s="1"/>
  <c r="L370" i="17" s="1"/>
  <c r="T263" i="17"/>
  <c r="T319" i="17" s="1"/>
  <c r="T370" i="17" s="1"/>
  <c r="AB263" i="17"/>
  <c r="AB319" i="17" s="1"/>
  <c r="AB370" i="17" s="1"/>
  <c r="M264" i="17"/>
  <c r="M320" i="17" s="1"/>
  <c r="M371" i="17" s="1"/>
  <c r="U264" i="17"/>
  <c r="U320" i="17" s="1"/>
  <c r="U371" i="17" s="1"/>
  <c r="AC264" i="17"/>
  <c r="AC320" i="17" s="1"/>
  <c r="AC371" i="17" s="1"/>
  <c r="N265" i="17"/>
  <c r="N321" i="17" s="1"/>
  <c r="V265" i="17"/>
  <c r="V321" i="17" s="1"/>
  <c r="AD265" i="17"/>
  <c r="AD321" i="17" s="1"/>
  <c r="O266" i="17"/>
  <c r="O318" i="17" s="1"/>
  <c r="O373" i="17" s="1"/>
  <c r="W266" i="17"/>
  <c r="W318" i="17" s="1"/>
  <c r="W373" i="17" s="1"/>
  <c r="AE266" i="17"/>
  <c r="AE318" i="17" s="1"/>
  <c r="AE373" i="17" s="1"/>
  <c r="P267" i="17"/>
  <c r="P316" i="17" s="1"/>
  <c r="P374" i="17" s="1"/>
  <c r="X267" i="17"/>
  <c r="X316" i="17" s="1"/>
  <c r="X374" i="17" s="1"/>
  <c r="I268" i="17"/>
  <c r="I317" i="17" s="1"/>
  <c r="I375" i="17" s="1"/>
  <c r="Q268" i="17"/>
  <c r="Q317" i="17" s="1"/>
  <c r="Q375" i="17" s="1"/>
  <c r="Y268" i="17"/>
  <c r="Y317" i="17" s="1"/>
  <c r="Y375" i="17" s="1"/>
  <c r="J270" i="17"/>
  <c r="J323" i="17" s="1"/>
  <c r="J376" i="17" s="1"/>
  <c r="R270" i="17"/>
  <c r="R323" i="17" s="1"/>
  <c r="R376" i="17" s="1"/>
  <c r="Z270" i="17"/>
  <c r="Z323" i="17" s="1"/>
  <c r="Z376" i="17" s="1"/>
  <c r="K271" i="17"/>
  <c r="K324" i="17" s="1"/>
  <c r="K377" i="17" s="1"/>
  <c r="S271" i="17"/>
  <c r="S324" i="17" s="1"/>
  <c r="S377" i="17" s="1"/>
  <c r="AA271" i="17"/>
  <c r="AA324" i="17" s="1"/>
  <c r="AA377" i="17" s="1"/>
  <c r="L272" i="17"/>
  <c r="L325" i="17" s="1"/>
  <c r="T272" i="17"/>
  <c r="T325" i="17" s="1"/>
  <c r="AB272" i="17"/>
  <c r="AB325" i="17" s="1"/>
  <c r="H267" i="17"/>
  <c r="H316" i="17" s="1"/>
  <c r="H374" i="17" s="1"/>
  <c r="DE262" i="17"/>
  <c r="F261" i="17"/>
  <c r="BV265" i="17"/>
  <c r="BV321" i="17" s="1"/>
  <c r="BL265" i="17"/>
  <c r="BL321" i="17" s="1"/>
  <c r="BZ264" i="17"/>
  <c r="BZ320" i="17" s="1"/>
  <c r="BZ371" i="17" s="1"/>
  <c r="BR264" i="17"/>
  <c r="BR320" i="17" s="1"/>
  <c r="BR371" i="17" s="1"/>
  <c r="BJ264" i="17"/>
  <c r="BJ320" i="17" s="1"/>
  <c r="BJ371" i="17" s="1"/>
  <c r="BZ263" i="17"/>
  <c r="BZ319" i="17" s="1"/>
  <c r="BZ370" i="17" s="1"/>
  <c r="BR263" i="17"/>
  <c r="BR319" i="17" s="1"/>
  <c r="BR370" i="17" s="1"/>
  <c r="BJ263" i="17"/>
  <c r="BJ319" i="17" s="1"/>
  <c r="BJ370" i="17" s="1"/>
  <c r="AZ272" i="17"/>
  <c r="AZ325" i="17" s="1"/>
  <c r="AR272" i="17"/>
  <c r="AR325" i="17" s="1"/>
  <c r="AJ272" i="17"/>
  <c r="AJ325" i="17" s="1"/>
  <c r="AZ271" i="17"/>
  <c r="AZ324" i="17" s="1"/>
  <c r="AZ377" i="17" s="1"/>
  <c r="AR271" i="17"/>
  <c r="AR324" i="17" s="1"/>
  <c r="AR377" i="17" s="1"/>
  <c r="AJ271" i="17"/>
  <c r="AJ324" i="17" s="1"/>
  <c r="AJ377" i="17" s="1"/>
  <c r="AZ270" i="17"/>
  <c r="AZ323" i="17" s="1"/>
  <c r="AZ376" i="17" s="1"/>
  <c r="AR270" i="17"/>
  <c r="AR323" i="17" s="1"/>
  <c r="AR376" i="17" s="1"/>
  <c r="AJ270" i="17"/>
  <c r="AJ323" i="17" s="1"/>
  <c r="AJ376" i="17" s="1"/>
  <c r="AZ268" i="17"/>
  <c r="AZ317" i="17" s="1"/>
  <c r="AZ375" i="17" s="1"/>
  <c r="AR268" i="17"/>
  <c r="AR317" i="17" s="1"/>
  <c r="AR375" i="17" s="1"/>
  <c r="AJ268" i="17"/>
  <c r="AJ317" i="17" s="1"/>
  <c r="AJ375" i="17" s="1"/>
  <c r="AZ267" i="17"/>
  <c r="AZ316" i="17" s="1"/>
  <c r="AZ374" i="17" s="1"/>
  <c r="AR267" i="17"/>
  <c r="AR316" i="17" s="1"/>
  <c r="AR374" i="17" s="1"/>
  <c r="AJ267" i="17"/>
  <c r="AJ316" i="17" s="1"/>
  <c r="AJ374" i="17" s="1"/>
  <c r="AZ266" i="17"/>
  <c r="AZ318" i="17" s="1"/>
  <c r="AZ373" i="17" s="1"/>
  <c r="AR266" i="17"/>
  <c r="AR318" i="17" s="1"/>
  <c r="AR373" i="17" s="1"/>
  <c r="AJ266" i="17"/>
  <c r="AJ318" i="17" s="1"/>
  <c r="AJ373" i="17" s="1"/>
  <c r="AZ265" i="17"/>
  <c r="AZ321" i="17" s="1"/>
  <c r="AR265" i="17"/>
  <c r="AR321" i="17" s="1"/>
  <c r="AJ265" i="17"/>
  <c r="AJ321" i="17" s="1"/>
  <c r="AZ264" i="17"/>
  <c r="AZ320" i="17" s="1"/>
  <c r="AZ371" i="17" s="1"/>
  <c r="AR264" i="17"/>
  <c r="AR320" i="17" s="1"/>
  <c r="AR371" i="17" s="1"/>
  <c r="AJ264" i="17"/>
  <c r="AJ320" i="17" s="1"/>
  <c r="AJ371" i="17" s="1"/>
  <c r="AZ263" i="17"/>
  <c r="AZ319" i="17" s="1"/>
  <c r="AZ370" i="17" s="1"/>
  <c r="AR263" i="17"/>
  <c r="AR319" i="17" s="1"/>
  <c r="AR370" i="17" s="1"/>
  <c r="AJ263" i="17"/>
  <c r="AJ319" i="17" s="1"/>
  <c r="AJ370" i="17" s="1"/>
  <c r="M263" i="17"/>
  <c r="M319" i="17" s="1"/>
  <c r="M370" i="17" s="1"/>
  <c r="U263" i="17"/>
  <c r="U319" i="17" s="1"/>
  <c r="U370" i="17" s="1"/>
  <c r="AC263" i="17"/>
  <c r="AC319" i="17" s="1"/>
  <c r="AC370" i="17" s="1"/>
  <c r="N264" i="17"/>
  <c r="N320" i="17" s="1"/>
  <c r="N371" i="17" s="1"/>
  <c r="V264" i="17"/>
  <c r="V320" i="17" s="1"/>
  <c r="V371" i="17" s="1"/>
  <c r="AD264" i="17"/>
  <c r="AD320" i="17" s="1"/>
  <c r="AD371" i="17" s="1"/>
  <c r="O265" i="17"/>
  <c r="O321" i="17" s="1"/>
  <c r="W265" i="17"/>
  <c r="W321" i="17" s="1"/>
  <c r="AE265" i="17"/>
  <c r="AE321" i="17" s="1"/>
  <c r="P266" i="17"/>
  <c r="P318" i="17" s="1"/>
  <c r="P373" i="17" s="1"/>
  <c r="X266" i="17"/>
  <c r="X318" i="17" s="1"/>
  <c r="X373" i="17" s="1"/>
  <c r="I267" i="17"/>
  <c r="I316" i="17" s="1"/>
  <c r="I374" i="17" s="1"/>
  <c r="Q267" i="17"/>
  <c r="Q316" i="17" s="1"/>
  <c r="Q374" i="17" s="1"/>
  <c r="Y267" i="17"/>
  <c r="Y316" i="17" s="1"/>
  <c r="Y374" i="17" s="1"/>
  <c r="J268" i="17"/>
  <c r="J317" i="17" s="1"/>
  <c r="J375" i="17" s="1"/>
  <c r="R268" i="17"/>
  <c r="R317" i="17" s="1"/>
  <c r="R375" i="17" s="1"/>
  <c r="Z268" i="17"/>
  <c r="Z317" i="17" s="1"/>
  <c r="Z375" i="17" s="1"/>
  <c r="K270" i="17"/>
  <c r="K323" i="17" s="1"/>
  <c r="K376" i="17" s="1"/>
  <c r="S270" i="17"/>
  <c r="S323" i="17" s="1"/>
  <c r="S376" i="17" s="1"/>
  <c r="AA270" i="17"/>
  <c r="AA323" i="17" s="1"/>
  <c r="AA376" i="17" s="1"/>
  <c r="L271" i="17"/>
  <c r="L324" i="17" s="1"/>
  <c r="L377" i="17" s="1"/>
  <c r="T271" i="17"/>
  <c r="T324" i="17" s="1"/>
  <c r="T377" i="17" s="1"/>
  <c r="AB271" i="17"/>
  <c r="AB324" i="17" s="1"/>
  <c r="AB377" i="17" s="1"/>
  <c r="M272" i="17"/>
  <c r="M325" i="17" s="1"/>
  <c r="U272" i="17"/>
  <c r="U325" i="17" s="1"/>
  <c r="AC272" i="17"/>
  <c r="AC325" i="17" s="1"/>
  <c r="H266" i="17"/>
  <c r="H318" i="17" s="1"/>
  <c r="H373" i="17" s="1"/>
  <c r="CE262" i="17"/>
  <c r="BU265" i="17"/>
  <c r="BU321" i="17" s="1"/>
  <c r="BJ265" i="17"/>
  <c r="BJ321" i="17" s="1"/>
  <c r="BY264" i="17"/>
  <c r="BY320" i="17" s="1"/>
  <c r="BY371" i="17" s="1"/>
  <c r="BQ264" i="17"/>
  <c r="BQ320" i="17" s="1"/>
  <c r="BQ371" i="17" s="1"/>
  <c r="BI264" i="17"/>
  <c r="BI320" i="17" s="1"/>
  <c r="BI371" i="17" s="1"/>
  <c r="BY263" i="17"/>
  <c r="BY319" i="17" s="1"/>
  <c r="BY370" i="17" s="1"/>
  <c r="BQ263" i="17"/>
  <c r="BQ319" i="17" s="1"/>
  <c r="BQ370" i="17" s="1"/>
  <c r="BI263" i="17"/>
  <c r="BI319" i="17" s="1"/>
  <c r="BI370" i="17" s="1"/>
  <c r="AY272" i="17"/>
  <c r="AY325" i="17" s="1"/>
  <c r="AQ272" i="17"/>
  <c r="AQ325" i="17" s="1"/>
  <c r="AI272" i="17"/>
  <c r="AI325" i="17" s="1"/>
  <c r="AY271" i="17"/>
  <c r="AY324" i="17" s="1"/>
  <c r="AY377" i="17" s="1"/>
  <c r="AQ271" i="17"/>
  <c r="AQ324" i="17" s="1"/>
  <c r="AQ377" i="17" s="1"/>
  <c r="AI271" i="17"/>
  <c r="AI324" i="17" s="1"/>
  <c r="AI377" i="17" s="1"/>
  <c r="AY270" i="17"/>
  <c r="AY323" i="17" s="1"/>
  <c r="AY376" i="17" s="1"/>
  <c r="AQ270" i="17"/>
  <c r="AQ323" i="17" s="1"/>
  <c r="AQ376" i="17" s="1"/>
  <c r="AI270" i="17"/>
  <c r="AI323" i="17" s="1"/>
  <c r="AI376" i="17" s="1"/>
  <c r="AY268" i="17"/>
  <c r="AY317" i="17" s="1"/>
  <c r="AY375" i="17" s="1"/>
  <c r="AQ268" i="17"/>
  <c r="AQ317" i="17" s="1"/>
  <c r="AQ375" i="17" s="1"/>
  <c r="AI268" i="17"/>
  <c r="AI317" i="17" s="1"/>
  <c r="AI375" i="17" s="1"/>
  <c r="AY267" i="17"/>
  <c r="AY316" i="17" s="1"/>
  <c r="AY374" i="17" s="1"/>
  <c r="AQ267" i="17"/>
  <c r="AQ316" i="17" s="1"/>
  <c r="AQ374" i="17" s="1"/>
  <c r="AI267" i="17"/>
  <c r="AI316" i="17" s="1"/>
  <c r="AI374" i="17" s="1"/>
  <c r="AY266" i="17"/>
  <c r="AY318" i="17" s="1"/>
  <c r="AY373" i="17" s="1"/>
  <c r="AQ266" i="17"/>
  <c r="AQ318" i="17" s="1"/>
  <c r="AQ373" i="17" s="1"/>
  <c r="AI266" i="17"/>
  <c r="AI318" i="17" s="1"/>
  <c r="AI373" i="17" s="1"/>
  <c r="AY265" i="17"/>
  <c r="AY321" i="17" s="1"/>
  <c r="AQ265" i="17"/>
  <c r="AQ321" i="17" s="1"/>
  <c r="AI265" i="17"/>
  <c r="AI321" i="17" s="1"/>
  <c r="AY264" i="17"/>
  <c r="AY320" i="17" s="1"/>
  <c r="AY371" i="17" s="1"/>
  <c r="AQ264" i="17"/>
  <c r="AQ320" i="17" s="1"/>
  <c r="AQ371" i="17" s="1"/>
  <c r="AI264" i="17"/>
  <c r="AI320" i="17" s="1"/>
  <c r="AI371" i="17" s="1"/>
  <c r="AY263" i="17"/>
  <c r="AY319" i="17" s="1"/>
  <c r="AY370" i="17" s="1"/>
  <c r="AQ263" i="17"/>
  <c r="AQ319" i="17" s="1"/>
  <c r="AQ370" i="17" s="1"/>
  <c r="AI263" i="17"/>
  <c r="AI319" i="17" s="1"/>
  <c r="AI370" i="17" s="1"/>
  <c r="N263" i="17"/>
  <c r="N319" i="17" s="1"/>
  <c r="N370" i="17" s="1"/>
  <c r="V263" i="17"/>
  <c r="V319" i="17" s="1"/>
  <c r="V370" i="17" s="1"/>
  <c r="AD263" i="17"/>
  <c r="AD319" i="17" s="1"/>
  <c r="AD370" i="17" s="1"/>
  <c r="O264" i="17"/>
  <c r="O320" i="17" s="1"/>
  <c r="O371" i="17" s="1"/>
  <c r="W264" i="17"/>
  <c r="W320" i="17" s="1"/>
  <c r="W371" i="17" s="1"/>
  <c r="AE264" i="17"/>
  <c r="AE320" i="17" s="1"/>
  <c r="AE371" i="17" s="1"/>
  <c r="P265" i="17"/>
  <c r="P321" i="17" s="1"/>
  <c r="X265" i="17"/>
  <c r="X321" i="17" s="1"/>
  <c r="I266" i="17"/>
  <c r="I318" i="17" s="1"/>
  <c r="I373" i="17" s="1"/>
  <c r="Q266" i="17"/>
  <c r="Q318" i="17" s="1"/>
  <c r="Q373" i="17" s="1"/>
  <c r="Y266" i="17"/>
  <c r="Y318" i="17" s="1"/>
  <c r="Y373" i="17" s="1"/>
  <c r="J267" i="17"/>
  <c r="J316" i="17" s="1"/>
  <c r="J374" i="17" s="1"/>
  <c r="R267" i="17"/>
  <c r="R316" i="17" s="1"/>
  <c r="R374" i="17" s="1"/>
  <c r="Z267" i="17"/>
  <c r="Z316" i="17" s="1"/>
  <c r="Z374" i="17" s="1"/>
  <c r="K268" i="17"/>
  <c r="K317" i="17" s="1"/>
  <c r="K375" i="17" s="1"/>
  <c r="S268" i="17"/>
  <c r="S317" i="17" s="1"/>
  <c r="S375" i="17" s="1"/>
  <c r="AA268" i="17"/>
  <c r="AA317" i="17" s="1"/>
  <c r="AA375" i="17" s="1"/>
  <c r="L270" i="17"/>
  <c r="L323" i="17" s="1"/>
  <c r="L376" i="17" s="1"/>
  <c r="T270" i="17"/>
  <c r="T323" i="17" s="1"/>
  <c r="T376" i="17" s="1"/>
  <c r="AB270" i="17"/>
  <c r="AB323" i="17" s="1"/>
  <c r="AB376" i="17" s="1"/>
  <c r="M271" i="17"/>
  <c r="M324" i="17" s="1"/>
  <c r="M377" i="17" s="1"/>
  <c r="U271" i="17"/>
  <c r="U324" i="17" s="1"/>
  <c r="U377" i="17" s="1"/>
  <c r="AC271" i="17"/>
  <c r="AC324" i="17" s="1"/>
  <c r="AC377" i="17" s="1"/>
  <c r="N272" i="17"/>
  <c r="N325" i="17" s="1"/>
  <c r="V272" i="17"/>
  <c r="V325" i="17" s="1"/>
  <c r="AD272" i="17"/>
  <c r="AD325" i="17" s="1"/>
  <c r="H265" i="17"/>
  <c r="H321" i="17" s="1"/>
  <c r="BF262" i="17"/>
  <c r="BT265" i="17"/>
  <c r="BT321" i="17" s="1"/>
  <c r="BI265" i="17"/>
  <c r="BI321" i="17" s="1"/>
  <c r="BX264" i="17"/>
  <c r="BX320" i="17" s="1"/>
  <c r="BX371" i="17" s="1"/>
  <c r="BP264" i="17"/>
  <c r="BP320" i="17" s="1"/>
  <c r="BP371" i="17" s="1"/>
  <c r="BH264" i="17"/>
  <c r="BH320" i="17" s="1"/>
  <c r="BH371" i="17" s="1"/>
  <c r="BX263" i="17"/>
  <c r="BX319" i="17" s="1"/>
  <c r="BX370" i="17" s="1"/>
  <c r="BP263" i="17"/>
  <c r="BP319" i="17" s="1"/>
  <c r="BP370" i="17" s="1"/>
  <c r="BH263" i="17"/>
  <c r="BH319" i="17" s="1"/>
  <c r="BH370" i="17" s="1"/>
  <c r="AX272" i="17"/>
  <c r="AX325" i="17" s="1"/>
  <c r="AP272" i="17"/>
  <c r="AP325" i="17" s="1"/>
  <c r="AH272" i="17"/>
  <c r="AH325" i="17" s="1"/>
  <c r="AX271" i="17"/>
  <c r="AX324" i="17" s="1"/>
  <c r="AX377" i="17" s="1"/>
  <c r="AP271" i="17"/>
  <c r="AP324" i="17" s="1"/>
  <c r="AP377" i="17" s="1"/>
  <c r="AH271" i="17"/>
  <c r="AH324" i="17" s="1"/>
  <c r="AH377" i="17" s="1"/>
  <c r="AX270" i="17"/>
  <c r="AX323" i="17" s="1"/>
  <c r="AX376" i="17" s="1"/>
  <c r="AP270" i="17"/>
  <c r="AP323" i="17" s="1"/>
  <c r="AP376" i="17" s="1"/>
  <c r="AH270" i="17"/>
  <c r="AH323" i="17" s="1"/>
  <c r="AH376" i="17" s="1"/>
  <c r="AX268" i="17"/>
  <c r="AX317" i="17" s="1"/>
  <c r="AX375" i="17" s="1"/>
  <c r="AP268" i="17"/>
  <c r="AP317" i="17" s="1"/>
  <c r="AP375" i="17" s="1"/>
  <c r="AH268" i="17"/>
  <c r="AH317" i="17" s="1"/>
  <c r="AH375" i="17" s="1"/>
  <c r="AX267" i="17"/>
  <c r="AX316" i="17" s="1"/>
  <c r="AX374" i="17" s="1"/>
  <c r="AP267" i="17"/>
  <c r="AP316" i="17" s="1"/>
  <c r="AP374" i="17" s="1"/>
  <c r="AH267" i="17"/>
  <c r="AH316" i="17" s="1"/>
  <c r="AH374" i="17" s="1"/>
  <c r="AX266" i="17"/>
  <c r="AX318" i="17" s="1"/>
  <c r="AX373" i="17" s="1"/>
  <c r="AP266" i="17"/>
  <c r="AP318" i="17" s="1"/>
  <c r="AP373" i="17" s="1"/>
  <c r="AH266" i="17"/>
  <c r="AH318" i="17" s="1"/>
  <c r="AH373" i="17" s="1"/>
  <c r="AX265" i="17"/>
  <c r="AX321" i="17" s="1"/>
  <c r="AP265" i="17"/>
  <c r="AP321" i="17" s="1"/>
  <c r="AH265" i="17"/>
  <c r="AH321" i="17" s="1"/>
  <c r="AX264" i="17"/>
  <c r="AX320" i="17" s="1"/>
  <c r="AX371" i="17" s="1"/>
  <c r="AP264" i="17"/>
  <c r="AP320" i="17" s="1"/>
  <c r="AP371" i="17" s="1"/>
  <c r="AH264" i="17"/>
  <c r="AH320" i="17" s="1"/>
  <c r="AH371" i="17" s="1"/>
  <c r="AX263" i="17"/>
  <c r="AX319" i="17" s="1"/>
  <c r="AX370" i="17" s="1"/>
  <c r="AP263" i="17"/>
  <c r="AP319" i="17" s="1"/>
  <c r="AP370" i="17" s="1"/>
  <c r="AH263" i="17"/>
  <c r="AH319" i="17" s="1"/>
  <c r="AH370" i="17" s="1"/>
  <c r="O263" i="17"/>
  <c r="O319" i="17" s="1"/>
  <c r="O370" i="17" s="1"/>
  <c r="W263" i="17"/>
  <c r="W319" i="17" s="1"/>
  <c r="W370" i="17" s="1"/>
  <c r="AE263" i="17"/>
  <c r="AE319" i="17" s="1"/>
  <c r="AE370" i="17" s="1"/>
  <c r="P264" i="17"/>
  <c r="P320" i="17" s="1"/>
  <c r="P371" i="17" s="1"/>
  <c r="X264" i="17"/>
  <c r="X320" i="17" s="1"/>
  <c r="X371" i="17" s="1"/>
  <c r="I265" i="17"/>
  <c r="I321" i="17" s="1"/>
  <c r="Q265" i="17"/>
  <c r="Q321" i="17" s="1"/>
  <c r="Y265" i="17"/>
  <c r="Y321" i="17" s="1"/>
  <c r="J266" i="17"/>
  <c r="J318" i="17" s="1"/>
  <c r="J373" i="17" s="1"/>
  <c r="R266" i="17"/>
  <c r="R318" i="17" s="1"/>
  <c r="R373" i="17" s="1"/>
  <c r="Z266" i="17"/>
  <c r="Z318" i="17" s="1"/>
  <c r="Z373" i="17" s="1"/>
  <c r="K267" i="17"/>
  <c r="K316" i="17" s="1"/>
  <c r="K374" i="17" s="1"/>
  <c r="S267" i="17"/>
  <c r="S316" i="17" s="1"/>
  <c r="S374" i="17" s="1"/>
  <c r="AA267" i="17"/>
  <c r="AA316" i="17" s="1"/>
  <c r="AA374" i="17" s="1"/>
  <c r="L268" i="17"/>
  <c r="L317" i="17" s="1"/>
  <c r="L375" i="17" s="1"/>
  <c r="T268" i="17"/>
  <c r="T317" i="17" s="1"/>
  <c r="T375" i="17" s="1"/>
  <c r="AB268" i="17"/>
  <c r="AB317" i="17" s="1"/>
  <c r="AB375" i="17" s="1"/>
  <c r="M270" i="17"/>
  <c r="M323" i="17" s="1"/>
  <c r="M376" i="17" s="1"/>
  <c r="U270" i="17"/>
  <c r="U323" i="17" s="1"/>
  <c r="U376" i="17" s="1"/>
  <c r="AC270" i="17"/>
  <c r="AC323" i="17" s="1"/>
  <c r="AC376" i="17" s="1"/>
  <c r="N271" i="17"/>
  <c r="N324" i="17" s="1"/>
  <c r="N377" i="17" s="1"/>
  <c r="V271" i="17"/>
  <c r="V324" i="17" s="1"/>
  <c r="V377" i="17" s="1"/>
  <c r="AD271" i="17"/>
  <c r="AD324" i="17" s="1"/>
  <c r="AD377" i="17" s="1"/>
  <c r="O272" i="17"/>
  <c r="O325" i="17" s="1"/>
  <c r="W272" i="17"/>
  <c r="W325" i="17" s="1"/>
  <c r="AE272" i="17"/>
  <c r="AE325" i="17" s="1"/>
  <c r="H264" i="17"/>
  <c r="H320" i="17" s="1"/>
  <c r="H371" i="17" s="1"/>
  <c r="AF262" i="17"/>
  <c r="BR265" i="17"/>
  <c r="BR321" i="17" s="1"/>
  <c r="BH265" i="17"/>
  <c r="BH321" i="17" s="1"/>
  <c r="BW264" i="17"/>
  <c r="BW320" i="17" s="1"/>
  <c r="BW371" i="17" s="1"/>
  <c r="BO264" i="17"/>
  <c r="BO320" i="17" s="1"/>
  <c r="BO371" i="17" s="1"/>
  <c r="BG264" i="17"/>
  <c r="BG320" i="17" s="1"/>
  <c r="BG371" i="17" s="1"/>
  <c r="BW263" i="17"/>
  <c r="BW319" i="17" s="1"/>
  <c r="BW370" i="17" s="1"/>
  <c r="BO263" i="17"/>
  <c r="BO319" i="17" s="1"/>
  <c r="BO370" i="17" s="1"/>
  <c r="BG263" i="17"/>
  <c r="BG319" i="17" s="1"/>
  <c r="BG370" i="17" s="1"/>
  <c r="AW272" i="17"/>
  <c r="AW325" i="17" s="1"/>
  <c r="AO272" i="17"/>
  <c r="AO325" i="17" s="1"/>
  <c r="AG272" i="17"/>
  <c r="AG325" i="17" s="1"/>
  <c r="AW271" i="17"/>
  <c r="AW324" i="17" s="1"/>
  <c r="AW377" i="17" s="1"/>
  <c r="AO271" i="17"/>
  <c r="AO324" i="17" s="1"/>
  <c r="AO377" i="17" s="1"/>
  <c r="AG271" i="17"/>
  <c r="AG324" i="17" s="1"/>
  <c r="AG377" i="17" s="1"/>
  <c r="AW270" i="17"/>
  <c r="AW323" i="17" s="1"/>
  <c r="AW376" i="17" s="1"/>
  <c r="AO270" i="17"/>
  <c r="AO323" i="17" s="1"/>
  <c r="AO376" i="17" s="1"/>
  <c r="AG270" i="17"/>
  <c r="AG323" i="17" s="1"/>
  <c r="AG376" i="17" s="1"/>
  <c r="AW268" i="17"/>
  <c r="AW317" i="17" s="1"/>
  <c r="AW375" i="17" s="1"/>
  <c r="AO268" i="17"/>
  <c r="AO317" i="17" s="1"/>
  <c r="AO375" i="17" s="1"/>
  <c r="AG268" i="17"/>
  <c r="AG317" i="17" s="1"/>
  <c r="AG375" i="17" s="1"/>
  <c r="AW267" i="17"/>
  <c r="AW316" i="17" s="1"/>
  <c r="AW374" i="17" s="1"/>
  <c r="AO267" i="17"/>
  <c r="AO316" i="17" s="1"/>
  <c r="AO374" i="17" s="1"/>
  <c r="AG267" i="17"/>
  <c r="AG316" i="17" s="1"/>
  <c r="AG374" i="17" s="1"/>
  <c r="AW266" i="17"/>
  <c r="AW318" i="17" s="1"/>
  <c r="AW373" i="17" s="1"/>
  <c r="AO266" i="17"/>
  <c r="AO318" i="17" s="1"/>
  <c r="AO373" i="17" s="1"/>
  <c r="AG266" i="17"/>
  <c r="AG318" i="17" s="1"/>
  <c r="AG373" i="17" s="1"/>
  <c r="AW265" i="17"/>
  <c r="AW321" i="17" s="1"/>
  <c r="AO265" i="17"/>
  <c r="AO321" i="17" s="1"/>
  <c r="AG265" i="17"/>
  <c r="AG321" i="17" s="1"/>
  <c r="AW264" i="17"/>
  <c r="AW320" i="17" s="1"/>
  <c r="AW371" i="17" s="1"/>
  <c r="AO264" i="17"/>
  <c r="AO320" i="17" s="1"/>
  <c r="AO371" i="17" s="1"/>
  <c r="AG264" i="17"/>
  <c r="AG320" i="17" s="1"/>
  <c r="AG371" i="17" s="1"/>
  <c r="AW263" i="17"/>
  <c r="AW319" i="17" s="1"/>
  <c r="AW370" i="17" s="1"/>
  <c r="AO263" i="17"/>
  <c r="AO319" i="17" s="1"/>
  <c r="AO370" i="17" s="1"/>
  <c r="AG263" i="17"/>
  <c r="AG319" i="17" s="1"/>
  <c r="AG370" i="17" s="1"/>
  <c r="P263" i="17"/>
  <c r="P319" i="17" s="1"/>
  <c r="P370" i="17" s="1"/>
  <c r="X263" i="17"/>
  <c r="X319" i="17" s="1"/>
  <c r="X370" i="17" s="1"/>
  <c r="I264" i="17"/>
  <c r="I320" i="17" s="1"/>
  <c r="I371" i="17" s="1"/>
  <c r="Q264" i="17"/>
  <c r="Q320" i="17" s="1"/>
  <c r="Q371" i="17" s="1"/>
  <c r="Y264" i="17"/>
  <c r="Y320" i="17" s="1"/>
  <c r="Y371" i="17" s="1"/>
  <c r="J265" i="17"/>
  <c r="J321" i="17" s="1"/>
  <c r="R265" i="17"/>
  <c r="R321" i="17" s="1"/>
  <c r="Z265" i="17"/>
  <c r="Z321" i="17" s="1"/>
  <c r="K266" i="17"/>
  <c r="K318" i="17" s="1"/>
  <c r="K373" i="17" s="1"/>
  <c r="S266" i="17"/>
  <c r="S318" i="17" s="1"/>
  <c r="S373" i="17" s="1"/>
  <c r="AA266" i="17"/>
  <c r="AA318" i="17" s="1"/>
  <c r="AA373" i="17" s="1"/>
  <c r="L267" i="17"/>
  <c r="L316" i="17" s="1"/>
  <c r="L374" i="17" s="1"/>
  <c r="T267" i="17"/>
  <c r="T316" i="17" s="1"/>
  <c r="T374" i="17" s="1"/>
  <c r="AB267" i="17"/>
  <c r="AB316" i="17" s="1"/>
  <c r="AB374" i="17" s="1"/>
  <c r="M268" i="17"/>
  <c r="M317" i="17" s="1"/>
  <c r="M375" i="17" s="1"/>
  <c r="U268" i="17"/>
  <c r="U317" i="17" s="1"/>
  <c r="U375" i="17" s="1"/>
  <c r="AC268" i="17"/>
  <c r="AC317" i="17" s="1"/>
  <c r="AC375" i="17" s="1"/>
  <c r="N270" i="17"/>
  <c r="N323" i="17" s="1"/>
  <c r="N376" i="17" s="1"/>
  <c r="V270" i="17"/>
  <c r="V323" i="17" s="1"/>
  <c r="V376" i="17" s="1"/>
  <c r="AD270" i="17"/>
  <c r="AD323" i="17" s="1"/>
  <c r="AD376" i="17" s="1"/>
  <c r="O271" i="17"/>
  <c r="O324" i="17" s="1"/>
  <c r="O377" i="17" s="1"/>
  <c r="W271" i="17"/>
  <c r="W324" i="17" s="1"/>
  <c r="W377" i="17" s="1"/>
  <c r="AE271" i="17"/>
  <c r="AE324" i="17" s="1"/>
  <c r="AE377" i="17" s="1"/>
  <c r="P272" i="17"/>
  <c r="P325" i="17" s="1"/>
  <c r="X272" i="17"/>
  <c r="X325" i="17" s="1"/>
  <c r="H272" i="17"/>
  <c r="H325" i="17" s="1"/>
  <c r="H263" i="17"/>
  <c r="H319" i="17" s="1"/>
  <c r="H370" i="17" s="1"/>
  <c r="G262" i="17"/>
  <c r="W92" i="17"/>
  <c r="W93" i="17" s="1"/>
  <c r="W94" i="17" s="1"/>
  <c r="T95" i="17"/>
  <c r="EG325" i="17"/>
  <c r="BU325" i="17"/>
  <c r="FX324" i="17"/>
  <c r="FX377" i="17" s="1"/>
  <c r="DA325" i="17"/>
  <c r="FM325" i="17"/>
  <c r="X95" i="17"/>
  <c r="FU325" i="17"/>
  <c r="CC325" i="17"/>
  <c r="HA325" i="17"/>
  <c r="K326" i="17"/>
  <c r="D326" i="17" s="1"/>
  <c r="D273" i="17"/>
  <c r="U92" i="17"/>
  <c r="U93" i="17" s="1"/>
  <c r="U94" i="17" s="1"/>
  <c r="Y95" i="17"/>
  <c r="Y92" i="17"/>
  <c r="Y93" i="17" s="1"/>
  <c r="Y94" i="17" s="1"/>
  <c r="G288" i="17" l="1"/>
  <c r="G285" i="17"/>
  <c r="G286" i="17"/>
  <c r="CF262" i="17"/>
  <c r="CF315" i="17" s="1"/>
  <c r="CF369" i="17" s="1"/>
  <c r="CT262" i="17"/>
  <c r="CT315" i="17" s="1"/>
  <c r="CT369" i="17" s="1"/>
  <c r="CU262" i="17"/>
  <c r="CU315" i="17" s="1"/>
  <c r="CU369" i="17" s="1"/>
  <c r="CH262" i="17"/>
  <c r="CH315" i="17" s="1"/>
  <c r="CH369" i="17" s="1"/>
  <c r="CM262" i="17"/>
  <c r="CM315" i="17" s="1"/>
  <c r="CM369" i="17" s="1"/>
  <c r="DA262" i="17"/>
  <c r="DA315" i="17" s="1"/>
  <c r="DA369" i="17" s="1"/>
  <c r="CS262" i="17"/>
  <c r="CS315" i="17" s="1"/>
  <c r="CS369" i="17" s="1"/>
  <c r="CZ262" i="17"/>
  <c r="CZ315" i="17" s="1"/>
  <c r="CZ369" i="17" s="1"/>
  <c r="CW262" i="17"/>
  <c r="CW315" i="17" s="1"/>
  <c r="CW369" i="17" s="1"/>
  <c r="CK262" i="17"/>
  <c r="CK315" i="17" s="1"/>
  <c r="CK369" i="17" s="1"/>
  <c r="CR262" i="17"/>
  <c r="CR315" i="17" s="1"/>
  <c r="CR369" i="17" s="1"/>
  <c r="CY262" i="17"/>
  <c r="CY315" i="17" s="1"/>
  <c r="CY369" i="17" s="1"/>
  <c r="CO262" i="17"/>
  <c r="CO315" i="17" s="1"/>
  <c r="CO369" i="17" s="1"/>
  <c r="DC262" i="17"/>
  <c r="DC315" i="17" s="1"/>
  <c r="DC369" i="17" s="1"/>
  <c r="CP262" i="17"/>
  <c r="CP315" i="17" s="1"/>
  <c r="CP369" i="17" s="1"/>
  <c r="CG262" i="17"/>
  <c r="CG315" i="17" s="1"/>
  <c r="CG369" i="17" s="1"/>
  <c r="DB262" i="17"/>
  <c r="DB315" i="17" s="1"/>
  <c r="DB369" i="17" s="1"/>
  <c r="CJ262" i="17"/>
  <c r="CJ315" i="17" s="1"/>
  <c r="CJ369" i="17" s="1"/>
  <c r="CL262" i="17"/>
  <c r="CL315" i="17" s="1"/>
  <c r="CL369" i="17" s="1"/>
  <c r="CV262" i="17"/>
  <c r="CV315" i="17" s="1"/>
  <c r="CV369" i="17" s="1"/>
  <c r="CN262" i="17"/>
  <c r="CN315" i="17" s="1"/>
  <c r="CN369" i="17" s="1"/>
  <c r="CX262" i="17"/>
  <c r="CX315" i="17" s="1"/>
  <c r="CX369" i="17" s="1"/>
  <c r="CQ262" i="17"/>
  <c r="CQ315" i="17" s="1"/>
  <c r="CQ369" i="17" s="1"/>
  <c r="CI262" i="17"/>
  <c r="CI315" i="17" s="1"/>
  <c r="CI369" i="17" s="1"/>
  <c r="EC262" i="17"/>
  <c r="EC315" i="17" s="1"/>
  <c r="EC369" i="17" s="1"/>
  <c r="DF262" i="17"/>
  <c r="DF315" i="17" s="1"/>
  <c r="DF369" i="17" s="1"/>
  <c r="EB262" i="17"/>
  <c r="EB315" i="17" s="1"/>
  <c r="EB369" i="17" s="1"/>
  <c r="DZ262" i="17"/>
  <c r="DZ315" i="17" s="1"/>
  <c r="DZ369" i="17" s="1"/>
  <c r="DJ262" i="17"/>
  <c r="DJ315" i="17" s="1"/>
  <c r="DJ369" i="17" s="1"/>
  <c r="DQ262" i="17"/>
  <c r="DQ315" i="17" s="1"/>
  <c r="DQ369" i="17" s="1"/>
  <c r="DX262" i="17"/>
  <c r="DX315" i="17" s="1"/>
  <c r="DX369" i="17" s="1"/>
  <c r="DV262" i="17"/>
  <c r="DV315" i="17" s="1"/>
  <c r="DV369" i="17" s="1"/>
  <c r="DM262" i="17"/>
  <c r="DM315" i="17" s="1"/>
  <c r="DM369" i="17" s="1"/>
  <c r="DL262" i="17"/>
  <c r="DL315" i="17" s="1"/>
  <c r="DL369" i="17" s="1"/>
  <c r="DI262" i="17"/>
  <c r="DI315" i="17" s="1"/>
  <c r="DI369" i="17" s="1"/>
  <c r="DP262" i="17"/>
  <c r="DP315" i="17" s="1"/>
  <c r="DP369" i="17" s="1"/>
  <c r="DW262" i="17"/>
  <c r="DW315" i="17" s="1"/>
  <c r="DW369" i="17" s="1"/>
  <c r="DN262" i="17"/>
  <c r="DN315" i="17" s="1"/>
  <c r="DN369" i="17" s="1"/>
  <c r="EA262" i="17"/>
  <c r="EA315" i="17" s="1"/>
  <c r="EA369" i="17" s="1"/>
  <c r="DH262" i="17"/>
  <c r="DH315" i="17" s="1"/>
  <c r="DH369" i="17" s="1"/>
  <c r="DO262" i="17"/>
  <c r="DO315" i="17" s="1"/>
  <c r="DO369" i="17" s="1"/>
  <c r="DU262" i="17"/>
  <c r="DU315" i="17" s="1"/>
  <c r="DU369" i="17" s="1"/>
  <c r="DS262" i="17"/>
  <c r="DS315" i="17" s="1"/>
  <c r="DS369" i="17" s="1"/>
  <c r="DG262" i="17"/>
  <c r="DG315" i="17" s="1"/>
  <c r="DG369" i="17" s="1"/>
  <c r="DT262" i="17"/>
  <c r="DT315" i="17" s="1"/>
  <c r="DT369" i="17" s="1"/>
  <c r="DK262" i="17"/>
  <c r="DK315" i="17" s="1"/>
  <c r="DK369" i="17" s="1"/>
  <c r="DY262" i="17"/>
  <c r="DY315" i="17" s="1"/>
  <c r="DY369" i="17" s="1"/>
  <c r="DR262" i="17"/>
  <c r="DR315" i="17" s="1"/>
  <c r="DR369" i="17" s="1"/>
  <c r="EK262" i="17"/>
  <c r="EK315" i="17" s="1"/>
  <c r="EK369" i="17" s="1"/>
  <c r="EG262" i="17"/>
  <c r="EG315" i="17" s="1"/>
  <c r="EG369" i="17" s="1"/>
  <c r="EN262" i="17"/>
  <c r="EN315" i="17" s="1"/>
  <c r="EN369" i="17" s="1"/>
  <c r="EU262" i="17"/>
  <c r="EU315" i="17" s="1"/>
  <c r="EU369" i="17" s="1"/>
  <c r="ER262" i="17"/>
  <c r="ER315" i="17" s="1"/>
  <c r="ER369" i="17" s="1"/>
  <c r="EL262" i="17"/>
  <c r="EL315" i="17" s="1"/>
  <c r="EL369" i="17" s="1"/>
  <c r="EJ262" i="17"/>
  <c r="EJ315" i="17" s="1"/>
  <c r="EJ369" i="17" s="1"/>
  <c r="EQ262" i="17"/>
  <c r="EQ315" i="17" s="1"/>
  <c r="EQ369" i="17" s="1"/>
  <c r="EE262" i="17"/>
  <c r="EE315" i="17" s="1"/>
  <c r="EE369" i="17" s="1"/>
  <c r="EI262" i="17"/>
  <c r="EI315" i="17" s="1"/>
  <c r="EI369" i="17" s="1"/>
  <c r="EZ262" i="17"/>
  <c r="EZ315" i="17" s="1"/>
  <c r="EZ369" i="17" s="1"/>
  <c r="FA262" i="17"/>
  <c r="FA315" i="17" s="1"/>
  <c r="FA369" i="17" s="1"/>
  <c r="ET262" i="17"/>
  <c r="ET315" i="17" s="1"/>
  <c r="ET369" i="17" s="1"/>
  <c r="EX262" i="17"/>
  <c r="EX315" i="17" s="1"/>
  <c r="EX369" i="17" s="1"/>
  <c r="ES262" i="17"/>
  <c r="ES315" i="17" s="1"/>
  <c r="ES369" i="17" s="1"/>
  <c r="EF262" i="17"/>
  <c r="EF315" i="17" s="1"/>
  <c r="EF369" i="17" s="1"/>
  <c r="EY262" i="17"/>
  <c r="EY315" i="17" s="1"/>
  <c r="EY369" i="17" s="1"/>
  <c r="EP262" i="17"/>
  <c r="EP315" i="17" s="1"/>
  <c r="EP369" i="17" s="1"/>
  <c r="EO262" i="17"/>
  <c r="EO315" i="17" s="1"/>
  <c r="EO369" i="17" s="1"/>
  <c r="EH262" i="17"/>
  <c r="EH315" i="17" s="1"/>
  <c r="EH369" i="17" s="1"/>
  <c r="FB262" i="17"/>
  <c r="FB315" i="17" s="1"/>
  <c r="FB369" i="17" s="1"/>
  <c r="EM262" i="17"/>
  <c r="EM315" i="17" s="1"/>
  <c r="EM369" i="17" s="1"/>
  <c r="EV262" i="17"/>
  <c r="EV315" i="17" s="1"/>
  <c r="EV369" i="17" s="1"/>
  <c r="EW262" i="17"/>
  <c r="EW315" i="17" s="1"/>
  <c r="EW369" i="17" s="1"/>
  <c r="FF262" i="17"/>
  <c r="FF315" i="17" s="1"/>
  <c r="FF369" i="17" s="1"/>
  <c r="FR262" i="17"/>
  <c r="FR315" i="17" s="1"/>
  <c r="FR369" i="17" s="1"/>
  <c r="FY262" i="17"/>
  <c r="FY315" i="17" s="1"/>
  <c r="FY369" i="17" s="1"/>
  <c r="FU262" i="17"/>
  <c r="FU315" i="17" s="1"/>
  <c r="FU369" i="17" s="1"/>
  <c r="FT262" i="17"/>
  <c r="FT315" i="17" s="1"/>
  <c r="FT369" i="17" s="1"/>
  <c r="FH262" i="17"/>
  <c r="FH315" i="17" s="1"/>
  <c r="FH369" i="17" s="1"/>
  <c r="GA262" i="17"/>
  <c r="GA315" i="17" s="1"/>
  <c r="GA369" i="17" s="1"/>
  <c r="FW262" i="17"/>
  <c r="FW315" i="17" s="1"/>
  <c r="FW369" i="17" s="1"/>
  <c r="FM262" i="17"/>
  <c r="FM315" i="17" s="1"/>
  <c r="FM369" i="17" s="1"/>
  <c r="FZ262" i="17"/>
  <c r="FZ315" i="17" s="1"/>
  <c r="FZ369" i="17" s="1"/>
  <c r="FS262" i="17"/>
  <c r="FS315" i="17" s="1"/>
  <c r="FS369" i="17" s="1"/>
  <c r="FO262" i="17"/>
  <c r="FO315" i="17" s="1"/>
  <c r="FO369" i="17" s="1"/>
  <c r="FL262" i="17"/>
  <c r="FL315" i="17" s="1"/>
  <c r="FL369" i="17" s="1"/>
  <c r="FE262" i="17"/>
  <c r="FE315" i="17" s="1"/>
  <c r="FE369" i="17" s="1"/>
  <c r="FG262" i="17"/>
  <c r="FG315" i="17" s="1"/>
  <c r="FG369" i="17" s="1"/>
  <c r="FV262" i="17"/>
  <c r="FV315" i="17" s="1"/>
  <c r="FV369" i="17" s="1"/>
  <c r="GB262" i="17"/>
  <c r="GB315" i="17" s="1"/>
  <c r="GB369" i="17" s="1"/>
  <c r="FN262" i="17"/>
  <c r="FN315" i="17" s="1"/>
  <c r="FN369" i="17" s="1"/>
  <c r="FK262" i="17"/>
  <c r="FK315" i="17" s="1"/>
  <c r="FK369" i="17" s="1"/>
  <c r="FQ262" i="17"/>
  <c r="FQ315" i="17" s="1"/>
  <c r="FQ369" i="17" s="1"/>
  <c r="FI262" i="17"/>
  <c r="FI315" i="17" s="1"/>
  <c r="FI369" i="17" s="1"/>
  <c r="FJ262" i="17"/>
  <c r="FJ315" i="17" s="1"/>
  <c r="FJ369" i="17" s="1"/>
  <c r="FX262" i="17"/>
  <c r="FX315" i="17" s="1"/>
  <c r="FX369" i="17" s="1"/>
  <c r="FP262" i="17"/>
  <c r="FP315" i="17" s="1"/>
  <c r="FP369" i="17" s="1"/>
  <c r="GJ262" i="17"/>
  <c r="GJ315" i="17" s="1"/>
  <c r="GJ369" i="17" s="1"/>
  <c r="GS262" i="17"/>
  <c r="GS315" i="17" s="1"/>
  <c r="GS369" i="17" s="1"/>
  <c r="GM262" i="17"/>
  <c r="GM315" i="17" s="1"/>
  <c r="GM369" i="17" s="1"/>
  <c r="GO262" i="17"/>
  <c r="GO315" i="17" s="1"/>
  <c r="GO369" i="17" s="1"/>
  <c r="GG262" i="17"/>
  <c r="GG315" i="17" s="1"/>
  <c r="GG369" i="17" s="1"/>
  <c r="GL262" i="17"/>
  <c r="GL315" i="17" s="1"/>
  <c r="GL369" i="17" s="1"/>
  <c r="GV262" i="17"/>
  <c r="GV315" i="17" s="1"/>
  <c r="GV369" i="17" s="1"/>
  <c r="GD262" i="17"/>
  <c r="GD315" i="17" s="1"/>
  <c r="GD369" i="17" s="1"/>
  <c r="GQ262" i="17"/>
  <c r="GQ315" i="17" s="1"/>
  <c r="GQ369" i="17" s="1"/>
  <c r="GN262" i="17"/>
  <c r="GN315" i="17" s="1"/>
  <c r="GN369" i="17" s="1"/>
  <c r="GF262" i="17"/>
  <c r="GF315" i="17" s="1"/>
  <c r="GF369" i="17" s="1"/>
  <c r="GI262" i="17"/>
  <c r="GI315" i="17" s="1"/>
  <c r="GI369" i="17" s="1"/>
  <c r="GX262" i="17"/>
  <c r="GX315" i="17" s="1"/>
  <c r="GX369" i="17" s="1"/>
  <c r="GR262" i="17"/>
  <c r="GR315" i="17" s="1"/>
  <c r="GR369" i="17" s="1"/>
  <c r="GP262" i="17"/>
  <c r="GP315" i="17" s="1"/>
  <c r="GP369" i="17" s="1"/>
  <c r="GW262" i="17"/>
  <c r="GW315" i="17" s="1"/>
  <c r="GW369" i="17" s="1"/>
  <c r="HA262" i="17"/>
  <c r="HA315" i="17" s="1"/>
  <c r="HA369" i="17" s="1"/>
  <c r="GK262" i="17"/>
  <c r="GK315" i="17" s="1"/>
  <c r="GK369" i="17" s="1"/>
  <c r="GZ262" i="17"/>
  <c r="GZ315" i="17" s="1"/>
  <c r="GZ369" i="17" s="1"/>
  <c r="GH262" i="17"/>
  <c r="GH315" i="17" s="1"/>
  <c r="GH369" i="17" s="1"/>
  <c r="GY262" i="17"/>
  <c r="GY315" i="17" s="1"/>
  <c r="GY369" i="17" s="1"/>
  <c r="GU262" i="17"/>
  <c r="GU315" i="17" s="1"/>
  <c r="GU369" i="17" s="1"/>
  <c r="GT262" i="17"/>
  <c r="GT315" i="17" s="1"/>
  <c r="GT369" i="17" s="1"/>
  <c r="GE262" i="17"/>
  <c r="GE315" i="17" s="1"/>
  <c r="GE369" i="17" s="1"/>
  <c r="BG262" i="17"/>
  <c r="BG315" i="17" s="1"/>
  <c r="BG369" i="17" s="1"/>
  <c r="BL262" i="17"/>
  <c r="BL315" i="17" s="1"/>
  <c r="BL369" i="17" s="1"/>
  <c r="BS262" i="17"/>
  <c r="BS315" i="17" s="1"/>
  <c r="BS369" i="17" s="1"/>
  <c r="BV262" i="17"/>
  <c r="BV315" i="17" s="1"/>
  <c r="BV369" i="17" s="1"/>
  <c r="BU262" i="17"/>
  <c r="BU315" i="17" s="1"/>
  <c r="BU369" i="17" s="1"/>
  <c r="BN262" i="17"/>
  <c r="BN315" i="17" s="1"/>
  <c r="BN369" i="17" s="1"/>
  <c r="BM262" i="17"/>
  <c r="BM315" i="17" s="1"/>
  <c r="BM369" i="17" s="1"/>
  <c r="BX262" i="17"/>
  <c r="BX315" i="17" s="1"/>
  <c r="BX369" i="17" s="1"/>
  <c r="BZ262" i="17"/>
  <c r="BZ315" i="17" s="1"/>
  <c r="BZ369" i="17" s="1"/>
  <c r="BY262" i="17"/>
  <c r="BY315" i="17" s="1"/>
  <c r="BY369" i="17" s="1"/>
  <c r="BP262" i="17"/>
  <c r="BP315" i="17" s="1"/>
  <c r="BP369" i="17" s="1"/>
  <c r="BR262" i="17"/>
  <c r="BR315" i="17" s="1"/>
  <c r="BR369" i="17" s="1"/>
  <c r="BQ262" i="17"/>
  <c r="BQ315" i="17" s="1"/>
  <c r="BQ369" i="17" s="1"/>
  <c r="BH262" i="17"/>
  <c r="BH315" i="17" s="1"/>
  <c r="BH369" i="17" s="1"/>
  <c r="BW262" i="17"/>
  <c r="BW315" i="17" s="1"/>
  <c r="BW369" i="17" s="1"/>
  <c r="CD262" i="17"/>
  <c r="CD315" i="17" s="1"/>
  <c r="CD369" i="17" s="1"/>
  <c r="CA262" i="17"/>
  <c r="CA315" i="17" s="1"/>
  <c r="CA369" i="17" s="1"/>
  <c r="CB262" i="17"/>
  <c r="CB315" i="17" s="1"/>
  <c r="CB369" i="17" s="1"/>
  <c r="BK262" i="17"/>
  <c r="BK315" i="17" s="1"/>
  <c r="BK369" i="17" s="1"/>
  <c r="CC262" i="17"/>
  <c r="CC315" i="17" s="1"/>
  <c r="CC369" i="17" s="1"/>
  <c r="BJ262" i="17"/>
  <c r="BJ315" i="17" s="1"/>
  <c r="BJ369" i="17" s="1"/>
  <c r="BT262" i="17"/>
  <c r="BT315" i="17" s="1"/>
  <c r="BT369" i="17" s="1"/>
  <c r="BO262" i="17"/>
  <c r="BO315" i="17" s="1"/>
  <c r="BO369" i="17" s="1"/>
  <c r="BI262" i="17"/>
  <c r="BI315" i="17" s="1"/>
  <c r="BI369" i="17" s="1"/>
  <c r="AX262" i="17"/>
  <c r="AX315" i="17" s="1"/>
  <c r="AX369" i="17" s="1"/>
  <c r="AN262" i="17"/>
  <c r="AN315" i="17" s="1"/>
  <c r="AN369" i="17" s="1"/>
  <c r="AP262" i="17"/>
  <c r="AP315" i="17" s="1"/>
  <c r="AP369" i="17" s="1"/>
  <c r="AV262" i="17"/>
  <c r="AV315" i="17" s="1"/>
  <c r="AV369" i="17" s="1"/>
  <c r="AM262" i="17"/>
  <c r="AM315" i="17" s="1"/>
  <c r="AM369" i="17" s="1"/>
  <c r="AR262" i="17"/>
  <c r="AR315" i="17" s="1"/>
  <c r="AR369" i="17" s="1"/>
  <c r="AQ262" i="17"/>
  <c r="AQ315" i="17" s="1"/>
  <c r="AQ369" i="17" s="1"/>
  <c r="AY262" i="17"/>
  <c r="AY315" i="17" s="1"/>
  <c r="AY369" i="17" s="1"/>
  <c r="AT262" i="17"/>
  <c r="AT315" i="17" s="1"/>
  <c r="AT369" i="17" s="1"/>
  <c r="BB262" i="17"/>
  <c r="BB315" i="17" s="1"/>
  <c r="BB369" i="17" s="1"/>
  <c r="AW262" i="17"/>
  <c r="AW315" i="17" s="1"/>
  <c r="AW369" i="17" s="1"/>
  <c r="AK262" i="17"/>
  <c r="AK315" i="17" s="1"/>
  <c r="AK369" i="17" s="1"/>
  <c r="AS262" i="17"/>
  <c r="AS315" i="17" s="1"/>
  <c r="AS369" i="17" s="1"/>
  <c r="AO262" i="17"/>
  <c r="AO315" i="17" s="1"/>
  <c r="AO369" i="17" s="1"/>
  <c r="BD262" i="17"/>
  <c r="BD315" i="17" s="1"/>
  <c r="BD369" i="17" s="1"/>
  <c r="AJ262" i="17"/>
  <c r="AJ315" i="17" s="1"/>
  <c r="AJ369" i="17" s="1"/>
  <c r="AU262" i="17"/>
  <c r="AU315" i="17" s="1"/>
  <c r="AU369" i="17" s="1"/>
  <c r="AI262" i="17"/>
  <c r="AI315" i="17" s="1"/>
  <c r="AI369" i="17" s="1"/>
  <c r="AZ262" i="17"/>
  <c r="AZ315" i="17" s="1"/>
  <c r="AZ369" i="17" s="1"/>
  <c r="AH262" i="17"/>
  <c r="AH315" i="17" s="1"/>
  <c r="AH369" i="17" s="1"/>
  <c r="AG262" i="17"/>
  <c r="AG315" i="17" s="1"/>
  <c r="AG369" i="17" s="1"/>
  <c r="AL262" i="17"/>
  <c r="AL315" i="17" s="1"/>
  <c r="AL369" i="17" s="1"/>
  <c r="BA262" i="17"/>
  <c r="BA315" i="17" s="1"/>
  <c r="BA369" i="17" s="1"/>
  <c r="BC262" i="17"/>
  <c r="BC315" i="17" s="1"/>
  <c r="BC369" i="17" s="1"/>
  <c r="K262" i="17"/>
  <c r="K315" i="17" s="1"/>
  <c r="K369" i="17" s="1"/>
  <c r="U262" i="17"/>
  <c r="U315" i="17" s="1"/>
  <c r="U369" i="17" s="1"/>
  <c r="V262" i="17"/>
  <c r="V315" i="17" s="1"/>
  <c r="V369" i="17" s="1"/>
  <c r="H262" i="17"/>
  <c r="H315" i="17" s="1"/>
  <c r="H369" i="17" s="1"/>
  <c r="J262" i="17"/>
  <c r="J315" i="17" s="1"/>
  <c r="J369" i="17" s="1"/>
  <c r="AC262" i="17"/>
  <c r="AC315" i="17" s="1"/>
  <c r="AC369" i="17" s="1"/>
  <c r="AB262" i="17"/>
  <c r="AB315" i="17" s="1"/>
  <c r="AB369" i="17" s="1"/>
  <c r="Z262" i="17"/>
  <c r="Z315" i="17" s="1"/>
  <c r="Z369" i="17" s="1"/>
  <c r="W262" i="17"/>
  <c r="W315" i="17" s="1"/>
  <c r="W369" i="17" s="1"/>
  <c r="T262" i="17"/>
  <c r="T315" i="17" s="1"/>
  <c r="T369" i="17" s="1"/>
  <c r="L262" i="17"/>
  <c r="L315" i="17" s="1"/>
  <c r="L369" i="17" s="1"/>
  <c r="N262" i="17"/>
  <c r="N315" i="17" s="1"/>
  <c r="N369" i="17" s="1"/>
  <c r="M262" i="17"/>
  <c r="M315" i="17" s="1"/>
  <c r="M369" i="17" s="1"/>
  <c r="AE262" i="17"/>
  <c r="AE315" i="17" s="1"/>
  <c r="AE369" i="17" s="1"/>
  <c r="AA262" i="17"/>
  <c r="AA315" i="17" s="1"/>
  <c r="AA369" i="17" s="1"/>
  <c r="Y262" i="17"/>
  <c r="Y315" i="17" s="1"/>
  <c r="Y369" i="17" s="1"/>
  <c r="S262" i="17"/>
  <c r="S315" i="17" s="1"/>
  <c r="S369" i="17" s="1"/>
  <c r="Q262" i="17"/>
  <c r="Q315" i="17" s="1"/>
  <c r="Q369" i="17" s="1"/>
  <c r="AD262" i="17"/>
  <c r="AD315" i="17" s="1"/>
  <c r="AD369" i="17" s="1"/>
  <c r="X262" i="17"/>
  <c r="X315" i="17" s="1"/>
  <c r="X369" i="17" s="1"/>
  <c r="I262" i="17"/>
  <c r="I315" i="17" s="1"/>
  <c r="I369" i="17" s="1"/>
  <c r="P262" i="17"/>
  <c r="P315" i="17" s="1"/>
  <c r="P369" i="17" s="1"/>
  <c r="R262" i="17"/>
  <c r="R315" i="17" s="1"/>
  <c r="R369" i="17" s="1"/>
  <c r="O262" i="17"/>
  <c r="O315" i="17" s="1"/>
  <c r="O369" i="17" s="1"/>
  <c r="G287" i="17"/>
  <c r="G284" i="17"/>
  <c r="H261" i="17"/>
  <c r="H314" i="17" s="1"/>
  <c r="AN261" i="17"/>
  <c r="AN314" i="17" s="1"/>
  <c r="AN368" i="17" s="1"/>
  <c r="O261" i="17"/>
  <c r="O314" i="17" s="1"/>
  <c r="O368" i="17" s="1"/>
  <c r="N261" i="17"/>
  <c r="N314" i="17" s="1"/>
  <c r="N368" i="17" s="1"/>
  <c r="AY261" i="17"/>
  <c r="AY314" i="17" s="1"/>
  <c r="AY368" i="17" s="1"/>
  <c r="Q261" i="17"/>
  <c r="Q314" i="17" s="1"/>
  <c r="Q368" i="17" s="1"/>
  <c r="AO261" i="17"/>
  <c r="AO314" i="17" s="1"/>
  <c r="AT261" i="17"/>
  <c r="AT314" i="17" s="1"/>
  <c r="AT368" i="17" s="1"/>
  <c r="BA261" i="17"/>
  <c r="BA314" i="17" s="1"/>
  <c r="BA368" i="17" s="1"/>
  <c r="AR261" i="17"/>
  <c r="AR314" i="17" s="1"/>
  <c r="AR368" i="17" s="1"/>
  <c r="AI261" i="17"/>
  <c r="AI314" i="17" s="1"/>
  <c r="AI368" i="17" s="1"/>
  <c r="X261" i="17"/>
  <c r="X314" i="17" s="1"/>
  <c r="AL261" i="17"/>
  <c r="AL314" i="17" s="1"/>
  <c r="AL368" i="17" s="1"/>
  <c r="AS261" i="17"/>
  <c r="AS314" i="17" s="1"/>
  <c r="AS368" i="17" s="1"/>
  <c r="AJ261" i="17"/>
  <c r="AJ314" i="17" s="1"/>
  <c r="AJ368" i="17" s="1"/>
  <c r="Z261" i="17"/>
  <c r="Z314" i="17" s="1"/>
  <c r="P261" i="17"/>
  <c r="P314" i="17" s="1"/>
  <c r="BD261" i="17"/>
  <c r="BD314" i="17" s="1"/>
  <c r="BD368" i="17" s="1"/>
  <c r="BC261" i="17"/>
  <c r="BC314" i="17" s="1"/>
  <c r="BC368" i="17" s="1"/>
  <c r="AC261" i="17"/>
  <c r="AC314" i="17" s="1"/>
  <c r="AC368" i="17" s="1"/>
  <c r="AK261" i="17"/>
  <c r="AK314" i="17" s="1"/>
  <c r="AK368" i="17" s="1"/>
  <c r="AA261" i="17"/>
  <c r="AA314" i="17" s="1"/>
  <c r="AA368" i="17" s="1"/>
  <c r="R261" i="17"/>
  <c r="R314" i="17" s="1"/>
  <c r="R368" i="17" s="1"/>
  <c r="AX261" i="17"/>
  <c r="AX314" i="17" s="1"/>
  <c r="AX368" i="17" s="1"/>
  <c r="AD261" i="17"/>
  <c r="AD314" i="17" s="1"/>
  <c r="AD368" i="17" s="1"/>
  <c r="W261" i="17"/>
  <c r="W314" i="17" s="1"/>
  <c r="W368" i="17" s="1"/>
  <c r="V261" i="17"/>
  <c r="V314" i="17" s="1"/>
  <c r="V368" i="17" s="1"/>
  <c r="U261" i="17"/>
  <c r="U314" i="17" s="1"/>
  <c r="U328" i="17" s="1"/>
  <c r="U329" i="17" s="1"/>
  <c r="U330" i="17" s="1"/>
  <c r="AB261" i="17"/>
  <c r="AB314" i="17" s="1"/>
  <c r="AB368" i="17" s="1"/>
  <c r="S261" i="17"/>
  <c r="S314" i="17" s="1"/>
  <c r="S368" i="17" s="1"/>
  <c r="J261" i="17"/>
  <c r="J314" i="17" s="1"/>
  <c r="J368" i="17" s="1"/>
  <c r="AP261" i="17"/>
  <c r="AP314" i="17" s="1"/>
  <c r="M261" i="17"/>
  <c r="M314" i="17" s="1"/>
  <c r="M368" i="17" s="1"/>
  <c r="L261" i="17"/>
  <c r="L314" i="17" s="1"/>
  <c r="L368" i="17" s="1"/>
  <c r="AH261" i="17"/>
  <c r="AH314" i="17" s="1"/>
  <c r="AH368" i="17" s="1"/>
  <c r="AM261" i="17"/>
  <c r="AM314" i="17" s="1"/>
  <c r="AV261" i="17"/>
  <c r="AV314" i="17" s="1"/>
  <c r="AV368" i="17" s="1"/>
  <c r="AW261" i="17"/>
  <c r="AW314" i="17" s="1"/>
  <c r="AW368" i="17" s="1"/>
  <c r="AZ261" i="17"/>
  <c r="AZ314" i="17" s="1"/>
  <c r="AZ368" i="17" s="1"/>
  <c r="AG261" i="17"/>
  <c r="AG314" i="17" s="1"/>
  <c r="AG368" i="17" s="1"/>
  <c r="AQ261" i="17"/>
  <c r="AQ314" i="17" s="1"/>
  <c r="AQ368" i="17" s="1"/>
  <c r="K261" i="17"/>
  <c r="K314" i="17" s="1"/>
  <c r="K368" i="17" s="1"/>
  <c r="AU261" i="17"/>
  <c r="AU314" i="17" s="1"/>
  <c r="AU368" i="17" s="1"/>
  <c r="BB261" i="17"/>
  <c r="BB314" i="17" s="1"/>
  <c r="BB328" i="17" s="1"/>
  <c r="BB329" i="17" s="1"/>
  <c r="BB330" i="17" s="1"/>
  <c r="T261" i="17"/>
  <c r="T314" i="17" s="1"/>
  <c r="T368" i="17" s="1"/>
  <c r="Y261" i="17"/>
  <c r="Y314" i="17" s="1"/>
  <c r="Y328" i="17" s="1"/>
  <c r="Y329" i="17" s="1"/>
  <c r="Y330" i="17" s="1"/>
  <c r="AE261" i="17"/>
  <c r="AE314" i="17" s="1"/>
  <c r="AE368" i="17" s="1"/>
  <c r="I261" i="17"/>
  <c r="I314" i="17" s="1"/>
  <c r="I368" i="17" s="1"/>
  <c r="CM261" i="17"/>
  <c r="CM314" i="17" s="1"/>
  <c r="CM368" i="17" s="1"/>
  <c r="BT261" i="17"/>
  <c r="BT314" i="17" s="1"/>
  <c r="BV261" i="17"/>
  <c r="BV314" i="17" s="1"/>
  <c r="BV368" i="17" s="1"/>
  <c r="BL261" i="17"/>
  <c r="BL314" i="17" s="1"/>
  <c r="BL368" i="17" s="1"/>
  <c r="BK261" i="17"/>
  <c r="BK314" i="17" s="1"/>
  <c r="BK368" i="17" s="1"/>
  <c r="BR261" i="17"/>
  <c r="BR314" i="17" s="1"/>
  <c r="BR368" i="17" s="1"/>
  <c r="BI261" i="17"/>
  <c r="BI314" i="17" s="1"/>
  <c r="CF261" i="17"/>
  <c r="CF314" i="17" s="1"/>
  <c r="CF368" i="17" s="1"/>
  <c r="DB261" i="17"/>
  <c r="DB314" i="17" s="1"/>
  <c r="DB368" i="17" s="1"/>
  <c r="CW261" i="17"/>
  <c r="CW314" i="17" s="1"/>
  <c r="CW368" i="17" s="1"/>
  <c r="BO261" i="17"/>
  <c r="BO314" i="17" s="1"/>
  <c r="BO368" i="17" s="1"/>
  <c r="CL261" i="17"/>
  <c r="CL314" i="17" s="1"/>
  <c r="CL368" i="17" s="1"/>
  <c r="CK261" i="17"/>
  <c r="CK314" i="17" s="1"/>
  <c r="CK368" i="17" s="1"/>
  <c r="CD261" i="17"/>
  <c r="CD314" i="17" s="1"/>
  <c r="CD328" i="17" s="1"/>
  <c r="CD329" i="17" s="1"/>
  <c r="CD330" i="17" s="1"/>
  <c r="CZ261" i="17"/>
  <c r="CZ314" i="17" s="1"/>
  <c r="CX261" i="17"/>
  <c r="CX314" i="17" s="1"/>
  <c r="CX368" i="17" s="1"/>
  <c r="CO261" i="17"/>
  <c r="CO314" i="17" s="1"/>
  <c r="CO368" i="17" s="1"/>
  <c r="BG261" i="17"/>
  <c r="BG314" i="17" s="1"/>
  <c r="BG368" i="17" s="1"/>
  <c r="CC261" i="17"/>
  <c r="CC314" i="17" s="1"/>
  <c r="CR261" i="17"/>
  <c r="CR314" i="17" s="1"/>
  <c r="CR368" i="17" s="1"/>
  <c r="CY261" i="17"/>
  <c r="CY314" i="17" s="1"/>
  <c r="CY368" i="17" s="1"/>
  <c r="CP261" i="17"/>
  <c r="CP314" i="17" s="1"/>
  <c r="CP368" i="17" s="1"/>
  <c r="CG261" i="17"/>
  <c r="CG314" i="17" s="1"/>
  <c r="BU261" i="17"/>
  <c r="BU314" i="17" s="1"/>
  <c r="BU368" i="17" s="1"/>
  <c r="BM261" i="17"/>
  <c r="BM314" i="17" s="1"/>
  <c r="BM368" i="17" s="1"/>
  <c r="CU261" i="17"/>
  <c r="CU314" i="17" s="1"/>
  <c r="CU368" i="17" s="1"/>
  <c r="CJ261" i="17"/>
  <c r="CJ314" i="17" s="1"/>
  <c r="CJ368" i="17" s="1"/>
  <c r="CQ261" i="17"/>
  <c r="CQ314" i="17" s="1"/>
  <c r="CQ368" i="17" s="1"/>
  <c r="CH261" i="17"/>
  <c r="CH314" i="17" s="1"/>
  <c r="CH368" i="17" s="1"/>
  <c r="BX261" i="17"/>
  <c r="BX314" i="17" s="1"/>
  <c r="BX368" i="17" s="1"/>
  <c r="CT261" i="17"/>
  <c r="CT314" i="17" s="1"/>
  <c r="CT368" i="17" s="1"/>
  <c r="CB261" i="17"/>
  <c r="CB314" i="17" s="1"/>
  <c r="CB368" i="17" s="1"/>
  <c r="BY261" i="17"/>
  <c r="BY314" i="17" s="1"/>
  <c r="CI261" i="17"/>
  <c r="CI314" i="17" s="1"/>
  <c r="CI368" i="17" s="1"/>
  <c r="BQ261" i="17"/>
  <c r="BQ314" i="17" s="1"/>
  <c r="BQ368" i="17" s="1"/>
  <c r="BP261" i="17"/>
  <c r="BP314" i="17" s="1"/>
  <c r="CA261" i="17"/>
  <c r="CA314" i="17" s="1"/>
  <c r="BZ261" i="17"/>
  <c r="BZ314" i="17" s="1"/>
  <c r="BZ368" i="17" s="1"/>
  <c r="BH261" i="17"/>
  <c r="BH314" i="17" s="1"/>
  <c r="BH368" i="17" s="1"/>
  <c r="CV261" i="17"/>
  <c r="CV314" i="17" s="1"/>
  <c r="CV368" i="17" s="1"/>
  <c r="BN261" i="17"/>
  <c r="BN314" i="17" s="1"/>
  <c r="BN368" i="17" s="1"/>
  <c r="BS261" i="17"/>
  <c r="BS314" i="17" s="1"/>
  <c r="BS368" i="17" s="1"/>
  <c r="BJ261" i="17"/>
  <c r="BJ314" i="17" s="1"/>
  <c r="BJ328" i="17" s="1"/>
  <c r="BJ329" i="17" s="1"/>
  <c r="BJ330" i="17" s="1"/>
  <c r="CN261" i="17"/>
  <c r="CN314" i="17" s="1"/>
  <c r="CN368" i="17" s="1"/>
  <c r="BW261" i="17"/>
  <c r="BW314" i="17" s="1"/>
  <c r="BW328" i="17" s="1"/>
  <c r="BW329" i="17" s="1"/>
  <c r="BW330" i="17" s="1"/>
  <c r="DC261" i="17"/>
  <c r="DC314" i="17" s="1"/>
  <c r="CS261" i="17"/>
  <c r="CS314" i="17" s="1"/>
  <c r="CS368" i="17" s="1"/>
  <c r="DA261" i="17"/>
  <c r="DA314" i="17" s="1"/>
  <c r="DA328" i="17" s="1"/>
  <c r="DA329" i="17" s="1"/>
  <c r="DA330" i="17" s="1"/>
  <c r="DF261" i="17"/>
  <c r="DF314" i="17" s="1"/>
  <c r="DT261" i="17"/>
  <c r="DT314" i="17" s="1"/>
  <c r="DT368" i="17" s="1"/>
  <c r="DU261" i="17"/>
  <c r="DU314" i="17" s="1"/>
  <c r="DU368" i="17" s="1"/>
  <c r="EI261" i="17"/>
  <c r="EI314" i="17" s="1"/>
  <c r="EI368" i="17" s="1"/>
  <c r="EJ261" i="17"/>
  <c r="EJ314" i="17" s="1"/>
  <c r="EJ368" i="17" s="1"/>
  <c r="EU261" i="17"/>
  <c r="EU314" i="17" s="1"/>
  <c r="EU368" i="17" s="1"/>
  <c r="EY261" i="17"/>
  <c r="EY314" i="17" s="1"/>
  <c r="EY328" i="17" s="1"/>
  <c r="EY329" i="17" s="1"/>
  <c r="EY330" i="17" s="1"/>
  <c r="ET261" i="17"/>
  <c r="ET314" i="17" s="1"/>
  <c r="ET368" i="17" s="1"/>
  <c r="EM261" i="17"/>
  <c r="EM314" i="17" s="1"/>
  <c r="EM368" i="17" s="1"/>
  <c r="EL261" i="17"/>
  <c r="EL314" i="17" s="1"/>
  <c r="DY261" i="17"/>
  <c r="DY314" i="17" s="1"/>
  <c r="DY368" i="17" s="1"/>
  <c r="EG261" i="17"/>
  <c r="EG314" i="17" s="1"/>
  <c r="EG368" i="17" s="1"/>
  <c r="DW261" i="17"/>
  <c r="DW314" i="17" s="1"/>
  <c r="DW368" i="17" s="1"/>
  <c r="DV261" i="17"/>
  <c r="DV314" i="17" s="1"/>
  <c r="DV368" i="17" s="1"/>
  <c r="EQ261" i="17"/>
  <c r="EQ314" i="17" s="1"/>
  <c r="EQ368" i="17" s="1"/>
  <c r="ES261" i="17"/>
  <c r="ES314" i="17" s="1"/>
  <c r="ES368" i="17" s="1"/>
  <c r="DK261" i="17"/>
  <c r="DK314" i="17" s="1"/>
  <c r="DK368" i="17" s="1"/>
  <c r="DJ261" i="17"/>
  <c r="DJ314" i="17" s="1"/>
  <c r="DJ368" i="17" s="1"/>
  <c r="DI261" i="17"/>
  <c r="DI314" i="17" s="1"/>
  <c r="DI368" i="17" s="1"/>
  <c r="DP261" i="17"/>
  <c r="DP314" i="17" s="1"/>
  <c r="DG261" i="17"/>
  <c r="DG314" i="17" s="1"/>
  <c r="DG368" i="17" s="1"/>
  <c r="DL261" i="17"/>
  <c r="DL314" i="17" s="1"/>
  <c r="DL368" i="17" s="1"/>
  <c r="EE261" i="17"/>
  <c r="EE314" i="17" s="1"/>
  <c r="EE368" i="17" s="1"/>
  <c r="DH261" i="17"/>
  <c r="DH314" i="17" s="1"/>
  <c r="DH368" i="17" s="1"/>
  <c r="EK261" i="17"/>
  <c r="EK314" i="17" s="1"/>
  <c r="EK368" i="17" s="1"/>
  <c r="DR261" i="17"/>
  <c r="DR314" i="17" s="1"/>
  <c r="DR368" i="17" s="1"/>
  <c r="ER261" i="17"/>
  <c r="ER314" i="17" s="1"/>
  <c r="ER368" i="17" s="1"/>
  <c r="EC261" i="17"/>
  <c r="EC314" i="17" s="1"/>
  <c r="EC368" i="17" s="1"/>
  <c r="EX261" i="17"/>
  <c r="EX314" i="17" s="1"/>
  <c r="EX368" i="17" s="1"/>
  <c r="EV261" i="17"/>
  <c r="EV314" i="17" s="1"/>
  <c r="EV368" i="17" s="1"/>
  <c r="DS261" i="17"/>
  <c r="DS314" i="17" s="1"/>
  <c r="DS368" i="17" s="1"/>
  <c r="DM261" i="17"/>
  <c r="DM314" i="17" s="1"/>
  <c r="DM368" i="17" s="1"/>
  <c r="EN261" i="17"/>
  <c r="EN314" i="17" s="1"/>
  <c r="EN368" i="17" s="1"/>
  <c r="EH261" i="17"/>
  <c r="EH314" i="17" s="1"/>
  <c r="EH368" i="17" s="1"/>
  <c r="DX261" i="17"/>
  <c r="DX314" i="17" s="1"/>
  <c r="DX368" i="17" s="1"/>
  <c r="DN261" i="17"/>
  <c r="DN314" i="17" s="1"/>
  <c r="DN368" i="17" s="1"/>
  <c r="DQ261" i="17"/>
  <c r="DQ314" i="17" s="1"/>
  <c r="DQ368" i="17" s="1"/>
  <c r="FA261" i="17"/>
  <c r="FA314" i="17" s="1"/>
  <c r="FA328" i="17" s="1"/>
  <c r="FA329" i="17" s="1"/>
  <c r="FA330" i="17" s="1"/>
  <c r="EZ261" i="17"/>
  <c r="EZ314" i="17" s="1"/>
  <c r="EZ368" i="17" s="1"/>
  <c r="DZ261" i="17"/>
  <c r="DZ314" i="17" s="1"/>
  <c r="EW261" i="17"/>
  <c r="EW314" i="17" s="1"/>
  <c r="EW368" i="17" s="1"/>
  <c r="EF261" i="17"/>
  <c r="EF314" i="17" s="1"/>
  <c r="EF368" i="17" s="1"/>
  <c r="EP261" i="17"/>
  <c r="EP314" i="17" s="1"/>
  <c r="EP328" i="17" s="1"/>
  <c r="EP329" i="17" s="1"/>
  <c r="EP330" i="17" s="1"/>
  <c r="EO261" i="17"/>
  <c r="EO314" i="17" s="1"/>
  <c r="EO368" i="17" s="1"/>
  <c r="DO261" i="17"/>
  <c r="DO314" i="17" s="1"/>
  <c r="DO368" i="17" s="1"/>
  <c r="FB261" i="17"/>
  <c r="FB314" i="17" s="1"/>
  <c r="FB368" i="17" s="1"/>
  <c r="EA261" i="17"/>
  <c r="EA314" i="17" s="1"/>
  <c r="EA368" i="17" s="1"/>
  <c r="EB261" i="17"/>
  <c r="EB314" i="17" s="1"/>
  <c r="EB368" i="17" s="1"/>
  <c r="FI261" i="17"/>
  <c r="FI314" i="17" s="1"/>
  <c r="FI368" i="17" s="1"/>
  <c r="FK261" i="17"/>
  <c r="FK314" i="17" s="1"/>
  <c r="FK368" i="17" s="1"/>
  <c r="FY261" i="17"/>
  <c r="FY314" i="17" s="1"/>
  <c r="FY368" i="17" s="1"/>
  <c r="FZ261" i="17"/>
  <c r="FZ314" i="17" s="1"/>
  <c r="FZ368" i="17" s="1"/>
  <c r="GB261" i="17"/>
  <c r="GB314" i="17" s="1"/>
  <c r="GY261" i="17"/>
  <c r="GY314" i="17" s="1"/>
  <c r="GY368" i="17" s="1"/>
  <c r="HA261" i="17"/>
  <c r="HA314" i="17" s="1"/>
  <c r="HA328" i="17" s="1"/>
  <c r="HA329" i="17" s="1"/>
  <c r="HA330" i="17" s="1"/>
  <c r="FR261" i="17"/>
  <c r="FR314" i="17" s="1"/>
  <c r="FR328" i="17" s="1"/>
  <c r="FR329" i="17" s="1"/>
  <c r="FR330" i="17" s="1"/>
  <c r="FX261" i="17"/>
  <c r="FX314" i="17" s="1"/>
  <c r="FX368" i="17" s="1"/>
  <c r="GN261" i="17"/>
  <c r="GN314" i="17" s="1"/>
  <c r="GN368" i="17" s="1"/>
  <c r="GU261" i="17"/>
  <c r="GU314" i="17" s="1"/>
  <c r="GU368" i="17" s="1"/>
  <c r="GL261" i="17"/>
  <c r="GL314" i="17" s="1"/>
  <c r="GL328" i="17" s="1"/>
  <c r="GL329" i="17" s="1"/>
  <c r="GL330" i="17" s="1"/>
  <c r="FL261" i="17"/>
  <c r="FL314" i="17" s="1"/>
  <c r="FW261" i="17"/>
  <c r="FW314" i="17" s="1"/>
  <c r="FW368" i="17" s="1"/>
  <c r="GE261" i="17"/>
  <c r="GE314" i="17" s="1"/>
  <c r="GE368" i="17" s="1"/>
  <c r="FU261" i="17"/>
  <c r="FU314" i="17" s="1"/>
  <c r="GR261" i="17"/>
  <c r="GR314" i="17" s="1"/>
  <c r="GR368" i="17" s="1"/>
  <c r="GK261" i="17"/>
  <c r="GK314" i="17" s="1"/>
  <c r="GK368" i="17" s="1"/>
  <c r="FO261" i="17"/>
  <c r="FO314" i="17" s="1"/>
  <c r="FV261" i="17"/>
  <c r="FV314" i="17" s="1"/>
  <c r="FV368" i="17" s="1"/>
  <c r="FM261" i="17"/>
  <c r="FM314" i="17" s="1"/>
  <c r="FM368" i="17" s="1"/>
  <c r="GJ261" i="17"/>
  <c r="GJ314" i="17" s="1"/>
  <c r="GJ368" i="17" s="1"/>
  <c r="FJ261" i="17"/>
  <c r="FJ314" i="17" s="1"/>
  <c r="FJ368" i="17" s="1"/>
  <c r="GX261" i="17"/>
  <c r="GX314" i="17" s="1"/>
  <c r="GX368" i="17" s="1"/>
  <c r="GW261" i="17"/>
  <c r="GW314" i="17" s="1"/>
  <c r="GW368" i="17" s="1"/>
  <c r="FG261" i="17"/>
  <c r="FG314" i="17" s="1"/>
  <c r="FG368" i="17" s="1"/>
  <c r="FN261" i="17"/>
  <c r="FN314" i="17" s="1"/>
  <c r="FN328" i="17" s="1"/>
  <c r="FN329" i="17" s="1"/>
  <c r="FN330" i="17" s="1"/>
  <c r="FE261" i="17"/>
  <c r="FE314" i="17" s="1"/>
  <c r="FE328" i="17" s="1"/>
  <c r="GA261" i="17"/>
  <c r="GA314" i="17" s="1"/>
  <c r="GA328" i="17" s="1"/>
  <c r="GA329" i="17" s="1"/>
  <c r="GA330" i="17" s="1"/>
  <c r="GS261" i="17"/>
  <c r="GS314" i="17" s="1"/>
  <c r="GI261" i="17"/>
  <c r="GI314" i="17" s="1"/>
  <c r="GI368" i="17" s="1"/>
  <c r="GH261" i="17"/>
  <c r="GH314" i="17" s="1"/>
  <c r="GH368" i="17" s="1"/>
  <c r="GG261" i="17"/>
  <c r="GG314" i="17" s="1"/>
  <c r="GG368" i="17" s="1"/>
  <c r="FF261" i="17"/>
  <c r="FF314" i="17" s="1"/>
  <c r="FS261" i="17"/>
  <c r="FS314" i="17" s="1"/>
  <c r="FS368" i="17" s="1"/>
  <c r="GO261" i="17"/>
  <c r="GO314" i="17" s="1"/>
  <c r="GV261" i="17"/>
  <c r="GV314" i="17" s="1"/>
  <c r="GV328" i="17" s="1"/>
  <c r="GV329" i="17" s="1"/>
  <c r="GV330" i="17" s="1"/>
  <c r="GM261" i="17"/>
  <c r="GM314" i="17" s="1"/>
  <c r="FT261" i="17"/>
  <c r="FT314" i="17" s="1"/>
  <c r="FT368" i="17" s="1"/>
  <c r="GQ261" i="17"/>
  <c r="GQ314" i="17" s="1"/>
  <c r="FQ261" i="17"/>
  <c r="FQ314" i="17" s="1"/>
  <c r="FQ368" i="17" s="1"/>
  <c r="GZ261" i="17"/>
  <c r="GZ314" i="17" s="1"/>
  <c r="GZ368" i="17" s="1"/>
  <c r="GP261" i="17"/>
  <c r="GP314" i="17" s="1"/>
  <c r="GP368" i="17" s="1"/>
  <c r="FP261" i="17"/>
  <c r="FP314" i="17" s="1"/>
  <c r="GT261" i="17"/>
  <c r="GT314" i="17" s="1"/>
  <c r="GT368" i="17" s="1"/>
  <c r="GD261" i="17"/>
  <c r="GD314" i="17" s="1"/>
  <c r="GD368" i="17" s="1"/>
  <c r="FH261" i="17"/>
  <c r="FH314" i="17" s="1"/>
  <c r="FH368" i="17" s="1"/>
  <c r="GF261" i="17"/>
  <c r="GF314" i="17" s="1"/>
  <c r="GF368" i="17" s="1"/>
  <c r="G282" i="17"/>
  <c r="G283" i="17"/>
  <c r="G289" i="17"/>
  <c r="G290" i="17"/>
  <c r="AC328" i="17"/>
  <c r="AC329" i="17" s="1"/>
  <c r="AC330" i="17" s="1"/>
  <c r="AD328" i="17"/>
  <c r="AD329" i="17" s="1"/>
  <c r="AD330" i="17" s="1"/>
  <c r="AM368" i="17"/>
  <c r="BT368" i="17"/>
  <c r="FZ328" i="17"/>
  <c r="FZ329" i="17" s="1"/>
  <c r="FZ330" i="17" s="1"/>
  <c r="X368" i="17"/>
  <c r="BB368" i="17"/>
  <c r="DA368" i="17"/>
  <c r="AP368" i="17"/>
  <c r="BP368" i="17"/>
  <c r="EI328" i="17"/>
  <c r="EI329" i="17" s="1"/>
  <c r="EI330" i="17" s="1"/>
  <c r="N328" i="17"/>
  <c r="N329" i="17" s="1"/>
  <c r="N330" i="17" s="1"/>
  <c r="Z368" i="17"/>
  <c r="BR328" i="17" l="1"/>
  <c r="BR329" i="17" s="1"/>
  <c r="BR330" i="17" s="1"/>
  <c r="GO328" i="17"/>
  <c r="GO329" i="17" s="1"/>
  <c r="GO330" i="17" s="1"/>
  <c r="DP328" i="17"/>
  <c r="DP329" i="17" s="1"/>
  <c r="DP330" i="17" s="1"/>
  <c r="FO328" i="17"/>
  <c r="FO329" i="17" s="1"/>
  <c r="FO330" i="17" s="1"/>
  <c r="CC328" i="17"/>
  <c r="CC329" i="17" s="1"/>
  <c r="CC330" i="17" s="1"/>
  <c r="X328" i="17"/>
  <c r="X329" i="17" s="1"/>
  <c r="X330" i="17" s="1"/>
  <c r="FU328" i="17"/>
  <c r="FU329" i="17" s="1"/>
  <c r="FU330" i="17" s="1"/>
  <c r="DZ328" i="17"/>
  <c r="DZ329" i="17" s="1"/>
  <c r="DZ330" i="17" s="1"/>
  <c r="U368" i="17"/>
  <c r="FE368" i="17"/>
  <c r="EL328" i="17"/>
  <c r="EL329" i="17" s="1"/>
  <c r="EL330" i="17" s="1"/>
  <c r="BT328" i="17"/>
  <c r="BT329" i="17" s="1"/>
  <c r="BT330" i="17" s="1"/>
  <c r="GL368" i="17"/>
  <c r="GO368" i="17"/>
  <c r="DN328" i="17"/>
  <c r="DN329" i="17" s="1"/>
  <c r="DN330" i="17" s="1"/>
  <c r="BN328" i="17"/>
  <c r="BN329" i="17" s="1"/>
  <c r="BN330" i="17" s="1"/>
  <c r="P328" i="17"/>
  <c r="P329" i="17" s="1"/>
  <c r="P330" i="17" s="1"/>
  <c r="CB328" i="17"/>
  <c r="CB329" i="17" s="1"/>
  <c r="CB330" i="17" s="1"/>
  <c r="DP368" i="17"/>
  <c r="DC328" i="17"/>
  <c r="DC329" i="17" s="1"/>
  <c r="DC330" i="17" s="1"/>
  <c r="BL328" i="17"/>
  <c r="BL329" i="17" s="1"/>
  <c r="BL330" i="17" s="1"/>
  <c r="DZ368" i="17"/>
  <c r="EG328" i="17"/>
  <c r="EG329" i="17" s="1"/>
  <c r="EG330" i="17" s="1"/>
  <c r="CX328" i="17"/>
  <c r="CX329" i="17" s="1"/>
  <c r="CX330" i="17" s="1"/>
  <c r="AN328" i="17"/>
  <c r="AN329" i="17" s="1"/>
  <c r="AN330" i="17" s="1"/>
  <c r="DF328" i="17"/>
  <c r="DF329" i="17" s="1"/>
  <c r="BY328" i="17"/>
  <c r="BY329" i="17" s="1"/>
  <c r="BY330" i="17" s="1"/>
  <c r="FR368" i="17"/>
  <c r="CV328" i="17"/>
  <c r="CV329" i="17" s="1"/>
  <c r="CV330" i="17" s="1"/>
  <c r="GS328" i="17"/>
  <c r="GS329" i="17" s="1"/>
  <c r="GS330" i="17" s="1"/>
  <c r="AT328" i="17"/>
  <c r="AT329" i="17" s="1"/>
  <c r="AT330" i="17" s="1"/>
  <c r="CF328" i="17"/>
  <c r="CF329" i="17" s="1"/>
  <c r="FF328" i="17"/>
  <c r="FF329" i="17" s="1"/>
  <c r="FF330" i="17" s="1"/>
  <c r="FU368" i="17"/>
  <c r="AX328" i="17"/>
  <c r="AX329" i="17" s="1"/>
  <c r="AX330" i="17" s="1"/>
  <c r="BX328" i="17"/>
  <c r="BX329" i="17" s="1"/>
  <c r="BX330" i="17" s="1"/>
  <c r="DH328" i="17"/>
  <c r="DH329" i="17" s="1"/>
  <c r="DH330" i="17" s="1"/>
  <c r="FP328" i="17"/>
  <c r="FP329" i="17" s="1"/>
  <c r="FP330" i="17" s="1"/>
  <c r="Z328" i="17"/>
  <c r="Z329" i="17" s="1"/>
  <c r="Z330" i="17" s="1"/>
  <c r="DR328" i="17"/>
  <c r="DR329" i="17" s="1"/>
  <c r="DR330" i="17" s="1"/>
  <c r="CI328" i="17"/>
  <c r="CI329" i="17" s="1"/>
  <c r="CI330" i="17" s="1"/>
  <c r="AR328" i="17"/>
  <c r="AR329" i="17" s="1"/>
  <c r="AR330" i="17" s="1"/>
  <c r="Q328" i="17"/>
  <c r="Q329" i="17" s="1"/>
  <c r="Q330" i="17" s="1"/>
  <c r="EF328" i="17"/>
  <c r="EF329" i="17" s="1"/>
  <c r="EF330" i="17" s="1"/>
  <c r="FV328" i="17"/>
  <c r="FV329" i="17" s="1"/>
  <c r="FV330" i="17" s="1"/>
  <c r="EQ328" i="17"/>
  <c r="EQ329" i="17" s="1"/>
  <c r="EQ330" i="17" s="1"/>
  <c r="AW328" i="17"/>
  <c r="AW329" i="17" s="1"/>
  <c r="AW330" i="17" s="1"/>
  <c r="Y368" i="17"/>
  <c r="CG328" i="17"/>
  <c r="CG329" i="17" s="1"/>
  <c r="CG330" i="17" s="1"/>
  <c r="CZ328" i="17"/>
  <c r="CZ329" i="17" s="1"/>
  <c r="CZ330" i="17" s="1"/>
  <c r="BI328" i="17"/>
  <c r="BI329" i="17" s="1"/>
  <c r="BI330" i="17" s="1"/>
  <c r="AO328" i="17"/>
  <c r="AO329" i="17" s="1"/>
  <c r="AO330" i="17" s="1"/>
  <c r="BI368" i="17"/>
  <c r="CG368" i="17"/>
  <c r="GB328" i="17"/>
  <c r="GB329" i="17" s="1"/>
  <c r="GB330" i="17" s="1"/>
  <c r="CA328" i="17"/>
  <c r="CA329" i="17" s="1"/>
  <c r="CA330" i="17" s="1"/>
  <c r="AE328" i="17"/>
  <c r="AE329" i="17" s="1"/>
  <c r="AE330" i="17" s="1"/>
  <c r="CZ368" i="17"/>
  <c r="EP368" i="17"/>
  <c r="CT328" i="17"/>
  <c r="CT329" i="17" s="1"/>
  <c r="CT330" i="17" s="1"/>
  <c r="EY368" i="17"/>
  <c r="HA368" i="17"/>
  <c r="CW328" i="17"/>
  <c r="CW329" i="17" s="1"/>
  <c r="CW330" i="17" s="1"/>
  <c r="AO368" i="17"/>
  <c r="BH328" i="17"/>
  <c r="BH329" i="17" s="1"/>
  <c r="BH330" i="17" s="1"/>
  <c r="BG328" i="17"/>
  <c r="BG329" i="17" s="1"/>
  <c r="CC368" i="17"/>
  <c r="GJ328" i="17"/>
  <c r="GJ329" i="17" s="1"/>
  <c r="GJ330" i="17" s="1"/>
  <c r="FP368" i="17"/>
  <c r="DF368" i="17"/>
  <c r="FH328" i="17"/>
  <c r="FH329" i="17" s="1"/>
  <c r="FH330" i="17" s="1"/>
  <c r="EC328" i="17"/>
  <c r="EC329" i="17" s="1"/>
  <c r="EC330" i="17" s="1"/>
  <c r="EE328" i="17"/>
  <c r="EE329" i="17" s="1"/>
  <c r="FJ328" i="17"/>
  <c r="FJ329" i="17" s="1"/>
  <c r="FJ330" i="17" s="1"/>
  <c r="K328" i="17"/>
  <c r="K329" i="17" s="1"/>
  <c r="K330" i="17" s="1"/>
  <c r="W328" i="17"/>
  <c r="W329" i="17" s="1"/>
  <c r="W330" i="17" s="1"/>
  <c r="EK328" i="17"/>
  <c r="EK329" i="17" s="1"/>
  <c r="EK330" i="17" s="1"/>
  <c r="GQ328" i="17"/>
  <c r="GQ329" i="17" s="1"/>
  <c r="GQ330" i="17" s="1"/>
  <c r="DM328" i="17"/>
  <c r="DM329" i="17" s="1"/>
  <c r="DM330" i="17" s="1"/>
  <c r="S328" i="17"/>
  <c r="S329" i="17" s="1"/>
  <c r="S330" i="17" s="1"/>
  <c r="GA368" i="17"/>
  <c r="BW368" i="17"/>
  <c r="CA368" i="17"/>
  <c r="GV368" i="17"/>
  <c r="GQ368" i="17"/>
  <c r="GH328" i="17"/>
  <c r="GH329" i="17" s="1"/>
  <c r="GH330" i="17" s="1"/>
  <c r="FN368" i="17"/>
  <c r="EN328" i="17"/>
  <c r="EN329" i="17" s="1"/>
  <c r="EN330" i="17" s="1"/>
  <c r="BP328" i="17"/>
  <c r="BP329" i="17" s="1"/>
  <c r="BP330" i="17" s="1"/>
  <c r="EW328" i="17"/>
  <c r="EW329" i="17" s="1"/>
  <c r="EW330" i="17" s="1"/>
  <c r="CU328" i="17"/>
  <c r="CU329" i="17" s="1"/>
  <c r="CU330" i="17" s="1"/>
  <c r="AP328" i="17"/>
  <c r="AP329" i="17" s="1"/>
  <c r="AP330" i="17" s="1"/>
  <c r="BY368" i="17"/>
  <c r="P368" i="17"/>
  <c r="CL328" i="17"/>
  <c r="CL329" i="17" s="1"/>
  <c r="CL330" i="17" s="1"/>
  <c r="CR328" i="17"/>
  <c r="CR329" i="17" s="1"/>
  <c r="CR330" i="17" s="1"/>
  <c r="L328" i="17"/>
  <c r="L329" i="17" s="1"/>
  <c r="L330" i="17" s="1"/>
  <c r="FK328" i="17"/>
  <c r="FK329" i="17" s="1"/>
  <c r="FK330" i="17" s="1"/>
  <c r="EM328" i="17"/>
  <c r="EM329" i="17" s="1"/>
  <c r="EM330" i="17" s="1"/>
  <c r="GF328" i="17"/>
  <c r="GF329" i="17" s="1"/>
  <c r="GF330" i="17" s="1"/>
  <c r="AZ328" i="17"/>
  <c r="AZ329" i="17" s="1"/>
  <c r="AZ330" i="17" s="1"/>
  <c r="EZ328" i="17"/>
  <c r="EZ329" i="17" s="1"/>
  <c r="EZ330" i="17" s="1"/>
  <c r="FQ328" i="17"/>
  <c r="FQ329" i="17" s="1"/>
  <c r="FQ330" i="17" s="1"/>
  <c r="DB328" i="17"/>
  <c r="DB329" i="17" s="1"/>
  <c r="DB330" i="17" s="1"/>
  <c r="GK328" i="17"/>
  <c r="GK329" i="17" s="1"/>
  <c r="GK330" i="17" s="1"/>
  <c r="DK328" i="17"/>
  <c r="DK329" i="17" s="1"/>
  <c r="DK330" i="17" s="1"/>
  <c r="EB328" i="17"/>
  <c r="EB329" i="17" s="1"/>
  <c r="EB330" i="17" s="1"/>
  <c r="GW328" i="17"/>
  <c r="GW329" i="17" s="1"/>
  <c r="GW330" i="17" s="1"/>
  <c r="GM328" i="17"/>
  <c r="GM329" i="17" s="1"/>
  <c r="GM330" i="17" s="1"/>
  <c r="GR328" i="17"/>
  <c r="GR329" i="17" s="1"/>
  <c r="GR330" i="17" s="1"/>
  <c r="DS328" i="17"/>
  <c r="DS329" i="17" s="1"/>
  <c r="DS330" i="17" s="1"/>
  <c r="EO328" i="17"/>
  <c r="EO329" i="17" s="1"/>
  <c r="EO330" i="17" s="1"/>
  <c r="V328" i="17"/>
  <c r="V329" i="17" s="1"/>
  <c r="V330" i="17" s="1"/>
  <c r="FS328" i="17"/>
  <c r="FS329" i="17" s="1"/>
  <c r="FS330" i="17" s="1"/>
  <c r="CM328" i="17"/>
  <c r="CM329" i="17" s="1"/>
  <c r="CM330" i="17" s="1"/>
  <c r="GG328" i="17"/>
  <c r="GG329" i="17" s="1"/>
  <c r="GG330" i="17" s="1"/>
  <c r="CN328" i="17"/>
  <c r="CN329" i="17" s="1"/>
  <c r="CN330" i="17" s="1"/>
  <c r="BU328" i="17"/>
  <c r="BU329" i="17" s="1"/>
  <c r="BU330" i="17" s="1"/>
  <c r="FT328" i="17"/>
  <c r="FT329" i="17" s="1"/>
  <c r="FT330" i="17" s="1"/>
  <c r="FO368" i="17"/>
  <c r="DI328" i="17"/>
  <c r="DI329" i="17" s="1"/>
  <c r="DI330" i="17" s="1"/>
  <c r="CJ328" i="17"/>
  <c r="CJ329" i="17" s="1"/>
  <c r="CJ330" i="17" s="1"/>
  <c r="FF368" i="17"/>
  <c r="F277" i="17"/>
  <c r="M328" i="17"/>
  <c r="M329" i="17" s="1"/>
  <c r="M330" i="17" s="1"/>
  <c r="EU328" i="17"/>
  <c r="EU329" i="17" s="1"/>
  <c r="EU330" i="17" s="1"/>
  <c r="FB328" i="17"/>
  <c r="FB329" i="17" s="1"/>
  <c r="FB330" i="17" s="1"/>
  <c r="CO328" i="17"/>
  <c r="CO329" i="17" s="1"/>
  <c r="CO330" i="17" s="1"/>
  <c r="AM328" i="17"/>
  <c r="AM329" i="17" s="1"/>
  <c r="AM330" i="17" s="1"/>
  <c r="DT328" i="17"/>
  <c r="DT329" i="17" s="1"/>
  <c r="DT330" i="17" s="1"/>
  <c r="GX328" i="17"/>
  <c r="GX329" i="17" s="1"/>
  <c r="GX330" i="17" s="1"/>
  <c r="ET328" i="17"/>
  <c r="ET329" i="17" s="1"/>
  <c r="ET330" i="17" s="1"/>
  <c r="AG328" i="17"/>
  <c r="AG329" i="17" s="1"/>
  <c r="DL328" i="17"/>
  <c r="DL329" i="17" s="1"/>
  <c r="DL330" i="17" s="1"/>
  <c r="DU328" i="17"/>
  <c r="DU329" i="17" s="1"/>
  <c r="DU330" i="17" s="1"/>
  <c r="BZ328" i="17"/>
  <c r="BZ329" i="17" s="1"/>
  <c r="BZ330" i="17" s="1"/>
  <c r="GU328" i="17"/>
  <c r="GU329" i="17" s="1"/>
  <c r="GU330" i="17" s="1"/>
  <c r="AU328" i="17"/>
  <c r="AU329" i="17" s="1"/>
  <c r="AU330" i="17" s="1"/>
  <c r="CD368" i="17"/>
  <c r="ER328" i="17"/>
  <c r="ER329" i="17" s="1"/>
  <c r="ER330" i="17" s="1"/>
  <c r="I328" i="17"/>
  <c r="I329" i="17" s="1"/>
  <c r="I330" i="17" s="1"/>
  <c r="GY328" i="17"/>
  <c r="GY329" i="17" s="1"/>
  <c r="GY330" i="17" s="1"/>
  <c r="AS328" i="17"/>
  <c r="AS329" i="17" s="1"/>
  <c r="AS330" i="17" s="1"/>
  <c r="FY328" i="17"/>
  <c r="FY329" i="17" s="1"/>
  <c r="FY330" i="17" s="1"/>
  <c r="FI328" i="17"/>
  <c r="FI329" i="17" s="1"/>
  <c r="FI330" i="17" s="1"/>
  <c r="BJ368" i="17"/>
  <c r="DV328" i="17"/>
  <c r="DV329" i="17" s="1"/>
  <c r="DV330" i="17" s="1"/>
  <c r="BQ328" i="17"/>
  <c r="BQ329" i="17" s="1"/>
  <c r="BQ330" i="17" s="1"/>
  <c r="AI328" i="17"/>
  <c r="AI329" i="17" s="1"/>
  <c r="AI330" i="17" s="1"/>
  <c r="DJ328" i="17"/>
  <c r="DJ329" i="17" s="1"/>
  <c r="DJ330" i="17" s="1"/>
  <c r="FL328" i="17"/>
  <c r="FL329" i="17" s="1"/>
  <c r="FL330" i="17" s="1"/>
  <c r="J328" i="17"/>
  <c r="J329" i="17" s="1"/>
  <c r="J330" i="17" s="1"/>
  <c r="FA368" i="17"/>
  <c r="GM368" i="17"/>
  <c r="DC368" i="17"/>
  <c r="EL368" i="17"/>
  <c r="AJ328" i="17"/>
  <c r="AJ329" i="17" s="1"/>
  <c r="AJ330" i="17" s="1"/>
  <c r="BV328" i="17"/>
  <c r="BV329" i="17" s="1"/>
  <c r="BV330" i="17" s="1"/>
  <c r="GZ328" i="17"/>
  <c r="GZ329" i="17" s="1"/>
  <c r="GZ330" i="17" s="1"/>
  <c r="GN328" i="17"/>
  <c r="GN329" i="17" s="1"/>
  <c r="GN330" i="17" s="1"/>
  <c r="FW328" i="17"/>
  <c r="FW329" i="17" s="1"/>
  <c r="FW330" i="17" s="1"/>
  <c r="GD328" i="17"/>
  <c r="GD329" i="17" s="1"/>
  <c r="GS368" i="17"/>
  <c r="EH328" i="17"/>
  <c r="EH329" i="17" s="1"/>
  <c r="EH330" i="17" s="1"/>
  <c r="O328" i="17"/>
  <c r="O329" i="17" s="1"/>
  <c r="O330" i="17" s="1"/>
  <c r="GI328" i="17"/>
  <c r="GI329" i="17" s="1"/>
  <c r="GI330" i="17" s="1"/>
  <c r="BC328" i="17"/>
  <c r="BC329" i="17" s="1"/>
  <c r="BC330" i="17" s="1"/>
  <c r="GE328" i="17"/>
  <c r="GE329" i="17" s="1"/>
  <c r="GE330" i="17" s="1"/>
  <c r="AH328" i="17"/>
  <c r="AH329" i="17" s="1"/>
  <c r="AH330" i="17" s="1"/>
  <c r="BS328" i="17"/>
  <c r="BS329" i="17" s="1"/>
  <c r="BS330" i="17" s="1"/>
  <c r="CH328" i="17"/>
  <c r="CH329" i="17" s="1"/>
  <c r="CH330" i="17" s="1"/>
  <c r="AV328" i="17"/>
  <c r="AV329" i="17" s="1"/>
  <c r="AV330" i="17" s="1"/>
  <c r="AK328" i="17"/>
  <c r="AK329" i="17" s="1"/>
  <c r="AK330" i="17" s="1"/>
  <c r="FX328" i="17"/>
  <c r="FX329" i="17" s="1"/>
  <c r="FX330" i="17" s="1"/>
  <c r="AB328" i="17"/>
  <c r="AB329" i="17" s="1"/>
  <c r="AB330" i="17" s="1"/>
  <c r="T328" i="17"/>
  <c r="T329" i="17" s="1"/>
  <c r="T330" i="17" s="1"/>
  <c r="CY328" i="17"/>
  <c r="CY329" i="17" s="1"/>
  <c r="CY330" i="17" s="1"/>
  <c r="AY328" i="17"/>
  <c r="AY329" i="17" s="1"/>
  <c r="AY330" i="17" s="1"/>
  <c r="BK328" i="17"/>
  <c r="BK329" i="17" s="1"/>
  <c r="BK330" i="17" s="1"/>
  <c r="AL328" i="17"/>
  <c r="AL329" i="17" s="1"/>
  <c r="AL330" i="17" s="1"/>
  <c r="CP328" i="17"/>
  <c r="CP329" i="17" s="1"/>
  <c r="CP330" i="17" s="1"/>
  <c r="GB368" i="17"/>
  <c r="DW328" i="17"/>
  <c r="DW329" i="17" s="1"/>
  <c r="DW330" i="17" s="1"/>
  <c r="FL368" i="17"/>
  <c r="EJ328" i="17"/>
  <c r="EJ329" i="17" s="1"/>
  <c r="EJ330" i="17" s="1"/>
  <c r="DY328" i="17"/>
  <c r="DY329" i="17" s="1"/>
  <c r="DY330" i="17" s="1"/>
  <c r="BD328" i="17"/>
  <c r="BD329" i="17" s="1"/>
  <c r="BD330" i="17" s="1"/>
  <c r="CQ328" i="17"/>
  <c r="CQ329" i="17" s="1"/>
  <c r="CQ330" i="17" s="1"/>
  <c r="GP328" i="17"/>
  <c r="GP329" i="17" s="1"/>
  <c r="GP330" i="17" s="1"/>
  <c r="AA328" i="17"/>
  <c r="AA329" i="17" s="1"/>
  <c r="AA330" i="17" s="1"/>
  <c r="D270" i="17"/>
  <c r="D275" i="17" s="1"/>
  <c r="D276" i="17" s="1"/>
  <c r="DO328" i="17"/>
  <c r="DO329" i="17" s="1"/>
  <c r="DO330" i="17" s="1"/>
  <c r="R328" i="17"/>
  <c r="R329" i="17" s="1"/>
  <c r="R330" i="17" s="1"/>
  <c r="GT328" i="17"/>
  <c r="GT329" i="17" s="1"/>
  <c r="GT330" i="17" s="1"/>
  <c r="EX328" i="17"/>
  <c r="EX329" i="17" s="1"/>
  <c r="EX330" i="17" s="1"/>
  <c r="AQ328" i="17"/>
  <c r="AQ329" i="17" s="1"/>
  <c r="AQ330" i="17" s="1"/>
  <c r="ES328" i="17"/>
  <c r="ES329" i="17" s="1"/>
  <c r="ES330" i="17" s="1"/>
  <c r="FM328" i="17"/>
  <c r="FM329" i="17" s="1"/>
  <c r="FM330" i="17" s="1"/>
  <c r="DQ328" i="17"/>
  <c r="DQ329" i="17" s="1"/>
  <c r="DQ330" i="17" s="1"/>
  <c r="DG328" i="17"/>
  <c r="DG329" i="17" s="1"/>
  <c r="DG330" i="17" s="1"/>
  <c r="FG328" i="17"/>
  <c r="FG329" i="17" s="1"/>
  <c r="FG330" i="17" s="1"/>
  <c r="CK328" i="17"/>
  <c r="CK329" i="17" s="1"/>
  <c r="CK330" i="17" s="1"/>
  <c r="G280" i="17"/>
  <c r="EA328" i="17"/>
  <c r="EA329" i="17" s="1"/>
  <c r="EA330" i="17" s="1"/>
  <c r="BM328" i="17"/>
  <c r="BM329" i="17" s="1"/>
  <c r="BM330" i="17" s="1"/>
  <c r="CS328" i="17"/>
  <c r="CS329" i="17" s="1"/>
  <c r="CS330" i="17" s="1"/>
  <c r="BA328" i="17"/>
  <c r="BA329" i="17" s="1"/>
  <c r="BA330" i="17" s="1"/>
  <c r="BO328" i="17"/>
  <c r="BO329" i="17" s="1"/>
  <c r="BO330" i="17" s="1"/>
  <c r="DX328" i="17"/>
  <c r="DX329" i="17" s="1"/>
  <c r="DX330" i="17" s="1"/>
  <c r="G281" i="17"/>
  <c r="EV328" i="17"/>
  <c r="EV329" i="17" s="1"/>
  <c r="EV330" i="17" s="1"/>
  <c r="H368" i="17"/>
  <c r="H328" i="17"/>
  <c r="FE329" i="17"/>
  <c r="CE328" i="17" l="1"/>
  <c r="FD328" i="17"/>
  <c r="ED328" i="17"/>
  <c r="GC328" i="17"/>
  <c r="BF328" i="17"/>
  <c r="DE328" i="17"/>
  <c r="AF328" i="17"/>
  <c r="DE329" i="17"/>
  <c r="DF330" i="17"/>
  <c r="ED329" i="17"/>
  <c r="EE330" i="17"/>
  <c r="AG330" i="17"/>
  <c r="AF329" i="17"/>
  <c r="FE330" i="17"/>
  <c r="FD329" i="17"/>
  <c r="CF330" i="17"/>
  <c r="CE329" i="17"/>
  <c r="H329" i="17"/>
  <c r="G328" i="17"/>
  <c r="BG330" i="17"/>
  <c r="BF329" i="17"/>
  <c r="GD330" i="17"/>
  <c r="GC329" i="17"/>
  <c r="BF330" i="17" l="1"/>
  <c r="I333" i="17" s="1"/>
  <c r="GC330" i="17"/>
  <c r="N333" i="17" s="1"/>
  <c r="AF330" i="17"/>
  <c r="H333" i="17" s="1"/>
  <c r="CE330" i="17"/>
  <c r="J333" i="17" s="1"/>
  <c r="FD330" i="17"/>
  <c r="M333" i="17" s="1"/>
  <c r="ED330" i="17"/>
  <c r="L333" i="17" s="1"/>
  <c r="D328" i="17"/>
  <c r="D329" i="17" s="1"/>
  <c r="D330" i="17" s="1"/>
  <c r="DE330" i="17"/>
  <c r="K333" i="17" s="1"/>
  <c r="H330" i="17"/>
  <c r="G329" i="17"/>
  <c r="G330" i="17" s="1"/>
  <c r="G333" i="17" s="1"/>
  <c r="J40" i="7" l="1"/>
  <c r="K40" i="7"/>
  <c r="L40" i="7"/>
  <c r="M40" i="7"/>
  <c r="N40" i="7"/>
  <c r="O40" i="7"/>
  <c r="P40" i="7"/>
  <c r="I40" i="7"/>
  <c r="I36" i="7"/>
  <c r="J36" i="7"/>
  <c r="K36" i="7"/>
  <c r="L36" i="7"/>
  <c r="M36" i="7"/>
  <c r="N36" i="7"/>
  <c r="O36" i="7"/>
  <c r="P36" i="7"/>
  <c r="K37" i="15" l="1"/>
  <c r="I42" i="15"/>
  <c r="H42" i="15"/>
  <c r="F52" i="15"/>
  <c r="Q102" i="12"/>
  <c r="AU32" i="3"/>
  <c r="AV32" i="3"/>
  <c r="AW32" i="3"/>
  <c r="AX32" i="3"/>
  <c r="AY32" i="3"/>
  <c r="AZ32" i="3"/>
  <c r="BA32" i="3"/>
  <c r="AU18" i="3"/>
  <c r="AV18" i="3"/>
  <c r="AW18" i="3"/>
  <c r="AX18" i="3"/>
  <c r="AY18" i="3"/>
  <c r="AZ18" i="3"/>
  <c r="BA18" i="3"/>
  <c r="AT32" i="3"/>
  <c r="AT18" i="3"/>
  <c r="J29" i="7"/>
  <c r="K29" i="7"/>
  <c r="L29" i="7"/>
  <c r="M29" i="7"/>
  <c r="N29" i="7"/>
  <c r="O29" i="7"/>
  <c r="P29" i="7"/>
  <c r="Q29" i="7"/>
  <c r="R29" i="7"/>
  <c r="I29" i="7"/>
  <c r="J28" i="7"/>
  <c r="K28" i="7"/>
  <c r="L28" i="7"/>
  <c r="M28" i="7"/>
  <c r="N28" i="7"/>
  <c r="O28" i="7"/>
  <c r="P28" i="7"/>
  <c r="Q28" i="7"/>
  <c r="R28" i="7"/>
  <c r="I28" i="7"/>
  <c r="J27" i="7"/>
  <c r="K27" i="7"/>
  <c r="L27" i="7"/>
  <c r="M27" i="7"/>
  <c r="N27" i="7"/>
  <c r="O27" i="7"/>
  <c r="P27" i="7"/>
  <c r="Q27" i="7"/>
  <c r="R27" i="7"/>
  <c r="I27" i="7"/>
  <c r="J25" i="7"/>
  <c r="K25" i="7"/>
  <c r="L25" i="7"/>
  <c r="M25" i="7"/>
  <c r="N25" i="7"/>
  <c r="O25" i="7"/>
  <c r="P25" i="7"/>
  <c r="Q25" i="7"/>
  <c r="R25" i="7"/>
  <c r="J26" i="7"/>
  <c r="K26" i="7"/>
  <c r="L26" i="7"/>
  <c r="M26" i="7"/>
  <c r="N26" i="7"/>
  <c r="O26" i="7"/>
  <c r="P26" i="7"/>
  <c r="Q26" i="7"/>
  <c r="R26" i="7"/>
  <c r="I26" i="7"/>
  <c r="I25" i="7"/>
  <c r="P31" i="7" l="1"/>
  <c r="M42" i="15"/>
  <c r="K42" i="15"/>
  <c r="I37" i="15"/>
  <c r="L42" i="15"/>
  <c r="J42" i="15"/>
  <c r="H37" i="15"/>
  <c r="F42" i="15"/>
  <c r="J47" i="15"/>
  <c r="I47" i="15"/>
  <c r="H47" i="15"/>
  <c r="M52" i="15"/>
  <c r="L52" i="15"/>
  <c r="M37" i="15"/>
  <c r="F37" i="15"/>
  <c r="K52" i="15"/>
  <c r="I52" i="15"/>
  <c r="G42" i="15"/>
  <c r="F47" i="15"/>
  <c r="G52" i="15"/>
  <c r="G37" i="15"/>
  <c r="H52" i="15"/>
  <c r="N37" i="7"/>
  <c r="G47" i="15"/>
  <c r="G53" i="15" s="1"/>
  <c r="M47" i="15"/>
  <c r="L47" i="15"/>
  <c r="K47" i="15"/>
  <c r="L37" i="15"/>
  <c r="J37" i="15"/>
  <c r="J52" i="15"/>
  <c r="M53" i="15" l="1"/>
  <c r="K53" i="15"/>
  <c r="I41" i="7"/>
  <c r="F53" i="15"/>
  <c r="N53" i="15" s="1"/>
  <c r="H53" i="15"/>
  <c r="O41" i="7"/>
  <c r="L53" i="15"/>
  <c r="I53" i="15"/>
  <c r="J53" i="15"/>
  <c r="G54" i="15"/>
  <c r="K54" i="15"/>
  <c r="K41" i="7"/>
  <c r="H54" i="15"/>
  <c r="F54" i="15"/>
  <c r="L37" i="7"/>
  <c r="I54" i="15"/>
  <c r="M37" i="7"/>
  <c r="J54" i="15"/>
  <c r="P37" i="7"/>
  <c r="M54" i="15"/>
  <c r="O37" i="7"/>
  <c r="L54" i="15"/>
  <c r="K37" i="7"/>
  <c r="J37" i="7"/>
  <c r="M41" i="7"/>
  <c r="L41" i="7"/>
  <c r="P41" i="7"/>
  <c r="I37" i="7"/>
  <c r="N41" i="7"/>
  <c r="J41" i="7"/>
  <c r="C12" i="21"/>
  <c r="C10" i="21"/>
  <c r="C9" i="21"/>
  <c r="C8" i="21"/>
  <c r="C32" i="13"/>
  <c r="Y32" i="13" l="1"/>
  <c r="Y14" i="12" s="1"/>
  <c r="Z32" i="13"/>
  <c r="U32" i="13"/>
  <c r="V32" i="13"/>
  <c r="X32" i="13"/>
  <c r="W32" i="13"/>
  <c r="X14" i="12" s="1"/>
  <c r="AA32" i="13"/>
  <c r="Z14" i="12" s="1"/>
  <c r="C19" i="21"/>
  <c r="C20" i="21"/>
  <c r="C21" i="21"/>
  <c r="C23" i="21"/>
  <c r="C7" i="21"/>
  <c r="T32" i="13"/>
  <c r="C18" i="21"/>
  <c r="F25" i="13"/>
  <c r="G25" i="13"/>
  <c r="H25" i="13"/>
  <c r="I25" i="13"/>
  <c r="J25" i="13"/>
  <c r="K25" i="13"/>
  <c r="L25" i="13"/>
  <c r="F35" i="13"/>
  <c r="G35" i="13"/>
  <c r="H35" i="13"/>
  <c r="I35" i="13"/>
  <c r="J35" i="13"/>
  <c r="K35" i="13"/>
  <c r="L35" i="13"/>
  <c r="F26" i="13"/>
  <c r="G26" i="13"/>
  <c r="H26" i="13"/>
  <c r="I26" i="13"/>
  <c r="J26" i="13"/>
  <c r="K26" i="13"/>
  <c r="L26" i="13"/>
  <c r="F36" i="13"/>
  <c r="G36" i="13"/>
  <c r="H36" i="13"/>
  <c r="I36" i="13"/>
  <c r="J36" i="13"/>
  <c r="K36" i="13"/>
  <c r="L36" i="13"/>
  <c r="F27" i="13"/>
  <c r="G27" i="13"/>
  <c r="H27" i="13"/>
  <c r="I27" i="13"/>
  <c r="J27" i="13"/>
  <c r="K27" i="13"/>
  <c r="L27" i="13"/>
  <c r="F37" i="13"/>
  <c r="G37" i="13"/>
  <c r="H37" i="13"/>
  <c r="I37" i="13"/>
  <c r="J37" i="13"/>
  <c r="K37" i="13"/>
  <c r="L37" i="13"/>
  <c r="F28" i="13"/>
  <c r="G28" i="13"/>
  <c r="H28" i="13"/>
  <c r="I28" i="13"/>
  <c r="J28" i="13"/>
  <c r="K28" i="13"/>
  <c r="L28" i="13"/>
  <c r="F38" i="13"/>
  <c r="G38" i="13"/>
  <c r="H38" i="13"/>
  <c r="I38" i="13"/>
  <c r="J38" i="13"/>
  <c r="K38" i="13"/>
  <c r="L38" i="13"/>
  <c r="F39" i="13"/>
  <c r="G39" i="13"/>
  <c r="H39" i="13"/>
  <c r="I39" i="13"/>
  <c r="J39" i="13"/>
  <c r="K39" i="13"/>
  <c r="L39" i="13"/>
  <c r="F40" i="13"/>
  <c r="G40" i="13"/>
  <c r="H40" i="13"/>
  <c r="I40" i="13"/>
  <c r="J40" i="13"/>
  <c r="K40" i="13"/>
  <c r="L40" i="13"/>
  <c r="F41" i="13"/>
  <c r="G41" i="13"/>
  <c r="H41" i="13"/>
  <c r="I41" i="13"/>
  <c r="J41" i="13"/>
  <c r="K41" i="13"/>
  <c r="L41" i="13"/>
  <c r="E35" i="13"/>
  <c r="E26" i="13"/>
  <c r="E36" i="13"/>
  <c r="E27" i="13"/>
  <c r="E37" i="13"/>
  <c r="E28" i="13"/>
  <c r="E38" i="13"/>
  <c r="E39" i="13"/>
  <c r="E40" i="13"/>
  <c r="E41" i="13"/>
  <c r="E25" i="13"/>
  <c r="AC27" i="13" l="1"/>
  <c r="Z33" i="13"/>
  <c r="V14" i="12"/>
  <c r="W14" i="12"/>
  <c r="AC26" i="13"/>
  <c r="AC25" i="13"/>
  <c r="AC30" i="13"/>
  <c r="Y33" i="13"/>
  <c r="AC28" i="13"/>
  <c r="C24" i="21"/>
  <c r="O25" i="21" s="1"/>
  <c r="R33" i="13"/>
  <c r="U33" i="13"/>
  <c r="X33" i="13"/>
  <c r="V33" i="13"/>
  <c r="W33" i="13"/>
  <c r="AC31" i="13"/>
  <c r="AC29" i="13"/>
  <c r="AA33" i="13"/>
  <c r="AC32" i="13"/>
  <c r="L30" i="13"/>
  <c r="L32" i="13" s="1"/>
  <c r="K30" i="13"/>
  <c r="K32" i="13" s="1"/>
  <c r="J30" i="13"/>
  <c r="J32" i="13" s="1"/>
  <c r="I30" i="13"/>
  <c r="I32" i="13" s="1"/>
  <c r="H30" i="13"/>
  <c r="H32" i="13" s="1"/>
  <c r="G30" i="13"/>
  <c r="G32" i="13" s="1"/>
  <c r="F30" i="13"/>
  <c r="F32" i="13" s="1"/>
  <c r="E30" i="13"/>
  <c r="V101" i="12"/>
  <c r="V102" i="12"/>
  <c r="V103" i="12"/>
  <c r="V104" i="12"/>
  <c r="V105" i="12"/>
  <c r="V107" i="12"/>
  <c r="V100" i="12"/>
  <c r="E32" i="13" l="1"/>
  <c r="C13" i="21"/>
  <c r="O14" i="21" s="1"/>
  <c r="G120" i="12"/>
  <c r="H120" i="12"/>
  <c r="I120" i="12"/>
  <c r="J120" i="12"/>
  <c r="K120" i="12"/>
  <c r="L120" i="12"/>
  <c r="M120" i="12"/>
  <c r="F120" i="12"/>
  <c r="G121" i="12"/>
  <c r="H121" i="12"/>
  <c r="I121" i="12"/>
  <c r="J121" i="12"/>
  <c r="K121" i="12"/>
  <c r="L121" i="12"/>
  <c r="M121" i="12"/>
  <c r="F121" i="12"/>
  <c r="G81" i="12"/>
  <c r="G94" i="12" s="1"/>
  <c r="H81" i="12"/>
  <c r="H94" i="12" s="1"/>
  <c r="I81" i="12"/>
  <c r="I94" i="12" s="1"/>
  <c r="J81" i="12"/>
  <c r="J94" i="12" s="1"/>
  <c r="K81" i="12"/>
  <c r="K94" i="12" s="1"/>
  <c r="L81" i="12"/>
  <c r="L94" i="12" s="1"/>
  <c r="M81" i="12"/>
  <c r="M94" i="12" s="1"/>
  <c r="G82" i="12"/>
  <c r="G95" i="12" s="1"/>
  <c r="H82" i="12"/>
  <c r="H95" i="12" s="1"/>
  <c r="I82" i="12"/>
  <c r="I95" i="12" s="1"/>
  <c r="J82" i="12"/>
  <c r="J95" i="12" s="1"/>
  <c r="K82" i="12"/>
  <c r="K95" i="12" s="1"/>
  <c r="L82" i="12"/>
  <c r="L95" i="12" s="1"/>
  <c r="M82" i="12"/>
  <c r="M95" i="12" s="1"/>
  <c r="G83" i="12"/>
  <c r="G96" i="12" s="1"/>
  <c r="H83" i="12"/>
  <c r="H96" i="12" s="1"/>
  <c r="I83" i="12"/>
  <c r="I96" i="12" s="1"/>
  <c r="J83" i="12"/>
  <c r="J96" i="12" s="1"/>
  <c r="K83" i="12"/>
  <c r="K96" i="12" s="1"/>
  <c r="L83" i="12"/>
  <c r="L96" i="12" s="1"/>
  <c r="M83" i="12"/>
  <c r="M96" i="12" s="1"/>
  <c r="G84" i="12"/>
  <c r="G97" i="12" s="1"/>
  <c r="H84" i="12"/>
  <c r="H97" i="12" s="1"/>
  <c r="I84" i="12"/>
  <c r="I97" i="12" s="1"/>
  <c r="J84" i="12"/>
  <c r="J97" i="12" s="1"/>
  <c r="K84" i="12"/>
  <c r="K97" i="12" s="1"/>
  <c r="L84" i="12"/>
  <c r="L97" i="12" s="1"/>
  <c r="M84" i="12"/>
  <c r="M97" i="12" s="1"/>
  <c r="G85" i="12"/>
  <c r="G98" i="12" s="1"/>
  <c r="H85" i="12"/>
  <c r="H98" i="12" s="1"/>
  <c r="I85" i="12"/>
  <c r="I98" i="12" s="1"/>
  <c r="J85" i="12"/>
  <c r="J98" i="12" s="1"/>
  <c r="K85" i="12"/>
  <c r="K98" i="12" s="1"/>
  <c r="L85" i="12"/>
  <c r="L98" i="12" s="1"/>
  <c r="M85" i="12"/>
  <c r="M98" i="12" s="1"/>
  <c r="G86" i="12"/>
  <c r="G100" i="12" s="1"/>
  <c r="H86" i="12"/>
  <c r="H100" i="12" s="1"/>
  <c r="I86" i="12"/>
  <c r="I100" i="12" s="1"/>
  <c r="J86" i="12"/>
  <c r="J100" i="12" s="1"/>
  <c r="K86" i="12"/>
  <c r="K100" i="12" s="1"/>
  <c r="L86" i="12"/>
  <c r="L100" i="12" s="1"/>
  <c r="M86" i="12"/>
  <c r="M100" i="12" s="1"/>
  <c r="G87" i="12"/>
  <c r="G101" i="12" s="1"/>
  <c r="H87" i="12"/>
  <c r="H101" i="12" s="1"/>
  <c r="I87" i="12"/>
  <c r="I101" i="12" s="1"/>
  <c r="J87" i="12"/>
  <c r="J101" i="12" s="1"/>
  <c r="K87" i="12"/>
  <c r="K101" i="12" s="1"/>
  <c r="L87" i="12"/>
  <c r="L101" i="12" s="1"/>
  <c r="M87" i="12"/>
  <c r="M101" i="12" s="1"/>
  <c r="G88" i="12"/>
  <c r="G102" i="12" s="1"/>
  <c r="H88" i="12"/>
  <c r="H102" i="12" s="1"/>
  <c r="I88" i="12"/>
  <c r="I102" i="12" s="1"/>
  <c r="J88" i="12"/>
  <c r="J102" i="12" s="1"/>
  <c r="K88" i="12"/>
  <c r="K102" i="12" s="1"/>
  <c r="L88" i="12"/>
  <c r="L102" i="12" s="1"/>
  <c r="M88" i="12"/>
  <c r="M102" i="12" s="1"/>
  <c r="G89" i="12"/>
  <c r="G103" i="12" s="1"/>
  <c r="H89" i="12"/>
  <c r="H103" i="12" s="1"/>
  <c r="I89" i="12"/>
  <c r="I103" i="12" s="1"/>
  <c r="J89" i="12"/>
  <c r="J103" i="12" s="1"/>
  <c r="K89" i="12"/>
  <c r="K103" i="12" s="1"/>
  <c r="L89" i="12"/>
  <c r="L103" i="12" s="1"/>
  <c r="M89" i="12"/>
  <c r="M103" i="12" s="1"/>
  <c r="G90" i="12"/>
  <c r="G104" i="12" s="1"/>
  <c r="H90" i="12"/>
  <c r="H104" i="12" s="1"/>
  <c r="I90" i="12"/>
  <c r="I104" i="12" s="1"/>
  <c r="J90" i="12"/>
  <c r="J104" i="12" s="1"/>
  <c r="K90" i="12"/>
  <c r="K104" i="12" s="1"/>
  <c r="L90" i="12"/>
  <c r="L104" i="12" s="1"/>
  <c r="M90" i="12"/>
  <c r="M104" i="12" s="1"/>
  <c r="F90" i="12"/>
  <c r="F104" i="12" s="1"/>
  <c r="F89" i="12"/>
  <c r="F103" i="12" s="1"/>
  <c r="F88" i="12"/>
  <c r="F102" i="12" s="1"/>
  <c r="F87" i="12"/>
  <c r="F101" i="12" s="1"/>
  <c r="F86" i="12"/>
  <c r="F100" i="12" s="1"/>
  <c r="F85" i="12"/>
  <c r="F98" i="12" s="1"/>
  <c r="F84" i="12"/>
  <c r="F97" i="12" s="1"/>
  <c r="F83" i="12"/>
  <c r="F96" i="12" s="1"/>
  <c r="F82" i="12"/>
  <c r="F95" i="12" s="1"/>
  <c r="F81" i="12"/>
  <c r="F94" i="12" s="1"/>
  <c r="K123" i="12" l="1"/>
  <c r="K122" i="12"/>
  <c r="G123" i="12"/>
  <c r="G122" i="12"/>
  <c r="M123" i="12"/>
  <c r="M122" i="12"/>
  <c r="L123" i="12"/>
  <c r="L122" i="12"/>
  <c r="J123" i="12"/>
  <c r="J122" i="12"/>
  <c r="I99" i="12"/>
  <c r="G99" i="12"/>
  <c r="I123" i="12"/>
  <c r="I122" i="12"/>
  <c r="H123" i="12"/>
  <c r="H122" i="12"/>
  <c r="I105" i="12"/>
  <c r="I107" i="12" s="1"/>
  <c r="L99" i="12"/>
  <c r="H105" i="12"/>
  <c r="H107" i="12" s="1"/>
  <c r="K99" i="12"/>
  <c r="J99" i="12"/>
  <c r="F105" i="12"/>
  <c r="F107" i="12" s="1"/>
  <c r="M105" i="12"/>
  <c r="M107" i="12" s="1"/>
  <c r="L105" i="12"/>
  <c r="L107" i="12" s="1"/>
  <c r="F99" i="12"/>
  <c r="K105" i="12"/>
  <c r="K107" i="12" s="1"/>
  <c r="H99" i="12"/>
  <c r="J105" i="12"/>
  <c r="J107" i="12" s="1"/>
  <c r="M99" i="12"/>
  <c r="G105" i="12"/>
  <c r="G107" i="12" s="1"/>
  <c r="U65" i="2" l="1"/>
  <c r="U64" i="2"/>
  <c r="U63" i="2"/>
  <c r="U62" i="2"/>
  <c r="U51" i="2"/>
  <c r="V49" i="2"/>
  <c r="V48" i="2"/>
  <c r="V47" i="2"/>
  <c r="V65" i="2" s="1"/>
  <c r="V46" i="2"/>
  <c r="V64" i="2" s="1"/>
  <c r="V45" i="2"/>
  <c r="V63" i="2" s="1"/>
  <c r="V44" i="2"/>
  <c r="V62" i="2" s="1"/>
  <c r="Y36" i="2"/>
  <c r="X28" i="2"/>
  <c r="T3" i="2"/>
  <c r="U56" i="2" l="1"/>
  <c r="U53" i="2"/>
  <c r="V50" i="2"/>
  <c r="V58" i="2" s="1"/>
  <c r="U55" i="2"/>
  <c r="U52" i="2"/>
  <c r="U54" i="2"/>
  <c r="M38" i="7" l="1"/>
  <c r="M39" i="7"/>
  <c r="P39" i="7"/>
  <c r="P38" i="7"/>
  <c r="L39" i="7"/>
  <c r="L38" i="7"/>
  <c r="J39" i="7"/>
  <c r="J38" i="7"/>
  <c r="N39" i="7"/>
  <c r="N38" i="7"/>
  <c r="O39" i="7"/>
  <c r="O38" i="7"/>
  <c r="K39" i="7"/>
  <c r="K38" i="7"/>
  <c r="I38" i="7"/>
  <c r="I39" i="7"/>
  <c r="J37" i="6" l="1"/>
  <c r="L37" i="6"/>
  <c r="K37" i="6"/>
  <c r="K43" i="6"/>
  <c r="P37" i="6"/>
  <c r="M23" i="20" s="1"/>
  <c r="O37" i="6"/>
  <c r="I37" i="6"/>
  <c r="N37" i="6"/>
  <c r="M37" i="6"/>
  <c r="J41" i="6"/>
  <c r="P43" i="6"/>
  <c r="L44" i="6"/>
  <c r="I44" i="6"/>
  <c r="O41" i="6"/>
  <c r="N40" i="6"/>
  <c r="M40" i="6"/>
  <c r="O43" i="6"/>
  <c r="N43" i="6"/>
  <c r="M41" i="6"/>
  <c r="N44" i="6"/>
  <c r="M43" i="6"/>
  <c r="L41" i="6"/>
  <c r="K40" i="6"/>
  <c r="P44" i="6"/>
  <c r="N41" i="6"/>
  <c r="O44" i="6"/>
  <c r="L40" i="6"/>
  <c r="I40" i="6"/>
  <c r="I43" i="6"/>
  <c r="K44" i="6"/>
  <c r="J43" i="6"/>
  <c r="P40" i="6"/>
  <c r="J44" i="6"/>
  <c r="P41" i="6"/>
  <c r="O40" i="6"/>
  <c r="I41" i="6"/>
  <c r="M44" i="6"/>
  <c r="L43" i="6"/>
  <c r="K41" i="6"/>
  <c r="J40" i="6"/>
  <c r="AD44" i="3" l="1"/>
  <c r="W42" i="3"/>
  <c r="AD43" i="3" s="1"/>
  <c r="Y42" i="3"/>
  <c r="AF43" i="3" s="1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5" i="2"/>
  <c r="Q46" i="3"/>
  <c r="Q47" i="3"/>
  <c r="Q48" i="3"/>
  <c r="Q49" i="3"/>
  <c r="Q50" i="3"/>
  <c r="Q51" i="3"/>
  <c r="Q52" i="3"/>
  <c r="Q53" i="3"/>
  <c r="Q54" i="3"/>
  <c r="Q45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50" i="3"/>
  <c r="P51" i="3"/>
  <c r="P52" i="3"/>
  <c r="P53" i="3"/>
  <c r="P54" i="3"/>
  <c r="P46" i="3"/>
  <c r="P47" i="3"/>
  <c r="P48" i="3"/>
  <c r="P49" i="3"/>
  <c r="P45" i="3"/>
  <c r="P44" i="3"/>
  <c r="P36" i="3"/>
  <c r="P35" i="3"/>
  <c r="P34" i="3"/>
  <c r="P28" i="3"/>
  <c r="P29" i="3"/>
  <c r="P43" i="3"/>
  <c r="P42" i="3"/>
  <c r="P41" i="3"/>
  <c r="P40" i="3"/>
  <c r="P39" i="3"/>
  <c r="P38" i="3"/>
  <c r="P37" i="3"/>
  <c r="P33" i="3"/>
  <c r="P32" i="3"/>
  <c r="P31" i="3"/>
  <c r="P30" i="3"/>
  <c r="P27" i="3"/>
  <c r="P26" i="3"/>
  <c r="P25" i="3"/>
  <c r="Y52" i="3"/>
  <c r="U47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" i="3"/>
  <c r="T3" i="3"/>
  <c r="T5" i="2" l="1"/>
  <c r="AA20" i="2"/>
  <c r="U10" i="3"/>
  <c r="AC10" i="3"/>
  <c r="AA7" i="3"/>
  <c r="AB7" i="3"/>
  <c r="V10" i="3"/>
  <c r="W10" i="3"/>
  <c r="U7" i="3"/>
  <c r="AC7" i="3"/>
  <c r="W7" i="3"/>
  <c r="X10" i="3"/>
  <c r="V7" i="3"/>
  <c r="T7" i="3"/>
  <c r="T10" i="3"/>
  <c r="Y10" i="3"/>
  <c r="Z10" i="3"/>
  <c r="X7" i="3"/>
  <c r="AB10" i="3"/>
  <c r="AA10" i="3"/>
  <c r="Y7" i="3"/>
  <c r="Z7" i="3"/>
  <c r="U6" i="3"/>
  <c r="AC6" i="3"/>
  <c r="AB9" i="3"/>
  <c r="Y9" i="3"/>
  <c r="V6" i="3"/>
  <c r="U9" i="3"/>
  <c r="AC9" i="3"/>
  <c r="Z9" i="3"/>
  <c r="W6" i="3"/>
  <c r="V9" i="3"/>
  <c r="T9" i="3"/>
  <c r="AA9" i="3"/>
  <c r="X6" i="3"/>
  <c r="W9" i="3"/>
  <c r="T6" i="3"/>
  <c r="AA6" i="3"/>
  <c r="Y6" i="3"/>
  <c r="X9" i="3"/>
  <c r="Z6" i="3"/>
  <c r="AB6" i="3"/>
  <c r="AD46" i="3"/>
  <c r="AF46" i="3"/>
  <c r="U42" i="3"/>
  <c r="AF45" i="3"/>
  <c r="AD45" i="3"/>
  <c r="AF44" i="3"/>
  <c r="AF47" i="3"/>
  <c r="AD47" i="3"/>
  <c r="AD52" i="2"/>
  <c r="AB49" i="2"/>
  <c r="AB44" i="2"/>
  <c r="AB52" i="2"/>
  <c r="AD46" i="2"/>
  <c r="AD51" i="2"/>
  <c r="AD48" i="2"/>
  <c r="AB46" i="2"/>
  <c r="AB51" i="2"/>
  <c r="AB48" i="2"/>
  <c r="AD50" i="2"/>
  <c r="AD45" i="2"/>
  <c r="AB53" i="2"/>
  <c r="AB50" i="2"/>
  <c r="AB45" i="2"/>
  <c r="AD49" i="2"/>
  <c r="AD53" i="2"/>
  <c r="AD47" i="2"/>
  <c r="AB47" i="2"/>
  <c r="AD44" i="2"/>
  <c r="Z22" i="3"/>
  <c r="AB31" i="3"/>
  <c r="AA32" i="3"/>
  <c r="Y22" i="3"/>
  <c r="T37" i="3"/>
  <c r="T35" i="3"/>
  <c r="X36" i="3"/>
  <c r="Z61" i="3" s="1"/>
  <c r="U30" i="3"/>
  <c r="AB25" i="3"/>
  <c r="AC24" i="3"/>
  <c r="U24" i="3"/>
  <c r="V23" i="3"/>
  <c r="W22" i="3"/>
  <c r="U25" i="3"/>
  <c r="T34" i="3"/>
  <c r="T32" i="3"/>
  <c r="W36" i="3"/>
  <c r="V29" i="3"/>
  <c r="AA25" i="3"/>
  <c r="AB24" i="3"/>
  <c r="AC23" i="3"/>
  <c r="U23" i="3"/>
  <c r="V22" i="3"/>
  <c r="V24" i="3"/>
  <c r="Z16" i="3"/>
  <c r="T30" i="3"/>
  <c r="X35" i="3"/>
  <c r="Z60" i="3" s="1"/>
  <c r="Z25" i="3"/>
  <c r="AA24" i="3"/>
  <c r="AB23" i="3"/>
  <c r="AC22" i="3"/>
  <c r="U22" i="3"/>
  <c r="AC30" i="3"/>
  <c r="W23" i="3"/>
  <c r="T29" i="3"/>
  <c r="Y34" i="3"/>
  <c r="AA35" i="3"/>
  <c r="Y28" i="3"/>
  <c r="T22" i="3"/>
  <c r="Y25" i="3"/>
  <c r="Z24" i="3"/>
  <c r="AA23" i="3"/>
  <c r="AB22" i="3"/>
  <c r="AB37" i="3"/>
  <c r="Z33" i="3"/>
  <c r="T25" i="3"/>
  <c r="X25" i="3"/>
  <c r="Y24" i="3"/>
  <c r="Z23" i="3"/>
  <c r="AA22" i="3"/>
  <c r="V37" i="3"/>
  <c r="AC25" i="3"/>
  <c r="X22" i="3"/>
  <c r="T28" i="3"/>
  <c r="Y37" i="3"/>
  <c r="T24" i="3"/>
  <c r="W25" i="3"/>
  <c r="X24" i="3"/>
  <c r="Y23" i="3"/>
  <c r="W37" i="3"/>
  <c r="T23" i="3"/>
  <c r="V25" i="3"/>
  <c r="W24" i="3"/>
  <c r="X23" i="3"/>
  <c r="Z36" i="3"/>
  <c r="T31" i="3"/>
  <c r="X37" i="3"/>
  <c r="Z62" i="3" s="1"/>
  <c r="Y36" i="3"/>
  <c r="Z35" i="3"/>
  <c r="AA34" i="3"/>
  <c r="AB33" i="3"/>
  <c r="AC32" i="3"/>
  <c r="U32" i="3"/>
  <c r="V31" i="3"/>
  <c r="W30" i="3"/>
  <c r="X29" i="3"/>
  <c r="Z54" i="3" s="1"/>
  <c r="W28" i="3"/>
  <c r="Y35" i="3"/>
  <c r="Z34" i="3"/>
  <c r="AA33" i="3"/>
  <c r="AB32" i="3"/>
  <c r="AC31" i="3"/>
  <c r="U31" i="3"/>
  <c r="V30" i="3"/>
  <c r="W29" i="3"/>
  <c r="AB28" i="3"/>
  <c r="T36" i="3"/>
  <c r="AC37" i="3"/>
  <c r="U37" i="3"/>
  <c r="V36" i="3"/>
  <c r="W35" i="3"/>
  <c r="X34" i="3"/>
  <c r="Z59" i="3" s="1"/>
  <c r="Y33" i="3"/>
  <c r="Z32" i="3"/>
  <c r="AA31" i="3"/>
  <c r="AB30" i="3"/>
  <c r="AC29" i="3"/>
  <c r="U29" i="3"/>
  <c r="AC36" i="3"/>
  <c r="U36" i="3"/>
  <c r="V35" i="3"/>
  <c r="W34" i="3"/>
  <c r="X33" i="3"/>
  <c r="Z58" i="3" s="1"/>
  <c r="Y32" i="3"/>
  <c r="Z31" i="3"/>
  <c r="AA30" i="3"/>
  <c r="AB29" i="3"/>
  <c r="AC28" i="3"/>
  <c r="AA37" i="3"/>
  <c r="AB36" i="3"/>
  <c r="AC35" i="3"/>
  <c r="U35" i="3"/>
  <c r="V34" i="3"/>
  <c r="W33" i="3"/>
  <c r="X32" i="3"/>
  <c r="Z57" i="3" s="1"/>
  <c r="Y31" i="3"/>
  <c r="Z30" i="3"/>
  <c r="AA29" i="3"/>
  <c r="AA28" i="3"/>
  <c r="T33" i="3"/>
  <c r="Z37" i="3"/>
  <c r="AA36" i="3"/>
  <c r="AB35" i="3"/>
  <c r="AC34" i="3"/>
  <c r="U34" i="3"/>
  <c r="V33" i="3"/>
  <c r="W32" i="3"/>
  <c r="X31" i="3"/>
  <c r="Z56" i="3" s="1"/>
  <c r="Y30" i="3"/>
  <c r="Z29" i="3"/>
  <c r="Z28" i="3"/>
  <c r="AB34" i="3"/>
  <c r="AC33" i="3"/>
  <c r="U33" i="3"/>
  <c r="V32" i="3"/>
  <c r="W31" i="3"/>
  <c r="X30" i="3"/>
  <c r="Z55" i="3" s="1"/>
  <c r="Y29" i="3"/>
  <c r="X28" i="3"/>
  <c r="Z53" i="3" s="1"/>
  <c r="V28" i="3"/>
  <c r="U28" i="3"/>
  <c r="V16" i="3"/>
  <c r="T11" i="3"/>
  <c r="AC14" i="3"/>
  <c r="AC78" i="2" s="1"/>
  <c r="AC16" i="3"/>
  <c r="U16" i="3"/>
  <c r="AB16" i="3"/>
  <c r="T16" i="3"/>
  <c r="AA16" i="3"/>
  <c r="W16" i="3"/>
  <c r="U5" i="3"/>
  <c r="U79" i="2" s="1"/>
  <c r="Y16" i="3"/>
  <c r="X16" i="3"/>
  <c r="Y19" i="3"/>
  <c r="AA17" i="3"/>
  <c r="U14" i="3"/>
  <c r="U78" i="2" s="1"/>
  <c r="V13" i="3"/>
  <c r="W12" i="3"/>
  <c r="X11" i="3"/>
  <c r="Z8" i="3"/>
  <c r="AB5" i="3"/>
  <c r="AB79" i="2" s="1"/>
  <c r="T19" i="3"/>
  <c r="X19" i="3"/>
  <c r="Y18" i="3"/>
  <c r="Z17" i="3"/>
  <c r="AA15" i="3"/>
  <c r="AB14" i="3"/>
  <c r="AC13" i="3"/>
  <c r="AC77" i="2" s="1"/>
  <c r="U13" i="3"/>
  <c r="U77" i="2" s="1"/>
  <c r="V12" i="3"/>
  <c r="W11" i="3"/>
  <c r="Y8" i="3"/>
  <c r="AA5" i="3"/>
  <c r="Z18" i="3"/>
  <c r="T18" i="3"/>
  <c r="W19" i="3"/>
  <c r="Y17" i="3"/>
  <c r="AA14" i="3"/>
  <c r="AA78" i="2" s="1"/>
  <c r="K9" i="26" s="1"/>
  <c r="L9" i="26" s="1"/>
  <c r="AC12" i="3"/>
  <c r="V11" i="3"/>
  <c r="X8" i="3"/>
  <c r="T17" i="3"/>
  <c r="V19" i="3"/>
  <c r="W18" i="3"/>
  <c r="X17" i="3"/>
  <c r="Y15" i="3"/>
  <c r="Z14" i="3"/>
  <c r="Z78" i="2" s="1"/>
  <c r="AA13" i="3"/>
  <c r="AA77" i="2" s="1"/>
  <c r="K8" i="26" s="1"/>
  <c r="AB12" i="3"/>
  <c r="AB76" i="2" s="1"/>
  <c r="AC11" i="3"/>
  <c r="U11" i="3"/>
  <c r="W8" i="3"/>
  <c r="Y5" i="3"/>
  <c r="Y79" i="2" s="1"/>
  <c r="T8" i="3"/>
  <c r="X18" i="3"/>
  <c r="Z15" i="3"/>
  <c r="AB13" i="3"/>
  <c r="AB77" i="2" s="1"/>
  <c r="U12" i="3"/>
  <c r="Z5" i="3"/>
  <c r="Z79" i="2" s="1"/>
  <c r="T15" i="3"/>
  <c r="AC19" i="3"/>
  <c r="U19" i="3"/>
  <c r="V18" i="3"/>
  <c r="W17" i="3"/>
  <c r="X15" i="3"/>
  <c r="Y14" i="3"/>
  <c r="Y78" i="2" s="1"/>
  <c r="Z13" i="3"/>
  <c r="Z77" i="2" s="1"/>
  <c r="AA12" i="3"/>
  <c r="AA76" i="2" s="1"/>
  <c r="K7" i="26" s="1"/>
  <c r="AB11" i="3"/>
  <c r="V8" i="3"/>
  <c r="X5" i="3"/>
  <c r="AB15" i="3"/>
  <c r="AB19" i="3"/>
  <c r="U18" i="3"/>
  <c r="V17" i="3"/>
  <c r="X14" i="3"/>
  <c r="X78" i="2" s="1"/>
  <c r="Y13" i="3"/>
  <c r="Y77" i="2" s="1"/>
  <c r="Z12" i="3"/>
  <c r="Z76" i="2" s="1"/>
  <c r="AA11" i="3"/>
  <c r="AC8" i="3"/>
  <c r="U8" i="3"/>
  <c r="W5" i="3"/>
  <c r="W79" i="2" s="1"/>
  <c r="T5" i="3"/>
  <c r="T79" i="2" s="1"/>
  <c r="T13" i="3"/>
  <c r="T77" i="2" s="1"/>
  <c r="AA19" i="3"/>
  <c r="AB18" i="3"/>
  <c r="AC17" i="3"/>
  <c r="U17" i="3"/>
  <c r="V15" i="3"/>
  <c r="W14" i="3"/>
  <c r="X13" i="3"/>
  <c r="X77" i="2" s="1"/>
  <c r="Y12" i="3"/>
  <c r="Y76" i="2" s="1"/>
  <c r="Z11" i="3"/>
  <c r="AB8" i="3"/>
  <c r="V5" i="3"/>
  <c r="V79" i="2" s="1"/>
  <c r="T14" i="3"/>
  <c r="T78" i="2" s="1"/>
  <c r="AC18" i="3"/>
  <c r="W15" i="3"/>
  <c r="T12" i="3"/>
  <c r="Z19" i="3"/>
  <c r="AA18" i="3"/>
  <c r="AB17" i="3"/>
  <c r="AC15" i="3"/>
  <c r="U15" i="3"/>
  <c r="V14" i="3"/>
  <c r="V78" i="2" s="1"/>
  <c r="W13" i="3"/>
  <c r="W77" i="2" s="1"/>
  <c r="X12" i="3"/>
  <c r="Y11" i="3"/>
  <c r="AA8" i="3"/>
  <c r="AC5" i="3"/>
  <c r="AC79" i="2" s="1"/>
  <c r="W78" i="2" l="1"/>
  <c r="V77" i="2"/>
  <c r="T20" i="2"/>
  <c r="T25" i="14" s="1"/>
  <c r="Z20" i="2"/>
  <c r="Z25" i="2" s="1"/>
  <c r="V20" i="2"/>
  <c r="AC20" i="2"/>
  <c r="U20" i="2"/>
  <c r="AB20" i="2"/>
  <c r="Y20" i="2"/>
  <c r="Y25" i="2" s="1"/>
  <c r="W20" i="2"/>
  <c r="W25" i="2" s="1"/>
  <c r="X20" i="2"/>
  <c r="X25" i="2" s="1"/>
  <c r="AE17" i="2"/>
  <c r="AA79" i="2"/>
  <c r="X79" i="2"/>
  <c r="X76" i="2"/>
  <c r="AB78" i="2"/>
  <c r="T76" i="2"/>
  <c r="W76" i="2"/>
  <c r="U76" i="2"/>
  <c r="AC76" i="2"/>
  <c r="V76" i="2"/>
  <c r="AF42" i="3"/>
  <c r="AD42" i="3"/>
  <c r="AD19" i="3"/>
  <c r="Z20" i="3"/>
  <c r="Z43" i="3"/>
  <c r="X20" i="3"/>
  <c r="U20" i="3"/>
  <c r="T20" i="3"/>
  <c r="AF20" i="3" s="1"/>
  <c r="V20" i="3"/>
  <c r="X43" i="3"/>
  <c r="W20" i="3"/>
  <c r="Y20" i="3"/>
  <c r="AA20" i="3"/>
  <c r="AG8" i="3" s="1"/>
  <c r="AF19" i="2"/>
  <c r="AF14" i="2"/>
  <c r="AF13" i="2"/>
  <c r="W45" i="2"/>
  <c r="T48" i="2"/>
  <c r="T49" i="2"/>
  <c r="W48" i="2"/>
  <c r="T45" i="2"/>
  <c r="W49" i="2"/>
  <c r="N35" i="7"/>
  <c r="N34" i="7"/>
  <c r="J35" i="7"/>
  <c r="J34" i="7"/>
  <c r="P35" i="7"/>
  <c r="P34" i="7"/>
  <c r="M35" i="7"/>
  <c r="M34" i="7"/>
  <c r="K35" i="7"/>
  <c r="K34" i="7"/>
  <c r="O35" i="7"/>
  <c r="O34" i="7"/>
  <c r="I35" i="7"/>
  <c r="I34" i="7"/>
  <c r="L34" i="7"/>
  <c r="L35" i="7"/>
  <c r="AF12" i="2"/>
  <c r="AB44" i="3"/>
  <c r="AB46" i="3"/>
  <c r="AB48" i="3"/>
  <c r="AB43" i="3"/>
  <c r="AB49" i="3"/>
  <c r="AB45" i="3"/>
  <c r="AB47" i="3"/>
  <c r="Z44" i="3"/>
  <c r="Y33" i="2"/>
  <c r="Z45" i="3"/>
  <c r="AB54" i="2"/>
  <c r="W33" i="2"/>
  <c r="W32" i="2"/>
  <c r="U33" i="2"/>
  <c r="U32" i="2"/>
  <c r="T46" i="2"/>
  <c r="AC33" i="2"/>
  <c r="AC32" i="2"/>
  <c r="W46" i="2"/>
  <c r="X32" i="2"/>
  <c r="X33" i="2"/>
  <c r="Z33" i="2"/>
  <c r="Z32" i="2"/>
  <c r="T33" i="2"/>
  <c r="T32" i="2"/>
  <c r="T47" i="2" s="1"/>
  <c r="T44" i="2"/>
  <c r="AB33" i="2"/>
  <c r="AB32" i="2"/>
  <c r="V33" i="2"/>
  <c r="V32" i="2"/>
  <c r="W44" i="2"/>
  <c r="AA32" i="2"/>
  <c r="AA33" i="2"/>
  <c r="AD54" i="2"/>
  <c r="Y32" i="2"/>
  <c r="V47" i="3"/>
  <c r="X45" i="3"/>
  <c r="AB38" i="3"/>
  <c r="Z38" i="3"/>
  <c r="Z47" i="3"/>
  <c r="W38" i="3"/>
  <c r="X52" i="3" s="1"/>
  <c r="T38" i="3"/>
  <c r="Y38" i="3"/>
  <c r="AC38" i="3"/>
  <c r="AA38" i="3"/>
  <c r="Z52" i="3"/>
  <c r="U38" i="3"/>
  <c r="V38" i="3"/>
  <c r="X38" i="3"/>
  <c r="X44" i="3"/>
  <c r="V45" i="3"/>
  <c r="AD25" i="3"/>
  <c r="V43" i="3"/>
  <c r="X46" i="3"/>
  <c r="V44" i="3"/>
  <c r="Z46" i="3"/>
  <c r="V46" i="3"/>
  <c r="X47" i="3"/>
  <c r="AD17" i="2" l="1"/>
  <c r="AG19" i="3"/>
  <c r="AG18" i="3"/>
  <c r="AG14" i="3"/>
  <c r="AG9" i="3"/>
  <c r="AG7" i="3"/>
  <c r="AG6" i="3"/>
  <c r="AG13" i="3"/>
  <c r="AG15" i="3"/>
  <c r="AA59" i="2"/>
  <c r="AD16" i="2"/>
  <c r="AD14" i="2"/>
  <c r="AD9" i="2"/>
  <c r="AD5" i="2"/>
  <c r="AD10" i="2"/>
  <c r="AD12" i="2"/>
  <c r="AD8" i="2"/>
  <c r="AD11" i="2"/>
  <c r="AE14" i="2"/>
  <c r="AE20" i="2"/>
  <c r="AD6" i="2"/>
  <c r="AD15" i="2"/>
  <c r="AD13" i="2"/>
  <c r="AD7" i="2"/>
  <c r="AF8" i="3"/>
  <c r="AF16" i="3"/>
  <c r="AF17" i="3"/>
  <c r="W62" i="2"/>
  <c r="AF9" i="3"/>
  <c r="AF14" i="3"/>
  <c r="AF11" i="3"/>
  <c r="AF6" i="3"/>
  <c r="AF10" i="3"/>
  <c r="AF18" i="3"/>
  <c r="AG20" i="3"/>
  <c r="AD20" i="3"/>
  <c r="AF15" i="3"/>
  <c r="AG17" i="3"/>
  <c r="AG16" i="3"/>
  <c r="AF5" i="3"/>
  <c r="AG10" i="3"/>
  <c r="AG11" i="3"/>
  <c r="AG5" i="3"/>
  <c r="AF12" i="3"/>
  <c r="AF19" i="3"/>
  <c r="AF7" i="3"/>
  <c r="AF13" i="3"/>
  <c r="AG12" i="3"/>
  <c r="AB42" i="3"/>
  <c r="AA25" i="2"/>
  <c r="AE7" i="2"/>
  <c r="AE6" i="2"/>
  <c r="AE12" i="2"/>
  <c r="AE15" i="2"/>
  <c r="AE19" i="2"/>
  <c r="AE9" i="2"/>
  <c r="AE11" i="2"/>
  <c r="AE18" i="2"/>
  <c r="AE5" i="2"/>
  <c r="AE10" i="2"/>
  <c r="AE16" i="2"/>
  <c r="AE8" i="2"/>
  <c r="AE13" i="2"/>
  <c r="Y21" i="2"/>
  <c r="Y29" i="2" s="1"/>
  <c r="AB21" i="2"/>
  <c r="AB23" i="2" s="1"/>
  <c r="AA58" i="2"/>
  <c r="X58" i="2"/>
  <c r="W21" i="2"/>
  <c r="W29" i="2" s="1"/>
  <c r="T21" i="2"/>
  <c r="T23" i="2" s="1"/>
  <c r="AA21" i="2"/>
  <c r="AA23" i="2" s="1"/>
  <c r="V21" i="2"/>
  <c r="V23" i="2" s="1"/>
  <c r="AC21" i="2"/>
  <c r="AC23" i="2" s="1"/>
  <c r="X21" i="2"/>
  <c r="X23" i="2" s="1"/>
  <c r="U21" i="2"/>
  <c r="U23" i="2" s="1"/>
  <c r="Z21" i="2"/>
  <c r="Z23" i="2" s="1"/>
  <c r="W58" i="2"/>
  <c r="Z58" i="2"/>
  <c r="Y37" i="2"/>
  <c r="Y58" i="2"/>
  <c r="AD55" i="2"/>
  <c r="W64" i="2"/>
  <c r="T50" i="2"/>
  <c r="X37" i="2"/>
  <c r="AB55" i="2"/>
  <c r="W47" i="2"/>
  <c r="W65" i="2" s="1"/>
  <c r="W37" i="2"/>
  <c r="T63" i="2"/>
  <c r="T62" i="2"/>
  <c r="T64" i="2"/>
  <c r="T65" i="2"/>
  <c r="W63" i="2"/>
  <c r="X42" i="3"/>
  <c r="AE43" i="3" s="1"/>
  <c r="Z42" i="3"/>
  <c r="V42" i="3"/>
  <c r="AC47" i="3" s="1"/>
  <c r="T53" i="2" l="1"/>
  <c r="Y50" i="2"/>
  <c r="Y23" i="2"/>
  <c r="W23" i="2"/>
  <c r="X29" i="2"/>
  <c r="T51" i="2"/>
  <c r="T55" i="2"/>
  <c r="T56" i="2"/>
  <c r="T52" i="2"/>
  <c r="T54" i="2"/>
  <c r="W50" i="2"/>
  <c r="AE44" i="3"/>
  <c r="AE45" i="3"/>
  <c r="AE46" i="3"/>
  <c r="AE47" i="3"/>
  <c r="AG44" i="3"/>
  <c r="AG43" i="3"/>
  <c r="AG45" i="3"/>
  <c r="AG46" i="3"/>
  <c r="AG47" i="3"/>
  <c r="AC46" i="3"/>
  <c r="AC43" i="3"/>
  <c r="AC44" i="3"/>
  <c r="AC45" i="3"/>
  <c r="W55" i="2" l="1"/>
  <c r="W52" i="2"/>
  <c r="W56" i="2"/>
  <c r="W51" i="2"/>
  <c r="W53" i="2"/>
  <c r="W54" i="2"/>
  <c r="AE42" i="3"/>
  <c r="AC42" i="3"/>
  <c r="AG42" i="3"/>
</calcChain>
</file>

<file path=xl/comments1.xml><?xml version="1.0" encoding="utf-8"?>
<comments xmlns="http://schemas.openxmlformats.org/spreadsheetml/2006/main">
  <authors>
    <author>SYPARK</author>
  </authors>
  <commentList>
    <comment ref="B27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양수미포함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수출포함</t>
        </r>
      </text>
    </comment>
  </commentList>
</comments>
</file>

<file path=xl/comments2.xml><?xml version="1.0" encoding="utf-8"?>
<comments xmlns="http://schemas.openxmlformats.org/spreadsheetml/2006/main">
  <authors>
    <author>SYPARK</author>
  </authors>
  <commentList>
    <comment ref="V41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2035</t>
        </r>
        <r>
          <rPr>
            <sz val="9"/>
            <color indexed="81"/>
            <rFont val="돋움"/>
            <family val="3"/>
            <charset val="129"/>
          </rPr>
          <t>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이후는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수입량보다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수요가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생산하지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않음
</t>
        </r>
      </text>
    </comment>
  </commentList>
</comments>
</file>

<file path=xl/comments3.xml><?xml version="1.0" encoding="utf-8"?>
<comments xmlns="http://schemas.openxmlformats.org/spreadsheetml/2006/main">
  <authors>
    <author>SYPARK</author>
  </authors>
  <commentList>
    <comment ref="Z45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지역난방을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천연가스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설비용량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감소</t>
        </r>
      </text>
    </comment>
    <comment ref="Y52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신재생</t>
        </r>
        <r>
          <rPr>
            <sz val="9"/>
            <color indexed="81"/>
            <rFont val="Tahoma"/>
            <family val="2"/>
          </rPr>
          <t xml:space="preserve"> 25.8%(84.4GW)
   </t>
        </r>
        <r>
          <rPr>
            <sz val="9"/>
            <color indexed="81"/>
            <rFont val="돋움"/>
            <family val="3"/>
            <charset val="129"/>
          </rPr>
          <t>바이오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혼소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자가용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
재생</t>
        </r>
        <r>
          <rPr>
            <sz val="9"/>
            <color indexed="81"/>
            <rFont val="Tahoma"/>
            <family val="2"/>
          </rPr>
          <t xml:space="preserve"> 22.2%(80.8GW)
</t>
        </r>
        <r>
          <rPr>
            <sz val="9"/>
            <color indexed="81"/>
            <rFont val="돋움"/>
            <family val="3"/>
            <charset val="129"/>
          </rPr>
          <t>신</t>
        </r>
        <r>
          <rPr>
            <sz val="9"/>
            <color indexed="81"/>
            <rFont val="Tahoma"/>
            <family val="2"/>
          </rPr>
          <t xml:space="preserve"> 3.6%(3.6GW)
</t>
        </r>
      </text>
    </comment>
  </commentList>
</comments>
</file>

<file path=xl/comments4.xml><?xml version="1.0" encoding="utf-8"?>
<comments xmlns="http://schemas.openxmlformats.org/spreadsheetml/2006/main">
  <authors>
    <author>SYPARK</author>
  </authors>
  <commentList>
    <comment ref="W28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에기본은</t>
        </r>
        <r>
          <rPr>
            <sz val="9"/>
            <color indexed="81"/>
            <rFont val="Tahoma"/>
            <family val="2"/>
          </rPr>
          <t xml:space="preserve"> 569.870</t>
        </r>
      </text>
    </comment>
    <comment ref="Y28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목표수요</t>
        </r>
      </text>
    </comment>
    <comment ref="W36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사업용</t>
        </r>
        <r>
          <rPr>
            <sz val="9"/>
            <color indexed="81"/>
            <rFont val="Tahoma"/>
            <family val="2"/>
          </rPr>
          <t xml:space="preserve"> 115TWh
</t>
        </r>
        <r>
          <rPr>
            <sz val="9"/>
            <color indexed="81"/>
            <rFont val="돋움"/>
            <family val="3"/>
            <charset val="129"/>
          </rPr>
          <t>자가용</t>
        </r>
        <r>
          <rPr>
            <sz val="9"/>
            <color indexed="81"/>
            <rFont val="Tahoma"/>
            <family val="2"/>
          </rPr>
          <t xml:space="preserve"> 17TWh
8</t>
        </r>
        <r>
          <rPr>
            <sz val="9"/>
            <color indexed="81"/>
            <rFont val="돋움"/>
            <family val="3"/>
            <charset val="129"/>
          </rPr>
          <t>차전기본</t>
        </r>
      </text>
    </comment>
    <comment ref="X36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사업용</t>
        </r>
        <r>
          <rPr>
            <sz val="9"/>
            <color indexed="81"/>
            <rFont val="Tahoma"/>
            <family val="2"/>
          </rPr>
          <t xml:space="preserve">: 135.4 TWh
</t>
        </r>
        <r>
          <rPr>
            <sz val="9"/>
            <color indexed="81"/>
            <rFont val="돋움"/>
            <family val="3"/>
            <charset val="129"/>
          </rPr>
          <t>자가용</t>
        </r>
        <r>
          <rPr>
            <sz val="9"/>
            <color indexed="81"/>
            <rFont val="Tahoma"/>
            <family val="2"/>
          </rPr>
          <t>: 5.8 TWh</t>
        </r>
      </text>
    </comment>
    <comment ref="V58" authorId="0" shapeId="0">
      <text>
        <r>
          <rPr>
            <b/>
            <sz val="9"/>
            <color indexed="81"/>
            <rFont val="Tahoma"/>
            <family val="2"/>
          </rPr>
          <t>SYPARK: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대비</t>
        </r>
        <r>
          <rPr>
            <sz val="9"/>
            <color indexed="81"/>
            <rFont val="Tahoma"/>
            <family val="2"/>
          </rPr>
          <t xml:space="preserve"> 9</t>
        </r>
        <r>
          <rPr>
            <sz val="9"/>
            <color indexed="81"/>
            <rFont val="돋움"/>
            <family val="3"/>
            <charset val="129"/>
          </rPr>
          <t>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전기본의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수요가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감소하여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재생에너지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비중이</t>
        </r>
        <r>
          <rPr>
            <sz val="9"/>
            <color indexed="81"/>
            <rFont val="Tahoma"/>
            <family val="2"/>
          </rPr>
          <t xml:space="preserve"> 20% </t>
        </r>
        <r>
          <rPr>
            <sz val="9"/>
            <color indexed="81"/>
            <rFont val="돋움"/>
            <family val="3"/>
            <charset val="129"/>
          </rPr>
          <t>초과</t>
        </r>
      </text>
    </comment>
  </commentList>
</comments>
</file>

<file path=xl/sharedStrings.xml><?xml version="1.0" encoding="utf-8"?>
<sst xmlns="http://schemas.openxmlformats.org/spreadsheetml/2006/main" count="3987" uniqueCount="1004">
  <si>
    <t>전력</t>
    <phoneticPr fontId="1" type="noConversion"/>
  </si>
  <si>
    <t>수소</t>
    <phoneticPr fontId="1" type="noConversion"/>
  </si>
  <si>
    <t>기술명</t>
    <phoneticPr fontId="1" type="noConversion"/>
  </si>
  <si>
    <t>ELC11PP-ANS1E</t>
    <phoneticPr fontId="1" type="noConversion"/>
  </si>
  <si>
    <t>ELC14PP-BSCTP1E</t>
    <phoneticPr fontId="1" type="noConversion"/>
  </si>
  <si>
    <t>ELC23PP-KES1E</t>
    <phoneticPr fontId="1" type="noConversion"/>
  </si>
  <si>
    <t>ELC24PP-DSSCC1E</t>
    <phoneticPr fontId="1" type="noConversion"/>
  </si>
  <si>
    <t>ELC24PP-DSSCT1E</t>
    <phoneticPr fontId="1" type="noConversion"/>
  </si>
  <si>
    <t>ELC27PP-BKCTP1E</t>
    <phoneticPr fontId="1" type="noConversion"/>
  </si>
  <si>
    <t>ELC27PP-BKCCT1E</t>
    <phoneticPr fontId="1" type="noConversion"/>
  </si>
  <si>
    <t>ELC51PP-NGLCT1E</t>
    <phoneticPr fontId="1" type="noConversion"/>
  </si>
  <si>
    <t>ELC51PP-NGLCC1E</t>
    <phoneticPr fontId="1" type="noConversion"/>
  </si>
  <si>
    <t>ELC62PP-NURPWR1E</t>
    <phoneticPr fontId="1" type="noConversion"/>
  </si>
  <si>
    <t>ELC62PP-NUROPR1E</t>
    <phoneticPr fontId="1" type="noConversion"/>
  </si>
  <si>
    <t>ELC63PP-EUROPR1E</t>
    <phoneticPr fontId="1" type="noConversion"/>
  </si>
  <si>
    <t>ELC64PP-GHY1E</t>
    <phoneticPr fontId="1" type="noConversion"/>
  </si>
  <si>
    <t>ELC66PP-SHY04MW1E</t>
    <phoneticPr fontId="1" type="noConversion"/>
  </si>
  <si>
    <t>ELC66PP-SHY3MW1E</t>
    <phoneticPr fontId="1" type="noConversion"/>
  </si>
  <si>
    <t>ELC82PP-SPV1E</t>
    <phoneticPr fontId="1" type="noConversion"/>
  </si>
  <si>
    <t>ELC83PP-BMS1E</t>
    <phoneticPr fontId="1" type="noConversion"/>
  </si>
  <si>
    <t>ELC83PP-BMSLFG1E</t>
    <phoneticPr fontId="1" type="noConversion"/>
  </si>
  <si>
    <t>ELC89PP-WND1E</t>
    <phoneticPr fontId="1" type="noConversion"/>
  </si>
  <si>
    <t>ELC93PP-HDGFEC1E</t>
    <phoneticPr fontId="1" type="noConversion"/>
  </si>
  <si>
    <t>ELC90PP-MSW1E</t>
    <phoneticPr fontId="1" type="noConversion"/>
  </si>
  <si>
    <t>ELC90PP-MSWOFF1E</t>
    <phoneticPr fontId="1" type="noConversion"/>
  </si>
  <si>
    <t>ELC92PP-OCE1E</t>
    <phoneticPr fontId="1" type="noConversion"/>
  </si>
  <si>
    <t>ELC14PP-IGCC1E</t>
    <phoneticPr fontId="1" type="noConversion"/>
  </si>
  <si>
    <t>ELC-REN-SPV-OUT</t>
    <phoneticPr fontId="1" type="noConversion"/>
  </si>
  <si>
    <t>ELC-REN-WND-OUT</t>
    <phoneticPr fontId="1" type="noConversion"/>
  </si>
  <si>
    <t>ELC51NGL-NGLCCwCHP1E</t>
    <phoneticPr fontId="1" type="noConversion"/>
  </si>
  <si>
    <t>ELC51NGL-NGLCCwCHP1N</t>
    <phoneticPr fontId="1" type="noConversion"/>
  </si>
  <si>
    <t>ELCHLT27BKC-CHP1E-R</t>
    <phoneticPr fontId="1" type="noConversion"/>
  </si>
  <si>
    <t>ELCHLT51NGL-CHP1E-R</t>
    <phoneticPr fontId="1" type="noConversion"/>
  </si>
  <si>
    <t>ELCHLT51NGL-CHP1N-R</t>
    <phoneticPr fontId="1" type="noConversion"/>
  </si>
  <si>
    <t>ELCHHT12ANK-CHP1E-I</t>
    <phoneticPr fontId="1" type="noConversion"/>
  </si>
  <si>
    <t>ELCHHT27BKC-CHP1E-I</t>
    <phoneticPr fontId="1" type="noConversion"/>
  </si>
  <si>
    <t>ELCHHT83BMS-CHP1E-I</t>
    <phoneticPr fontId="1" type="noConversion"/>
  </si>
  <si>
    <t>ELCHHT90MSW-CHP1E-I</t>
    <phoneticPr fontId="1" type="noConversion"/>
  </si>
  <si>
    <t>ELCHHT46PEC-CHP1E-I</t>
    <phoneticPr fontId="1" type="noConversion"/>
  </si>
  <si>
    <t>ELCHHT47OPP-CHP1E-I</t>
    <phoneticPr fontId="1" type="noConversion"/>
  </si>
  <si>
    <t>ELCHHT12ANK-CHP1N-I</t>
    <phoneticPr fontId="1" type="noConversion"/>
  </si>
  <si>
    <t>ELCHHT27BKC-CHP1N-I</t>
    <phoneticPr fontId="1" type="noConversion"/>
  </si>
  <si>
    <t>ELCHHT83BMS-CHP1N-I</t>
    <phoneticPr fontId="1" type="noConversion"/>
  </si>
  <si>
    <t>ELCHHT90MSW-CHP1N-I</t>
    <phoneticPr fontId="1" type="noConversion"/>
  </si>
  <si>
    <t>ELCHHT46PEC-CHP1N-I</t>
    <phoneticPr fontId="1" type="noConversion"/>
  </si>
  <si>
    <t>ELCHHT47OPP-CHP1N-I</t>
    <phoneticPr fontId="1" type="noConversion"/>
  </si>
  <si>
    <t>ELC-CHP-OUT</t>
    <phoneticPr fontId="1" type="noConversion"/>
  </si>
  <si>
    <t>HHT-CHP-OUT</t>
    <phoneticPr fontId="1" type="noConversion"/>
  </si>
  <si>
    <t>HLT-CHP-OUT</t>
    <phoneticPr fontId="1" type="noConversion"/>
  </si>
  <si>
    <t>HHT51NGL-BOL1E-I</t>
    <phoneticPr fontId="1" type="noConversion"/>
  </si>
  <si>
    <t>HHT83BMS-BOL1E-I</t>
    <phoneticPr fontId="1" type="noConversion"/>
  </si>
  <si>
    <t>HHT90MSW-BOL1E-I</t>
    <phoneticPr fontId="1" type="noConversion"/>
  </si>
  <si>
    <t>HHT46PEC-CHP1E-I</t>
    <phoneticPr fontId="1" type="noConversion"/>
  </si>
  <si>
    <t>HHT47OPP-CHP1E-I</t>
    <phoneticPr fontId="1" type="noConversion"/>
  </si>
  <si>
    <t>HHT51NGL-BOL1N-I</t>
    <phoneticPr fontId="1" type="noConversion"/>
  </si>
  <si>
    <t>HHT83BMS-BOL1N-I</t>
    <phoneticPr fontId="1" type="noConversion"/>
  </si>
  <si>
    <t>HHT90MSW-BOL1N-I</t>
    <phoneticPr fontId="1" type="noConversion"/>
  </si>
  <si>
    <t>HHT46PEC-CHP1N-I</t>
    <phoneticPr fontId="1" type="noConversion"/>
  </si>
  <si>
    <t>HHT47OPP-CHP1N-I</t>
    <phoneticPr fontId="1" type="noConversion"/>
  </si>
  <si>
    <t>HHT-BOL-OUT</t>
    <phoneticPr fontId="1" type="noConversion"/>
  </si>
  <si>
    <t>ELC14PP-BSCTPCC1N</t>
    <phoneticPr fontId="1" type="noConversion"/>
  </si>
  <si>
    <t>ELC51PP-NGLCCCC1N</t>
    <phoneticPr fontId="1" type="noConversion"/>
  </si>
  <si>
    <t>ELC11PP-ANS1N</t>
    <phoneticPr fontId="1" type="noConversion"/>
  </si>
  <si>
    <t>ELC14PP-BSCTP1N</t>
    <phoneticPr fontId="1" type="noConversion"/>
  </si>
  <si>
    <t>ELC23PP-KES1N</t>
    <phoneticPr fontId="1" type="noConversion"/>
  </si>
  <si>
    <t>ELC24PP-DSSCT1N</t>
    <phoneticPr fontId="1" type="noConversion"/>
  </si>
  <si>
    <t>ELC27PP-BKCTP1N</t>
    <phoneticPr fontId="1" type="noConversion"/>
  </si>
  <si>
    <t>ELC27PP-BKCCT1N</t>
    <phoneticPr fontId="1" type="noConversion"/>
  </si>
  <si>
    <t>ELC51PP-NGLCT1N</t>
    <phoneticPr fontId="1" type="noConversion"/>
  </si>
  <si>
    <t>ELC51PP-NGLCC1N</t>
    <phoneticPr fontId="1" type="noConversion"/>
  </si>
  <si>
    <t>ELC62PP-NUROPR1N</t>
    <phoneticPr fontId="1" type="noConversion"/>
  </si>
  <si>
    <t>ELC62PP-NURAPR1N</t>
    <phoneticPr fontId="1" type="noConversion"/>
  </si>
  <si>
    <t>ELC64PP-GHY1N</t>
    <phoneticPr fontId="1" type="noConversion"/>
  </si>
  <si>
    <t>ELC66PP-SHY04MW1N</t>
    <phoneticPr fontId="1" type="noConversion"/>
  </si>
  <si>
    <t>ELC66PP-SHY3MW1N</t>
    <phoneticPr fontId="1" type="noConversion"/>
  </si>
  <si>
    <t>ELC81PP-STH1N</t>
    <phoneticPr fontId="1" type="noConversion"/>
  </si>
  <si>
    <t>ELC82PP-SPV1N</t>
    <phoneticPr fontId="1" type="noConversion"/>
  </si>
  <si>
    <t>ELC83PP-BMS1N</t>
    <phoneticPr fontId="1" type="noConversion"/>
  </si>
  <si>
    <t>ELC83PP-BMSLFG1N</t>
    <phoneticPr fontId="1" type="noConversion"/>
  </si>
  <si>
    <t>ELC89PP-WND1N</t>
    <phoneticPr fontId="1" type="noConversion"/>
  </si>
  <si>
    <t>ELC89PP-WNDOFF1N</t>
    <phoneticPr fontId="1" type="noConversion"/>
  </si>
  <si>
    <t>ELC93PP-HDGFEC1N</t>
    <phoneticPr fontId="1" type="noConversion"/>
  </si>
  <si>
    <t>ELC90PP-MSW1N</t>
    <phoneticPr fontId="1" type="noConversion"/>
  </si>
  <si>
    <t>ELC90PP-MSWOFF1N</t>
    <phoneticPr fontId="1" type="noConversion"/>
  </si>
  <si>
    <t>ELC91PP-GEO1N</t>
    <phoneticPr fontId="1" type="noConversion"/>
  </si>
  <si>
    <t>ELC92PP-OCE1N</t>
    <phoneticPr fontId="1" type="noConversion"/>
  </si>
  <si>
    <t>ELC14PP-IGCC1N</t>
    <phoneticPr fontId="1" type="noConversion"/>
  </si>
  <si>
    <t>ELC93PP-HDGT1N</t>
    <phoneticPr fontId="1" type="noConversion"/>
  </si>
  <si>
    <t>ELC99PP-LIB1N</t>
    <phoneticPr fontId="1" type="noConversion"/>
  </si>
  <si>
    <t>ELC93PP-LIB2N</t>
    <phoneticPr fontId="1" type="noConversion"/>
  </si>
  <si>
    <t>ELC93PP-LIBREN2N</t>
    <phoneticPr fontId="1" type="noConversion"/>
  </si>
  <si>
    <t>ELC65PP-PHY1E</t>
    <phoneticPr fontId="1" type="noConversion"/>
  </si>
  <si>
    <t>ELC65PP-PHY1N</t>
    <phoneticPr fontId="1" type="noConversion"/>
  </si>
  <si>
    <t>HDG93PP-CSMR1E</t>
    <phoneticPr fontId="1" type="noConversion"/>
  </si>
  <si>
    <t>HDG93PP-DSMR1E</t>
    <phoneticPr fontId="1" type="noConversion"/>
  </si>
  <si>
    <t>HDG93PP-DPROD2PIP</t>
    <phoneticPr fontId="1" type="noConversion"/>
  </si>
  <si>
    <t>HDG93PP-HPROD2HSTG</t>
    <phoneticPr fontId="1" type="noConversion"/>
  </si>
  <si>
    <t>HDG93PP-GASSTG1E</t>
    <phoneticPr fontId="1" type="noConversion"/>
  </si>
  <si>
    <t>HDG93PP-PIP1E</t>
    <phoneticPr fontId="1" type="noConversion"/>
  </si>
  <si>
    <t>HDG93PP-TRGAS1E</t>
    <phoneticPr fontId="1" type="noConversion"/>
  </si>
  <si>
    <t>HDG93PP-PIP2U</t>
    <phoneticPr fontId="1" type="noConversion"/>
  </si>
  <si>
    <t>HDG93PP-STA1E</t>
    <phoneticPr fontId="1" type="noConversion"/>
  </si>
  <si>
    <t>HDG93PP-GEN1E</t>
    <phoneticPr fontId="1" type="noConversion"/>
  </si>
  <si>
    <t>HDG93PP-CSMR1N</t>
    <phoneticPr fontId="1" type="noConversion"/>
  </si>
  <si>
    <t>HDG93PP-DSMR1N</t>
    <phoneticPr fontId="1" type="noConversion"/>
  </si>
  <si>
    <t>HDG93PP-ELY1N</t>
    <phoneticPr fontId="1" type="noConversion"/>
  </si>
  <si>
    <t>HDG93PP-PIP1N</t>
    <phoneticPr fontId="1" type="noConversion"/>
  </si>
  <si>
    <t>HDG93PP-TRGAS1N</t>
    <phoneticPr fontId="1" type="noConversion"/>
  </si>
  <si>
    <t>HDG93PP-TRLIQ1N</t>
    <phoneticPr fontId="1" type="noConversion"/>
  </si>
  <si>
    <t>HDG93PP-STA1N</t>
    <phoneticPr fontId="1" type="noConversion"/>
  </si>
  <si>
    <t>HDG93PP-GEN1N</t>
    <phoneticPr fontId="1" type="noConversion"/>
  </si>
  <si>
    <t>HDG93PP-GASSTG1N</t>
    <phoneticPr fontId="1" type="noConversion"/>
  </si>
  <si>
    <t>HDG93PP-LIQSTG1N</t>
    <phoneticPr fontId="1" type="noConversion"/>
  </si>
  <si>
    <t>분야1</t>
    <phoneticPr fontId="1" type="noConversion"/>
  </si>
  <si>
    <t>분야2</t>
  </si>
  <si>
    <t>분야3</t>
  </si>
  <si>
    <t>분야4</t>
  </si>
  <si>
    <t>발전</t>
    <phoneticPr fontId="1" type="noConversion"/>
  </si>
  <si>
    <t>열병합발전</t>
    <phoneticPr fontId="1" type="noConversion"/>
  </si>
  <si>
    <t>열생산</t>
    <phoneticPr fontId="1" type="noConversion"/>
  </si>
  <si>
    <t>열</t>
    <phoneticPr fontId="1" type="noConversion"/>
  </si>
  <si>
    <t>수소생산</t>
    <phoneticPr fontId="1" type="noConversion"/>
  </si>
  <si>
    <t>석탄</t>
  </si>
  <si>
    <t>석탄</t>
    <phoneticPr fontId="1" type="noConversion"/>
  </si>
  <si>
    <t>석유</t>
  </si>
  <si>
    <t>석유</t>
    <phoneticPr fontId="1" type="noConversion"/>
  </si>
  <si>
    <t>천연가스</t>
    <phoneticPr fontId="1" type="noConversion"/>
  </si>
  <si>
    <t>원자력</t>
    <phoneticPr fontId="1" type="noConversion"/>
  </si>
  <si>
    <t>신재생</t>
    <phoneticPr fontId="1" type="noConversion"/>
  </si>
  <si>
    <t>Dummy</t>
    <phoneticPr fontId="1" type="noConversion"/>
  </si>
  <si>
    <t>수소저장</t>
    <phoneticPr fontId="1" type="noConversion"/>
  </si>
  <si>
    <t>수소운송</t>
    <phoneticPr fontId="1" type="noConversion"/>
  </si>
  <si>
    <t>수소이용</t>
    <phoneticPr fontId="1" type="noConversion"/>
  </si>
  <si>
    <t>ESS</t>
    <phoneticPr fontId="1" type="noConversion"/>
  </si>
  <si>
    <t>양수</t>
    <phoneticPr fontId="1" type="noConversion"/>
  </si>
  <si>
    <t>천연가스CC</t>
  </si>
  <si>
    <t>천연가스CC</t>
    <phoneticPr fontId="1" type="noConversion"/>
  </si>
  <si>
    <t>천연가스CT</t>
    <phoneticPr fontId="1" type="noConversion"/>
  </si>
  <si>
    <t>집단에너지</t>
    <phoneticPr fontId="1" type="noConversion"/>
  </si>
  <si>
    <t>태양광</t>
    <phoneticPr fontId="1" type="noConversion"/>
  </si>
  <si>
    <t>풍력</t>
    <phoneticPr fontId="1" type="noConversion"/>
  </si>
  <si>
    <t>해상풍력</t>
    <phoneticPr fontId="1" type="noConversion"/>
  </si>
  <si>
    <t>분야5</t>
  </si>
  <si>
    <t>분야6</t>
  </si>
  <si>
    <t>분야7</t>
  </si>
  <si>
    <t>분야8</t>
  </si>
  <si>
    <t>분야9</t>
  </si>
  <si>
    <t>분야10</t>
  </si>
  <si>
    <t>수력</t>
    <phoneticPr fontId="1" type="noConversion"/>
  </si>
  <si>
    <t>바이오</t>
    <phoneticPr fontId="1" type="noConversion"/>
  </si>
  <si>
    <t>연료전지</t>
    <phoneticPr fontId="1" type="noConversion"/>
  </si>
  <si>
    <t>폐기물</t>
    <phoneticPr fontId="1" type="noConversion"/>
  </si>
  <si>
    <t>부생가스</t>
    <phoneticPr fontId="1" type="noConversion"/>
  </si>
  <si>
    <t>해양</t>
    <phoneticPr fontId="1" type="noConversion"/>
  </si>
  <si>
    <t>IGCC</t>
    <phoneticPr fontId="1" type="noConversion"/>
  </si>
  <si>
    <t>태양열</t>
    <phoneticPr fontId="1" type="noConversion"/>
  </si>
  <si>
    <t>지열</t>
    <phoneticPr fontId="1" type="noConversion"/>
  </si>
  <si>
    <t>수소터빈</t>
    <phoneticPr fontId="1" type="noConversion"/>
  </si>
  <si>
    <t>기타재생</t>
  </si>
  <si>
    <t>신에너지</t>
  </si>
  <si>
    <t>신에너지</t>
    <phoneticPr fontId="1" type="noConversion"/>
  </si>
  <si>
    <t>Table Name: PowerGenerationByProcess</t>
  </si>
  <si>
    <t>Active Unit: GWh</t>
  </si>
  <si>
    <t>Scenario</t>
  </si>
  <si>
    <t>Process\Period</t>
  </si>
  <si>
    <t>OSP_BASE_H2</t>
  </si>
  <si>
    <t>ELC-CHP-OUT</t>
  </si>
  <si>
    <t>ELC-REN-SPV-OUT</t>
  </si>
  <si>
    <t>ELC-REN-WND-OUT</t>
  </si>
  <si>
    <t>ELC11PP-ANS1E</t>
  </si>
  <si>
    <t>ELC14PP-BSCTP1E</t>
  </si>
  <si>
    <t>ELC14PP-BSCTP1N</t>
  </si>
  <si>
    <t>ELC14PP-IGCC1E</t>
  </si>
  <si>
    <t>ELC51NGL-NGLCCwCHP1E</t>
  </si>
  <si>
    <t>ELC51PP-NGLCC1E</t>
  </si>
  <si>
    <t>ELC51PP-NGLCC1N</t>
  </si>
  <si>
    <t>ELC51PP-NGLCT1N</t>
  </si>
  <si>
    <t>ELC62PP-NURAPR1N</t>
  </si>
  <si>
    <t>ELC62PP-NUROPR1E</t>
  </si>
  <si>
    <t>ELC62PP-NURPWR1E</t>
  </si>
  <si>
    <t>ELC63PP-EUROPR1E</t>
  </si>
  <si>
    <t>ELC64PP-GHY1E</t>
  </si>
  <si>
    <t>ELC65PP-PHY1E</t>
  </si>
  <si>
    <t>ELC65PP-PHY1N</t>
  </si>
  <si>
    <t>ELC66PP-SHY04MW1E</t>
  </si>
  <si>
    <t>ELC66PP-SHY3MW1E</t>
  </si>
  <si>
    <t>ELC66PP-SHY3MW1N</t>
  </si>
  <si>
    <t>ELC82PP-SPV1E</t>
  </si>
  <si>
    <t>ELC82PP-SPV1N</t>
  </si>
  <si>
    <t>ELC83PP-BMS1E</t>
  </si>
  <si>
    <t>ELC83PP-BMS1N</t>
  </si>
  <si>
    <t>ELC83PP-BMSLFG1E</t>
  </si>
  <si>
    <t>ELC83PP-BMSLFG1N</t>
  </si>
  <si>
    <t>ELC89PP-WND1E</t>
  </si>
  <si>
    <t>ELC89PP-WND1N</t>
  </si>
  <si>
    <t>ELC89PP-WNDOFF1N</t>
  </si>
  <si>
    <t>ELC90PP-MSW1E</t>
  </si>
  <si>
    <t>ELC90PP-MSWOFF1E</t>
  </si>
  <si>
    <t>ELC92PP-OCE1E</t>
  </si>
  <si>
    <t>ELC92PP-OCE1N</t>
  </si>
  <si>
    <t>ELC99PP-LIB1N</t>
  </si>
  <si>
    <t>ELCHHT12ANK-CHP1E-I</t>
  </si>
  <si>
    <t>ELCHHT46PEC-CHP1E-I</t>
  </si>
  <si>
    <t>ELCHHT47OPP-CHP1E-I</t>
  </si>
  <si>
    <t>ELCHLT27BKC-CHP1E-R</t>
  </si>
  <si>
    <t>ELCHLT51NGL-CHP1E-R</t>
  </si>
  <si>
    <t>ELCHLT51NGL-CHP1N-R</t>
  </si>
  <si>
    <t>Table Name: ELC-Cap</t>
  </si>
  <si>
    <t>Active Unit: GW</t>
  </si>
  <si>
    <t>ELC23PP-KES1E</t>
  </si>
  <si>
    <t>ELC24PP-DSSCC1E</t>
  </si>
  <si>
    <t>ELC24PP-DSSCT1E</t>
  </si>
  <si>
    <t>ELC27PP-BKCCT1E</t>
  </si>
  <si>
    <t>ELC27PP-BKCTP1E</t>
  </si>
  <si>
    <t>ELCHHT27BKC-CHP1E-I</t>
  </si>
  <si>
    <t>ELCHHT83BMS-CHP1E-I</t>
  </si>
  <si>
    <t>ELCHHT90MSW-CHP1E-I</t>
  </si>
  <si>
    <t>HDG93PP-GASSTG1N</t>
  </si>
  <si>
    <t>시나리오:</t>
    <phoneticPr fontId="99" type="noConversion"/>
  </si>
  <si>
    <t>원자력</t>
    <phoneticPr fontId="99" type="noConversion"/>
  </si>
  <si>
    <t>석탄</t>
    <phoneticPr fontId="99" type="noConversion"/>
  </si>
  <si>
    <t>석유</t>
    <phoneticPr fontId="99" type="noConversion"/>
  </si>
  <si>
    <t>천연가스CC</t>
    <phoneticPr fontId="99" type="noConversion"/>
  </si>
  <si>
    <t>천연가스CT</t>
    <phoneticPr fontId="99" type="noConversion"/>
  </si>
  <si>
    <t>태양광</t>
    <phoneticPr fontId="99" type="noConversion"/>
  </si>
  <si>
    <t>풍력</t>
    <phoneticPr fontId="99" type="noConversion"/>
  </si>
  <si>
    <t>해상풍력</t>
    <phoneticPr fontId="99" type="noConversion"/>
  </si>
  <si>
    <t>양수</t>
    <phoneticPr fontId="99" type="noConversion"/>
  </si>
  <si>
    <t>ESS</t>
    <phoneticPr fontId="99" type="noConversion"/>
  </si>
  <si>
    <t>집단에너지</t>
    <phoneticPr fontId="99" type="noConversion"/>
  </si>
  <si>
    <t>신재생설비</t>
    <phoneticPr fontId="100" type="noConversion"/>
  </si>
  <si>
    <t>TIMES</t>
    <phoneticPr fontId="1" type="noConversion"/>
  </si>
  <si>
    <t>9차전기본</t>
    <phoneticPr fontId="100" type="noConversion"/>
  </si>
  <si>
    <t>정격용량</t>
    <phoneticPr fontId="100" type="noConversion"/>
  </si>
  <si>
    <t>원전</t>
    <phoneticPr fontId="100" type="noConversion"/>
  </si>
  <si>
    <t>석탄</t>
    <phoneticPr fontId="100" type="noConversion"/>
  </si>
  <si>
    <t>신재생</t>
    <phoneticPr fontId="100" type="noConversion"/>
  </si>
  <si>
    <t>LNG</t>
    <phoneticPr fontId="100" type="noConversion"/>
  </si>
  <si>
    <t>양수</t>
    <phoneticPr fontId="100" type="noConversion"/>
  </si>
  <si>
    <t>석유</t>
    <phoneticPr fontId="100" type="noConversion"/>
  </si>
  <si>
    <t>한전통계</t>
    <phoneticPr fontId="100" type="noConversion"/>
  </si>
  <si>
    <t>기타</t>
    <phoneticPr fontId="1" type="noConversion"/>
  </si>
  <si>
    <t>집단에너지 세분화</t>
    <phoneticPr fontId="1" type="noConversion"/>
  </si>
  <si>
    <t>태양광</t>
    <phoneticPr fontId="100" type="noConversion"/>
  </si>
  <si>
    <t>풍력</t>
    <phoneticPr fontId="100" type="noConversion"/>
  </si>
  <si>
    <t>수력</t>
    <phoneticPr fontId="100" type="noConversion"/>
  </si>
  <si>
    <t>해양</t>
    <phoneticPr fontId="100" type="noConversion"/>
  </si>
  <si>
    <t>바이오</t>
    <phoneticPr fontId="100" type="noConversion"/>
  </si>
  <si>
    <t>폐기물</t>
    <phoneticPr fontId="100" type="noConversion"/>
  </si>
  <si>
    <t>부생가스</t>
    <phoneticPr fontId="100" type="noConversion"/>
  </si>
  <si>
    <t>연료전지</t>
    <phoneticPr fontId="100" type="noConversion"/>
  </si>
  <si>
    <t>IGCC</t>
    <phoneticPr fontId="100" type="noConversion"/>
  </si>
  <si>
    <t>수소터빈</t>
    <phoneticPr fontId="100" type="noConversion"/>
  </si>
  <si>
    <t>NA</t>
    <phoneticPr fontId="100" type="noConversion"/>
  </si>
  <si>
    <t>신재생에너지 세분화</t>
    <phoneticPr fontId="1" type="noConversion"/>
  </si>
  <si>
    <t>합계</t>
    <phoneticPr fontId="1" type="noConversion"/>
  </si>
  <si>
    <t>9차 전기본</t>
    <phoneticPr fontId="1" type="noConversion"/>
  </si>
  <si>
    <t>3차 에기본</t>
    <phoneticPr fontId="1" type="noConversion"/>
  </si>
  <si>
    <t>TWh</t>
    <phoneticPr fontId="1" type="noConversion"/>
  </si>
  <si>
    <t>송배전 손실율 고려</t>
    <phoneticPr fontId="1" type="noConversion"/>
  </si>
  <si>
    <t>TIMES DMD</t>
    <phoneticPr fontId="1" type="noConversion"/>
  </si>
  <si>
    <t>Gap Ratio</t>
    <phoneticPr fontId="1" type="noConversion"/>
  </si>
  <si>
    <t>- Gap은 재생에너지 수급 불일치와 양수, 배터리, 수소의 저장 효율로 발생</t>
    <phoneticPr fontId="1" type="noConversion"/>
  </si>
  <si>
    <t>- 전기본 대비 전력 수요가 높아 추가 설비가 필요한 상황에서, RPS 때문에 태양광설비가 추가 보급</t>
    <phoneticPr fontId="1" type="noConversion"/>
  </si>
  <si>
    <t>- 전기본 대비 베이스라인 시나리오 전력 수요가 높으며, 수전해 등 전환분야의 추가 전력수요로 인하여 모형 결과의 발전량이 전기본보다 더 높음</t>
    <phoneticPr fontId="1" type="noConversion"/>
  </si>
  <si>
    <t>신재생설비용량</t>
    <phoneticPr fontId="1" type="noConversion"/>
  </si>
  <si>
    <t>신재생에너지 발전량</t>
    <phoneticPr fontId="1" type="noConversion"/>
  </si>
  <si>
    <t>재생에너지 발전량</t>
    <phoneticPr fontId="1" type="noConversion"/>
  </si>
  <si>
    <t>8차 전기본</t>
    <phoneticPr fontId="1" type="noConversion"/>
  </si>
  <si>
    <t>- 전환분야 전력소비량 증가로 전기본 사업용 대비 증가</t>
    <phoneticPr fontId="1" type="noConversion"/>
  </si>
  <si>
    <t>원자력</t>
    <phoneticPr fontId="100" type="noConversion"/>
  </si>
  <si>
    <t>합계</t>
    <phoneticPr fontId="100" type="noConversion"/>
  </si>
  <si>
    <t>한전통계</t>
    <phoneticPr fontId="1" type="noConversion"/>
  </si>
  <si>
    <t>TWH</t>
    <phoneticPr fontId="1" type="noConversion"/>
  </si>
  <si>
    <t>- 전력수요 차이를 천연가스와 신재생으로 충당</t>
    <phoneticPr fontId="1" type="noConversion"/>
  </si>
  <si>
    <t>재생에너지 발전 비중</t>
    <phoneticPr fontId="1" type="noConversion"/>
  </si>
  <si>
    <t>가동율 추정</t>
    <phoneticPr fontId="1" type="noConversion"/>
  </si>
  <si>
    <t>발전총량</t>
    <phoneticPr fontId="1" type="noConversion"/>
  </si>
  <si>
    <t>Table Name: CO2</t>
  </si>
  <si>
    <t>Active Unit: 1000TCO2</t>
  </si>
  <si>
    <t>Attribute</t>
  </si>
  <si>
    <t>Commodity</t>
  </si>
  <si>
    <t>VAR_Comnet</t>
  </si>
  <si>
    <t>COMCO2</t>
  </si>
  <si>
    <t>-</t>
  </si>
  <si>
    <t>ELCCO2</t>
  </si>
  <si>
    <t>HDGCO2</t>
  </si>
  <si>
    <t>HPLCO2</t>
  </si>
  <si>
    <t>INDCO2</t>
  </si>
  <si>
    <t>PUBCO2</t>
  </si>
  <si>
    <t>RESCO2</t>
  </si>
  <si>
    <t>TRACO2</t>
  </si>
  <si>
    <t>UPSCO2</t>
  </si>
  <si>
    <t>VAR_FOut</t>
  </si>
  <si>
    <t>HDG93PP-CSMR1E</t>
  </si>
  <si>
    <t>HDG93PP-CSMR1N</t>
  </si>
  <si>
    <t>HDG93PP-DSMR1N</t>
  </si>
  <si>
    <t>HHT51NGL-BOL1E-I</t>
  </si>
  <si>
    <t>HHT51NGL-BOL1N-I</t>
  </si>
  <si>
    <t>PUB99DSS1E</t>
  </si>
  <si>
    <t>PUB99TGN1E</t>
  </si>
  <si>
    <t>- 고온열은 보일러로 충당되면서 집단에너지사업자 감소</t>
    <phoneticPr fontId="1" type="noConversion"/>
  </si>
  <si>
    <t>- 저온열은 발전사업자 소속 CHP가 충당하면서 집단에너지 사업자 감소</t>
    <phoneticPr fontId="1" type="noConversion"/>
  </si>
  <si>
    <t>- 발전사업자 소속 CHP의 용량은 분석기간동안 일정하게 유지되는 것으로 가정</t>
    <phoneticPr fontId="1" type="noConversion"/>
  </si>
  <si>
    <t>- 양수발전은 발전량에 제약이 없는 2035년 사용안됨</t>
    <phoneticPr fontId="1" type="noConversion"/>
  </si>
  <si>
    <t>- 2040년 태양광 용량이 큰 폭으로 증가하면서 양수발전뿐만 아니라 리튬이차전지까지 사용됨</t>
    <phoneticPr fontId="1" type="noConversion"/>
  </si>
  <si>
    <t>- 기존 가스복합발전 수명 고려되었는지 확인 필요</t>
    <phoneticPr fontId="1" type="noConversion"/>
  </si>
  <si>
    <t>- 2045, 50년은 태양광 용량이 유지되면서 전력 수요는 감소하고, 수전해 보급 확대로 다시 양수발전과 이차전지가 사용안됨</t>
    <phoneticPr fontId="1" type="noConversion"/>
  </si>
  <si>
    <t>- 2040년 수전해와 부생가스수소가 감소하는 현상이 있어 수소 생산 시나리오 튜닝 필요</t>
    <phoneticPr fontId="1" type="noConversion"/>
  </si>
  <si>
    <t>Active Unit: 1000TOE</t>
  </si>
  <si>
    <t>Process</t>
  </si>
  <si>
    <t>Scenario\Period</t>
  </si>
  <si>
    <t>VAR_FIn</t>
  </si>
  <si>
    <t>HDG93PP-HPROD2HSTG</t>
  </si>
  <si>
    <t>HDG93PP-ELY1N</t>
  </si>
  <si>
    <t>HDG93PP-IMP</t>
  </si>
  <si>
    <t>ELC</t>
  </si>
  <si>
    <t>Attribute\Period</t>
  </si>
  <si>
    <t>부생수소</t>
    <phoneticPr fontId="1" type="noConversion"/>
  </si>
  <si>
    <t>개질수소</t>
    <phoneticPr fontId="1" type="noConversion"/>
  </si>
  <si>
    <t>수입수소</t>
    <phoneticPr fontId="1" type="noConversion"/>
  </si>
  <si>
    <t>Table Name: HDG_PROC</t>
  </si>
  <si>
    <t>HDGPROD</t>
  </si>
  <si>
    <t>HDGDPROD</t>
  </si>
  <si>
    <t>산업</t>
    <phoneticPr fontId="1" type="noConversion"/>
  </si>
  <si>
    <t>건물</t>
    <phoneticPr fontId="1" type="noConversion"/>
  </si>
  <si>
    <t>수송</t>
    <phoneticPr fontId="1" type="noConversion"/>
  </si>
  <si>
    <t>공공</t>
    <phoneticPr fontId="1" type="noConversion"/>
  </si>
  <si>
    <t>CTDCO2</t>
  </si>
  <si>
    <t>벙커링</t>
    <phoneticPr fontId="1" type="noConversion"/>
  </si>
  <si>
    <t>석탄+CCS</t>
  </si>
  <si>
    <t>석탄+CCS</t>
    <phoneticPr fontId="1" type="noConversion"/>
  </si>
  <si>
    <t>천연가스CC+CCS</t>
  </si>
  <si>
    <t>천연가스CC+CCS</t>
    <phoneticPr fontId="1" type="noConversion"/>
  </si>
  <si>
    <t>Table Name: DMD_NRG_FLOW</t>
  </si>
  <si>
    <t>COM</t>
  </si>
  <si>
    <t>IND</t>
  </si>
  <si>
    <t>PUB</t>
  </si>
  <si>
    <t>PUB99ELC1E</t>
  </si>
  <si>
    <t>PUB99HDG1E</t>
  </si>
  <si>
    <t>PUB99HLT1E</t>
  </si>
  <si>
    <t>PUB99STH1E</t>
  </si>
  <si>
    <t>RES</t>
  </si>
  <si>
    <t>TRA</t>
  </si>
  <si>
    <t>ELC62PP-NURSMR1N</t>
  </si>
  <si>
    <t>ELC93PP-HDGMCFC1E</t>
  </si>
  <si>
    <t>ELC93PP-HDGMCFC1N</t>
  </si>
  <si>
    <t>ELC93PP-HDGSOFC1N</t>
  </si>
  <si>
    <t>원별 발전량</t>
    <phoneticPr fontId="1" type="noConversion"/>
  </si>
  <si>
    <t>ELC</t>
    <phoneticPr fontId="1" type="noConversion"/>
  </si>
  <si>
    <t>HDG</t>
    <phoneticPr fontId="1" type="noConversion"/>
  </si>
  <si>
    <t>GWh</t>
    <phoneticPr fontId="1" type="noConversion"/>
  </si>
  <si>
    <t>수소발열량</t>
    <phoneticPr fontId="99" type="noConversion"/>
  </si>
  <si>
    <t>Mcal/톤</t>
    <phoneticPr fontId="99" type="noConversion"/>
  </si>
  <si>
    <t>만톤</t>
    <phoneticPr fontId="1" type="noConversion"/>
  </si>
  <si>
    <t>발전분야 수소 소비량</t>
    <phoneticPr fontId="1" type="noConversion"/>
  </si>
  <si>
    <t>2050 가동율</t>
    <phoneticPr fontId="1" type="noConversion"/>
  </si>
  <si>
    <t>Table Name: InputEnergy</t>
  </si>
  <si>
    <t>ProcessSet</t>
  </si>
  <si>
    <t>Commodity\Period</t>
  </si>
  <si>
    <t>PRE</t>
  </si>
  <si>
    <t>ANK</t>
  </si>
  <si>
    <t>ANS</t>
  </si>
  <si>
    <t>BMS</t>
  </si>
  <si>
    <t>BSC</t>
  </si>
  <si>
    <t>BSK</t>
  </si>
  <si>
    <t>EUR</t>
  </si>
  <si>
    <t>GEO</t>
  </si>
  <si>
    <t>GHY</t>
  </si>
  <si>
    <t>MSW</t>
  </si>
  <si>
    <t>NGL</t>
  </si>
  <si>
    <t>NUR</t>
  </si>
  <si>
    <t>OCE</t>
  </si>
  <si>
    <t>OIL</t>
  </si>
  <si>
    <t>PHY</t>
  </si>
  <si>
    <t>SHY</t>
  </si>
  <si>
    <t>SPV</t>
  </si>
  <si>
    <t>STH</t>
  </si>
  <si>
    <t>WND</t>
  </si>
  <si>
    <t>통계연보</t>
    <phoneticPr fontId="1" type="noConversion"/>
  </si>
  <si>
    <t>RES</t>
    <phoneticPr fontId="1" type="noConversion"/>
  </si>
  <si>
    <t>산업분야 공공분야 소비량 미포함</t>
    <phoneticPr fontId="1" type="noConversion"/>
  </si>
  <si>
    <t>산업분야 소비량 미포함</t>
    <phoneticPr fontId="1" type="noConversion"/>
  </si>
  <si>
    <t>산업분야의 전력수요가 통계연보보다 낮음(통계: 24,545천TOE, 모형:18,878천TOE)-&gt;천연가스 발전량 감소-&gt;천연가스 소비량 감소</t>
    <phoneticPr fontId="1" type="noConversion"/>
  </si>
  <si>
    <t>OSP_CN_REN</t>
  </si>
  <si>
    <t>산업분야 원료탄</t>
    <phoneticPr fontId="1" type="noConversion"/>
  </si>
  <si>
    <t>상업</t>
    <phoneticPr fontId="1" type="noConversion"/>
  </si>
  <si>
    <t>가정</t>
    <phoneticPr fontId="1" type="noConversion"/>
  </si>
  <si>
    <t>전환분야</t>
    <phoneticPr fontId="1" type="noConversion"/>
  </si>
  <si>
    <t>합계</t>
    <phoneticPr fontId="1" type="noConversion"/>
  </si>
  <si>
    <t>포집량(산업분야 미고려)</t>
    <phoneticPr fontId="1" type="noConversion"/>
  </si>
  <si>
    <t>시나리오:</t>
  </si>
  <si>
    <t>원자력</t>
  </si>
  <si>
    <t>천연가스CT</t>
  </si>
  <si>
    <t>태양광</t>
  </si>
  <si>
    <t>풍력</t>
  </si>
  <si>
    <t>해상풍력</t>
  </si>
  <si>
    <t>양수</t>
  </si>
  <si>
    <t>ESS</t>
  </si>
  <si>
    <t>집단에너지</t>
  </si>
  <si>
    <t>Table Name: ELC_DMD</t>
  </si>
  <si>
    <t>COM11ELC1E</t>
  </si>
  <si>
    <t>HDG93PP-PIP1E</t>
  </si>
  <si>
    <t>HDG93PP-PIP1N</t>
  </si>
  <si>
    <t>HDG99PP-GRID1N</t>
  </si>
  <si>
    <t>IND11ELC1E</t>
  </si>
  <si>
    <t>PUB11ELC1E</t>
  </si>
  <si>
    <t>RES11ELC1E</t>
  </si>
  <si>
    <t>TRA11ELC1E</t>
  </si>
  <si>
    <t>HDG93PP-CSMRCC1N</t>
  </si>
  <si>
    <t>HDG93PP-DSMRCC1N</t>
  </si>
  <si>
    <t>HHT79ELC_HEATPUMP1N</t>
  </si>
  <si>
    <t>HLT79ELC_HEATPUMP1N</t>
  </si>
  <si>
    <t>전력저장</t>
    <phoneticPr fontId="1" type="noConversion"/>
  </si>
  <si>
    <t>총합</t>
    <phoneticPr fontId="1" type="noConversion"/>
  </si>
  <si>
    <t>RENELCSPV</t>
  </si>
  <si>
    <t>HDG82PP-SPV1N</t>
  </si>
  <si>
    <t>RENELCWND</t>
  </si>
  <si>
    <t>HDG89PP-WND1N</t>
  </si>
  <si>
    <t>Table Name: Heat_Prd</t>
  </si>
  <si>
    <t>BOLHHT</t>
  </si>
  <si>
    <t>CHPHHT</t>
  </si>
  <si>
    <t>CHPHLT</t>
  </si>
  <si>
    <t>HLT</t>
  </si>
  <si>
    <t>HHT</t>
  </si>
  <si>
    <t>전기</t>
    <phoneticPr fontId="1" type="noConversion"/>
  </si>
  <si>
    <t>탄소중립</t>
    <phoneticPr fontId="1" type="noConversion"/>
  </si>
  <si>
    <t>배출계수</t>
    <phoneticPr fontId="1" type="noConversion"/>
  </si>
  <si>
    <t>1000TCO2/GWh</t>
    <phoneticPr fontId="1" type="noConversion"/>
  </si>
  <si>
    <t>1000TCO2/1000TOE</t>
    <phoneticPr fontId="1" type="noConversion"/>
  </si>
  <si>
    <t>전력</t>
    <phoneticPr fontId="1" type="noConversion"/>
  </si>
  <si>
    <t>수소</t>
    <phoneticPr fontId="1" type="noConversion"/>
  </si>
  <si>
    <t>열</t>
    <phoneticPr fontId="1" type="noConversion"/>
  </si>
  <si>
    <t>참고자료</t>
    <phoneticPr fontId="1" type="noConversion"/>
  </si>
  <si>
    <t>자료출처: 2차 에너지기본계획</t>
    <phoneticPr fontId="1" type="noConversion"/>
  </si>
  <si>
    <t>Table Name: PowerGenerationByProcessByTS</t>
  </si>
  <si>
    <t>Period</t>
  </si>
  <si>
    <t>Commodity\TimeSlice</t>
  </si>
  <si>
    <t>F</t>
  </si>
  <si>
    <t>FE1</t>
  </si>
  <si>
    <t>FE10</t>
  </si>
  <si>
    <t>FE11</t>
  </si>
  <si>
    <t>FE12</t>
  </si>
  <si>
    <t>FE13</t>
  </si>
  <si>
    <t>FE14</t>
  </si>
  <si>
    <t>FE15</t>
  </si>
  <si>
    <t>FE16</t>
  </si>
  <si>
    <t>FE17</t>
  </si>
  <si>
    <t>FE18</t>
  </si>
  <si>
    <t>FE19</t>
  </si>
  <si>
    <t>FE2</t>
  </si>
  <si>
    <t>FE20</t>
  </si>
  <si>
    <t>FE21</t>
  </si>
  <si>
    <t>FE22</t>
  </si>
  <si>
    <t>FE23</t>
  </si>
  <si>
    <t>FE24</t>
  </si>
  <si>
    <t>FE3</t>
  </si>
  <si>
    <t>FE4</t>
  </si>
  <si>
    <t>FE5</t>
  </si>
  <si>
    <t>FE6</t>
  </si>
  <si>
    <t>FE7</t>
  </si>
  <si>
    <t>FE8</t>
  </si>
  <si>
    <t>FE9</t>
  </si>
  <si>
    <t>FK</t>
  </si>
  <si>
    <t>FK1</t>
  </si>
  <si>
    <t>FK10</t>
  </si>
  <si>
    <t>FK11</t>
  </si>
  <si>
    <t>FK12</t>
  </si>
  <si>
    <t>FK13</t>
  </si>
  <si>
    <t>FK14</t>
  </si>
  <si>
    <t>FK15</t>
  </si>
  <si>
    <t>FK16</t>
  </si>
  <si>
    <t>FK17</t>
  </si>
  <si>
    <t>FK18</t>
  </si>
  <si>
    <t>FK19</t>
  </si>
  <si>
    <t>FK2</t>
  </si>
  <si>
    <t>FK20</t>
  </si>
  <si>
    <t>FK21</t>
  </si>
  <si>
    <t>FK22</t>
  </si>
  <si>
    <t>FK23</t>
  </si>
  <si>
    <t>FK24</t>
  </si>
  <si>
    <t>FK3</t>
  </si>
  <si>
    <t>FK4</t>
  </si>
  <si>
    <t>FK5</t>
  </si>
  <si>
    <t>FK6</t>
  </si>
  <si>
    <t>FK7</t>
  </si>
  <si>
    <t>FK8</t>
  </si>
  <si>
    <t>FK9</t>
  </si>
  <si>
    <t>RE1</t>
  </si>
  <si>
    <t>RE10</t>
  </si>
  <si>
    <t>RE11</t>
  </si>
  <si>
    <t>RE12</t>
  </si>
  <si>
    <t>RE13</t>
  </si>
  <si>
    <t>RE14</t>
  </si>
  <si>
    <t>RE15</t>
  </si>
  <si>
    <t>RE16</t>
  </si>
  <si>
    <t>RE17</t>
  </si>
  <si>
    <t>RE18</t>
  </si>
  <si>
    <t>RE19</t>
  </si>
  <si>
    <t>RE2</t>
  </si>
  <si>
    <t>RE20</t>
  </si>
  <si>
    <t>RE21</t>
  </si>
  <si>
    <t>RE22</t>
  </si>
  <si>
    <t>RE23</t>
  </si>
  <si>
    <t>RE24</t>
  </si>
  <si>
    <t>RE3</t>
  </si>
  <si>
    <t>RE4</t>
  </si>
  <si>
    <t>RE5</t>
  </si>
  <si>
    <t>RE6</t>
  </si>
  <si>
    <t>RE7</t>
  </si>
  <si>
    <t>RE8</t>
  </si>
  <si>
    <t>RE9</t>
  </si>
  <si>
    <t>RK</t>
  </si>
  <si>
    <t>RK1</t>
  </si>
  <si>
    <t>RK10</t>
  </si>
  <si>
    <t>RK11</t>
  </si>
  <si>
    <t>RK12</t>
  </si>
  <si>
    <t>RK13</t>
  </si>
  <si>
    <t>RK14</t>
  </si>
  <si>
    <t>RK15</t>
  </si>
  <si>
    <t>RK16</t>
  </si>
  <si>
    <t>RK17</t>
  </si>
  <si>
    <t>RK18</t>
  </si>
  <si>
    <t>RK19</t>
  </si>
  <si>
    <t>RK2</t>
  </si>
  <si>
    <t>RK20</t>
  </si>
  <si>
    <t>RK21</t>
  </si>
  <si>
    <t>RK22</t>
  </si>
  <si>
    <t>RK23</t>
  </si>
  <si>
    <t>RK24</t>
  </si>
  <si>
    <t>RK3</t>
  </si>
  <si>
    <t>RK4</t>
  </si>
  <si>
    <t>RK5</t>
  </si>
  <si>
    <t>RK6</t>
  </si>
  <si>
    <t>RK7</t>
  </si>
  <si>
    <t>RK8</t>
  </si>
  <si>
    <t>RK9</t>
  </si>
  <si>
    <t>S</t>
  </si>
  <si>
    <t>SE</t>
  </si>
  <si>
    <t>SE1</t>
  </si>
  <si>
    <t>SE10</t>
  </si>
  <si>
    <t>SE11</t>
  </si>
  <si>
    <t>SE12</t>
  </si>
  <si>
    <t>SE13</t>
  </si>
  <si>
    <t>SE14</t>
  </si>
  <si>
    <t>SE15</t>
  </si>
  <si>
    <t>SE16</t>
  </si>
  <si>
    <t>SE17</t>
  </si>
  <si>
    <t>SE18</t>
  </si>
  <si>
    <t>SE19</t>
  </si>
  <si>
    <t>SE2</t>
  </si>
  <si>
    <t>SE20</t>
  </si>
  <si>
    <t>SE21</t>
  </si>
  <si>
    <t>SE22</t>
  </si>
  <si>
    <t>SE23</t>
  </si>
  <si>
    <t>SE24</t>
  </si>
  <si>
    <t>SE3</t>
  </si>
  <si>
    <t>SE4</t>
  </si>
  <si>
    <t>SE5</t>
  </si>
  <si>
    <t>SE6</t>
  </si>
  <si>
    <t>SE7</t>
  </si>
  <si>
    <t>SE8</t>
  </si>
  <si>
    <t>SE9</t>
  </si>
  <si>
    <t>SK</t>
  </si>
  <si>
    <t>SK1</t>
  </si>
  <si>
    <t>SK10</t>
  </si>
  <si>
    <t>SK11</t>
  </si>
  <si>
    <t>SK12</t>
  </si>
  <si>
    <t>SK13</t>
  </si>
  <si>
    <t>SK14</t>
  </si>
  <si>
    <t>SK15</t>
  </si>
  <si>
    <t>SK16</t>
  </si>
  <si>
    <t>SK17</t>
  </si>
  <si>
    <t>SK18</t>
  </si>
  <si>
    <t>SK19</t>
  </si>
  <si>
    <t>SK2</t>
  </si>
  <si>
    <t>SK20</t>
  </si>
  <si>
    <t>SK21</t>
  </si>
  <si>
    <t>SK22</t>
  </si>
  <si>
    <t>SK23</t>
  </si>
  <si>
    <t>SK24</t>
  </si>
  <si>
    <t>SK3</t>
  </si>
  <si>
    <t>SK4</t>
  </si>
  <si>
    <t>SK5</t>
  </si>
  <si>
    <t>SK6</t>
  </si>
  <si>
    <t>SK7</t>
  </si>
  <si>
    <t>SK8</t>
  </si>
  <si>
    <t>SK9</t>
  </si>
  <si>
    <t>W</t>
  </si>
  <si>
    <t>WE</t>
  </si>
  <si>
    <t>WE1</t>
  </si>
  <si>
    <t>WE10</t>
  </si>
  <si>
    <t>WE11</t>
  </si>
  <si>
    <t>WE12</t>
  </si>
  <si>
    <t>WE13</t>
  </si>
  <si>
    <t>WE14</t>
  </si>
  <si>
    <t>WE15</t>
  </si>
  <si>
    <t>WE16</t>
  </si>
  <si>
    <t>WE17</t>
  </si>
  <si>
    <t>WE18</t>
  </si>
  <si>
    <t>WE19</t>
  </si>
  <si>
    <t>WE2</t>
  </si>
  <si>
    <t>WE20</t>
  </si>
  <si>
    <t>WE21</t>
  </si>
  <si>
    <t>WE22</t>
  </si>
  <si>
    <t>WE23</t>
  </si>
  <si>
    <t>WE24</t>
  </si>
  <si>
    <t>WE3</t>
  </si>
  <si>
    <t>WE4</t>
  </si>
  <si>
    <t>WE5</t>
  </si>
  <si>
    <t>WE6</t>
  </si>
  <si>
    <t>WE7</t>
  </si>
  <si>
    <t>WE8</t>
  </si>
  <si>
    <t>WE9</t>
  </si>
  <si>
    <t>WK</t>
  </si>
  <si>
    <t>WK1</t>
  </si>
  <si>
    <t>WK10</t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</si>
  <si>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</si>
  <si>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</si>
  <si>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</si>
  <si>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</si>
  <si>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</si>
  <si>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</si>
  <si>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</si>
  <si>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</si>
  <si>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</si>
  <si>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</t>
  </si>
  <si>
    <t>WK20</t>
  </si>
  <si>
    <t>WK21</t>
  </si>
  <si>
    <t>WK22</t>
  </si>
  <si>
    <t>WK23</t>
  </si>
  <si>
    <t>WK24</t>
  </si>
  <si>
    <t>WK3</t>
  </si>
  <si>
    <t>WK4</t>
  </si>
  <si>
    <t>WK5</t>
  </si>
  <si>
    <t>WK6</t>
  </si>
  <si>
    <t>WK7</t>
  </si>
  <si>
    <t>WK8</t>
  </si>
  <si>
    <t>WK9</t>
  </si>
  <si>
    <t>'2050</t>
  </si>
  <si>
    <t>1. 시나리오별 결과</t>
    <phoneticPr fontId="100" type="noConversion"/>
  </si>
  <si>
    <t>2. 발전용량</t>
    <phoneticPr fontId="100" type="noConversion"/>
  </si>
  <si>
    <t>FeasibilityTest2</t>
  </si>
  <si>
    <t>ELC14PP-IGCC1N</t>
  </si>
  <si>
    <t>기타신재생</t>
    <phoneticPr fontId="99" type="noConversion"/>
  </si>
  <si>
    <t>ELC51PP-NGLFEC1E</t>
  </si>
  <si>
    <t>ELC51PP-NGLFEC1N</t>
  </si>
  <si>
    <t>ELC90PP-MSW1N</t>
  </si>
  <si>
    <t>ELC90PP-MSWOFF1N</t>
  </si>
  <si>
    <t>ELC93PP-LIB1N</t>
  </si>
  <si>
    <t>ELCHHT83BMS-CHP1N-I</t>
  </si>
  <si>
    <t>ELCHHT90MSW-CHP1N-I</t>
  </si>
  <si>
    <t>3. 발전량</t>
    <phoneticPr fontId="100" type="noConversion"/>
  </si>
  <si>
    <t>가동율</t>
    <phoneticPr fontId="100" type="noConversion"/>
  </si>
  <si>
    <t>기타재생</t>
    <phoneticPr fontId="99" type="noConversion"/>
  </si>
  <si>
    <t>전력수요</t>
    <phoneticPr fontId="100" type="noConversion"/>
  </si>
  <si>
    <t>발전량합계</t>
    <phoneticPr fontId="100" type="noConversion"/>
  </si>
  <si>
    <t>송배전손실고려</t>
    <phoneticPr fontId="100" type="noConversion"/>
  </si>
  <si>
    <t>초과전력</t>
    <phoneticPr fontId="100" type="noConversion"/>
  </si>
  <si>
    <t>초과전력비중</t>
    <phoneticPr fontId="100" type="noConversion"/>
  </si>
  <si>
    <t>재생E비중</t>
    <phoneticPr fontId="100" type="noConversion"/>
  </si>
  <si>
    <t>4. TS별 발전량</t>
    <phoneticPr fontId="100" type="noConversion"/>
  </si>
  <si>
    <t>1) Copy from VEDA_BE</t>
    <phoneticPr fontId="100" type="noConversion"/>
  </si>
  <si>
    <t>Process\TimeSlice</t>
  </si>
  <si>
    <t>아래 표에서 복사 후, 열제목에 맞추어 정렬(계절, 주단위 수요는 결과에 미포함되기 때문에)</t>
    <phoneticPr fontId="100" type="noConversion"/>
  </si>
  <si>
    <t>2) Adjustment of TS</t>
    <phoneticPr fontId="100" type="noConversion"/>
  </si>
  <si>
    <t>S</t>
    <phoneticPr fontId="100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</si>
  <si>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K</t>
    </r>
    <phoneticPr fontId="100" type="noConversion"/>
  </si>
  <si>
    <t>FE</t>
  </si>
  <si>
    <r>
      <t>W</t>
    </r>
    <r>
      <rPr>
        <sz val="11"/>
        <color theme="1"/>
        <rFont val="맑은 고딕"/>
        <family val="2"/>
        <charset val="129"/>
        <scheme val="minor"/>
      </rPr>
      <t>K</t>
    </r>
    <phoneticPr fontId="100" type="noConversion"/>
  </si>
  <si>
    <t>R</t>
  </si>
  <si>
    <r>
      <t>R</t>
    </r>
    <r>
      <rPr>
        <sz val="11"/>
        <color theme="1"/>
        <rFont val="맑은 고딕"/>
        <family val="2"/>
        <charset val="129"/>
        <scheme val="minor"/>
      </rPr>
      <t>K</t>
    </r>
    <phoneticPr fontId="100" type="noConversion"/>
  </si>
  <si>
    <t>RE</t>
  </si>
  <si>
    <t>ELC_Demand</t>
    <phoneticPr fontId="100" type="noConversion"/>
  </si>
  <si>
    <t>3) Aggregation by Fuel/Tech</t>
    <phoneticPr fontId="100" type="noConversion"/>
  </si>
  <si>
    <t>4) Allocation of Power Generation to Daily Level TS</t>
    <phoneticPr fontId="100" type="noConversion"/>
  </si>
  <si>
    <t>DEMAND</t>
  </si>
  <si>
    <t>TS_length</t>
    <phoneticPr fontId="100" type="noConversion"/>
  </si>
  <si>
    <t>Validation 1</t>
    <phoneticPr fontId="100" type="noConversion"/>
  </si>
  <si>
    <t>Validation 2</t>
    <phoneticPr fontId="100" type="noConversion"/>
  </si>
  <si>
    <t>Validation 3</t>
  </si>
  <si>
    <t>Annual Results</t>
    <phoneticPr fontId="100" type="noConversion"/>
  </si>
  <si>
    <t>TS Results</t>
    <phoneticPr fontId="100" type="noConversion"/>
  </si>
  <si>
    <t>5) Caculation Hourly Generation</t>
    <phoneticPr fontId="100" type="noConversion"/>
  </si>
  <si>
    <t>송배전 손실율 보정</t>
    <phoneticPr fontId="100" type="noConversion"/>
  </si>
  <si>
    <t>발전량</t>
    <phoneticPr fontId="100" type="noConversion"/>
  </si>
  <si>
    <t>초과전력 비중</t>
    <phoneticPr fontId="100" type="noConversion"/>
  </si>
  <si>
    <t>SK</t>
    <phoneticPr fontId="100" type="noConversion"/>
  </si>
  <si>
    <t>SE</t>
    <phoneticPr fontId="100" type="noConversion"/>
  </si>
  <si>
    <t>FK</t>
    <phoneticPr fontId="100" type="noConversion"/>
  </si>
  <si>
    <t>FE</t>
    <phoneticPr fontId="100" type="noConversion"/>
  </si>
  <si>
    <t>WK</t>
    <phoneticPr fontId="100" type="noConversion"/>
  </si>
  <si>
    <t>WE</t>
    <phoneticPr fontId="100" type="noConversion"/>
  </si>
  <si>
    <t>RK</t>
    <phoneticPr fontId="100" type="noConversion"/>
  </si>
  <si>
    <t>RE</t>
    <phoneticPr fontId="100" type="noConversion"/>
  </si>
  <si>
    <t>6) Calculation UF</t>
    <phoneticPr fontId="100" type="noConversion"/>
  </si>
  <si>
    <t>EQ_CombalM</t>
  </si>
  <si>
    <t>OSP_BASE</t>
  </si>
  <si>
    <t>개질수소</t>
    <phoneticPr fontId="1" type="noConversion"/>
  </si>
  <si>
    <t>수전해</t>
    <phoneticPr fontId="1" type="noConversion"/>
  </si>
  <si>
    <t>수입수소</t>
    <phoneticPr fontId="1" type="noConversion"/>
  </si>
  <si>
    <t>개질수소 with CCS</t>
    <phoneticPr fontId="1" type="noConversion"/>
  </si>
  <si>
    <t>수전해</t>
    <phoneticPr fontId="1" type="noConversion"/>
  </si>
  <si>
    <t>ELC51PP-NGLCCCC1N</t>
  </si>
  <si>
    <t>최종에너지소비</t>
    <phoneticPr fontId="1" type="noConversion"/>
  </si>
  <si>
    <t>Active Unit: 1000Ton-H2</t>
  </si>
  <si>
    <t>Table Name: HDG_DMD</t>
  </si>
  <si>
    <t>ELCHDG</t>
  </si>
  <si>
    <t>PUBHDG</t>
  </si>
  <si>
    <t>전환</t>
    <phoneticPr fontId="1" type="noConversion"/>
  </si>
  <si>
    <t>수력</t>
  </si>
  <si>
    <t>천연가스</t>
  </si>
  <si>
    <t>신재생</t>
  </si>
  <si>
    <t>1차 에너지 공급</t>
    <phoneticPr fontId="1" type="noConversion"/>
  </si>
  <si>
    <t>시나리오:</t>
    <phoneticPr fontId="1" type="noConversion"/>
  </si>
  <si>
    <t>전체</t>
    <phoneticPr fontId="1" type="noConversion"/>
  </si>
  <si>
    <t>도시가스</t>
    <phoneticPr fontId="1" type="noConversion"/>
  </si>
  <si>
    <t>BKC</t>
  </si>
  <si>
    <t>DSS</t>
  </si>
  <si>
    <t>HDG</t>
  </si>
  <si>
    <t>KES</t>
  </si>
  <si>
    <t>PRO</t>
  </si>
  <si>
    <t>TGN</t>
  </si>
  <si>
    <t>NAS</t>
  </si>
  <si>
    <t>BKA</t>
  </si>
  <si>
    <t>BKB</t>
  </si>
  <si>
    <t>GSL</t>
  </si>
  <si>
    <t>JEA</t>
  </si>
  <si>
    <t>PPT</t>
  </si>
  <si>
    <t>최종에너지소비</t>
    <phoneticPr fontId="1" type="noConversion"/>
  </si>
  <si>
    <t>1차에너지공급</t>
    <phoneticPr fontId="1" type="noConversion"/>
  </si>
  <si>
    <t>석탄</t>
    <phoneticPr fontId="1" type="noConversion"/>
  </si>
  <si>
    <t>석유</t>
    <phoneticPr fontId="1" type="noConversion"/>
  </si>
  <si>
    <t>전력</t>
    <phoneticPr fontId="1" type="noConversion"/>
  </si>
  <si>
    <t>지열</t>
    <phoneticPr fontId="1" type="noConversion"/>
  </si>
  <si>
    <t>수소</t>
    <phoneticPr fontId="1" type="noConversion"/>
  </si>
  <si>
    <t>열</t>
    <phoneticPr fontId="1" type="noConversion"/>
  </si>
  <si>
    <t>태양광</t>
    <phoneticPr fontId="1" type="noConversion"/>
  </si>
  <si>
    <t>도시가스</t>
    <phoneticPr fontId="1" type="noConversion"/>
  </si>
  <si>
    <t>태양열</t>
    <phoneticPr fontId="1" type="noConversion"/>
  </si>
  <si>
    <t>바이오</t>
    <phoneticPr fontId="1" type="noConversion"/>
  </si>
  <si>
    <t>RFNASP</t>
  </si>
  <si>
    <t>RFNBIL</t>
  </si>
  <si>
    <t>RFNBKA</t>
  </si>
  <si>
    <t>RFNBKC</t>
  </si>
  <si>
    <t>RFNDSS</t>
  </si>
  <si>
    <t>RFNGSL</t>
  </si>
  <si>
    <t>RFNJEA</t>
  </si>
  <si>
    <t>RFNKES</t>
  </si>
  <si>
    <t>RFNNAS</t>
  </si>
  <si>
    <t>RFNOPP</t>
  </si>
  <si>
    <t>RFNPAW</t>
  </si>
  <si>
    <t>RFNPEC</t>
  </si>
  <si>
    <t>RFNSOL</t>
  </si>
  <si>
    <t>PPT</t>
    <phoneticPr fontId="1" type="noConversion"/>
  </si>
  <si>
    <t>NAS</t>
    <phoneticPr fontId="1" type="noConversion"/>
  </si>
  <si>
    <t>소비량</t>
    <phoneticPr fontId="1" type="noConversion"/>
  </si>
  <si>
    <t>수입량</t>
    <phoneticPr fontId="1" type="noConversion"/>
  </si>
  <si>
    <t>수출량</t>
    <phoneticPr fontId="1" type="noConversion"/>
  </si>
  <si>
    <t>생산소비차이</t>
    <phoneticPr fontId="1" type="noConversion"/>
  </si>
  <si>
    <t>OSP_CN_HHCH</t>
  </si>
  <si>
    <t>ELCCO2STG</t>
  </si>
  <si>
    <t>ELCCO2USE</t>
  </si>
  <si>
    <t>HDGCO2STG</t>
  </si>
  <si>
    <t>HDGCO2USE</t>
  </si>
  <si>
    <t>건물</t>
    <phoneticPr fontId="1" type="noConversion"/>
  </si>
  <si>
    <t>CCUS</t>
    <phoneticPr fontId="1" type="noConversion"/>
  </si>
  <si>
    <t>수송</t>
    <phoneticPr fontId="1" type="noConversion"/>
  </si>
  <si>
    <t>HDG93PP-BYP</t>
  </si>
  <si>
    <t>HHT-BOL-OUT</t>
  </si>
  <si>
    <t>HHT-CHP-OUT</t>
  </si>
  <si>
    <t>HLT-CHP-OUT</t>
  </si>
  <si>
    <t>산업천연가스</t>
  </si>
  <si>
    <t>산업석탄</t>
  </si>
  <si>
    <t>산업석유</t>
  </si>
  <si>
    <t>건물석유</t>
  </si>
  <si>
    <t>건물천연가스</t>
  </si>
  <si>
    <t>산업전기</t>
  </si>
  <si>
    <t>건물전기</t>
  </si>
  <si>
    <t>건물석탄</t>
    <phoneticPr fontId="1" type="noConversion"/>
  </si>
  <si>
    <t>STGCO2</t>
  </si>
  <si>
    <t>USDCO2</t>
  </si>
  <si>
    <t>EQ_Combal</t>
  </si>
  <si>
    <t>VAR_ComnetM</t>
  </si>
  <si>
    <t>포집량</t>
    <phoneticPr fontId="1" type="noConversion"/>
  </si>
  <si>
    <t>저장량</t>
    <phoneticPr fontId="1" type="noConversion"/>
  </si>
  <si>
    <t>할용량</t>
    <phoneticPr fontId="1" type="noConversion"/>
  </si>
  <si>
    <t>수소</t>
  </si>
  <si>
    <t>수소</t>
    <phoneticPr fontId="1" type="noConversion"/>
  </si>
  <si>
    <t>VEDA FE</t>
    <phoneticPr fontId="1" type="noConversion"/>
  </si>
  <si>
    <t>VEDA BE</t>
    <phoneticPr fontId="1" type="noConversion"/>
  </si>
  <si>
    <t>시나리오</t>
    <phoneticPr fontId="1" type="noConversion"/>
  </si>
  <si>
    <t>기존 결과파일</t>
    <phoneticPr fontId="1" type="noConversion"/>
  </si>
  <si>
    <t>석유</t>
    <phoneticPr fontId="1" type="noConversion"/>
  </si>
  <si>
    <t>천연가스</t>
    <phoneticPr fontId="1" type="noConversion"/>
  </si>
  <si>
    <t>유연탄</t>
    <phoneticPr fontId="1" type="noConversion"/>
  </si>
  <si>
    <t>원자력</t>
    <phoneticPr fontId="1" type="noConversion"/>
  </si>
  <si>
    <t>무연탄</t>
    <phoneticPr fontId="1" type="noConversion"/>
  </si>
  <si>
    <t>수력신재생</t>
    <phoneticPr fontId="1" type="noConversion"/>
  </si>
  <si>
    <t>산업</t>
    <phoneticPr fontId="1" type="noConversion"/>
  </si>
  <si>
    <t>가정상업</t>
    <phoneticPr fontId="1" type="noConversion"/>
  </si>
  <si>
    <t>수송</t>
    <phoneticPr fontId="1" type="noConversion"/>
  </si>
  <si>
    <t>공공</t>
    <phoneticPr fontId="1" type="noConversion"/>
  </si>
  <si>
    <t>벙커링 제외로 모형결과가 더 낮음</t>
    <phoneticPr fontId="1" type="noConversion"/>
  </si>
  <si>
    <t>총조사보고서 기준 10개 업종만 고려하여 모형결과가 더 낮음</t>
    <phoneticPr fontId="1" type="noConversion"/>
  </si>
  <si>
    <t>CCUS</t>
    <phoneticPr fontId="1" type="noConversion"/>
  </si>
  <si>
    <t>석탄</t>
    <phoneticPr fontId="1" type="noConversion"/>
  </si>
  <si>
    <t>석유</t>
    <phoneticPr fontId="1" type="noConversion"/>
  </si>
  <si>
    <t>전력</t>
  </si>
  <si>
    <t>전력</t>
    <phoneticPr fontId="1" type="noConversion"/>
  </si>
  <si>
    <t>신재생</t>
    <phoneticPr fontId="1" type="noConversion"/>
  </si>
  <si>
    <t>수소</t>
    <phoneticPr fontId="1" type="noConversion"/>
  </si>
  <si>
    <t>열</t>
  </si>
  <si>
    <t>열</t>
    <phoneticPr fontId="1" type="noConversion"/>
  </si>
  <si>
    <t>도시가스</t>
  </si>
  <si>
    <t>도시가스</t>
    <phoneticPr fontId="1" type="noConversion"/>
  </si>
  <si>
    <t>합계</t>
  </si>
  <si>
    <t>탄중위</t>
    <phoneticPr fontId="1" type="noConversion"/>
  </si>
  <si>
    <t>건물</t>
    <phoneticPr fontId="1" type="noConversion"/>
  </si>
  <si>
    <t>ELC93PP-HDGT1N</t>
  </si>
  <si>
    <t>개질수소CCS</t>
    <phoneticPr fontId="1" type="noConversion"/>
  </si>
  <si>
    <t>개질수소CCS</t>
    <phoneticPr fontId="1" type="noConversion"/>
  </si>
  <si>
    <t>산업</t>
    <phoneticPr fontId="1" type="noConversion"/>
  </si>
  <si>
    <t>발전</t>
    <phoneticPr fontId="1" type="noConversion"/>
  </si>
  <si>
    <t>전환</t>
    <phoneticPr fontId="1" type="noConversion"/>
  </si>
  <si>
    <t>최종에너지소비</t>
    <phoneticPr fontId="1" type="noConversion"/>
  </si>
  <si>
    <t>CCUS</t>
    <phoneticPr fontId="1" type="noConversion"/>
  </si>
  <si>
    <t>소계</t>
    <phoneticPr fontId="1" type="noConversion"/>
  </si>
  <si>
    <t>합계</t>
    <phoneticPr fontId="1" type="noConversion"/>
  </si>
  <si>
    <t>소계</t>
    <phoneticPr fontId="1" type="noConversion"/>
  </si>
  <si>
    <t>산업공정</t>
    <phoneticPr fontId="1" type="noConversion"/>
  </si>
  <si>
    <t>공정배출</t>
  </si>
  <si>
    <t>포집량</t>
  </si>
  <si>
    <t>210823_IND_Netzero</t>
    <phoneticPr fontId="1" type="noConversion"/>
  </si>
  <si>
    <t>최종배출량</t>
    <phoneticPr fontId="1" type="noConversion"/>
  </si>
  <si>
    <t>재생</t>
    <phoneticPr fontId="1" type="noConversion"/>
  </si>
  <si>
    <t>수입수소</t>
    <phoneticPr fontId="1" type="noConversion"/>
  </si>
  <si>
    <t>2017YES</t>
    <phoneticPr fontId="1" type="noConversion"/>
  </si>
  <si>
    <t>CCUS 고려후 최종배출량</t>
    <phoneticPr fontId="1" type="noConversion"/>
  </si>
  <si>
    <t>열</t>
    <phoneticPr fontId="1" type="noConversion"/>
  </si>
  <si>
    <t>대비 변경사항</t>
    <phoneticPr fontId="1" type="noConversion"/>
  </si>
  <si>
    <t>수소생산</t>
    <phoneticPr fontId="1" type="noConversion"/>
  </si>
  <si>
    <t>Active Unit: 천TOE</t>
    <phoneticPr fontId="1" type="noConversion"/>
  </si>
  <si>
    <t>최종에너지수요</t>
    <phoneticPr fontId="1" type="noConversion"/>
  </si>
  <si>
    <t>백만TOE</t>
    <phoneticPr fontId="1" type="noConversion"/>
  </si>
  <si>
    <t>전력수요</t>
    <phoneticPr fontId="1" type="noConversion"/>
  </si>
  <si>
    <t>수소수요</t>
    <phoneticPr fontId="1" type="noConversion"/>
  </si>
  <si>
    <t>백만톤-H2</t>
    <phoneticPr fontId="1" type="noConversion"/>
  </si>
  <si>
    <t>농축수산</t>
    <phoneticPr fontId="1" type="noConversion"/>
  </si>
  <si>
    <t>단위변환</t>
    <phoneticPr fontId="1" type="noConversion"/>
  </si>
  <si>
    <t>탄중위비교</t>
    <phoneticPr fontId="1" type="noConversion"/>
  </si>
  <si>
    <t>kg</t>
  </si>
  <si>
    <t>Mcal</t>
  </si>
  <si>
    <t>HHV</t>
  </si>
  <si>
    <t>수소 환산 기준</t>
    <phoneticPr fontId="1" type="noConversion"/>
  </si>
  <si>
    <t>* 전력수요는 전분야를 포함한것으로 판단</t>
    <phoneticPr fontId="1" type="noConversion"/>
  </si>
  <si>
    <t>* 붉은색 데이터가 모형의 수요데이터로 입력된 값</t>
    <phoneticPr fontId="1" type="noConversion"/>
  </si>
  <si>
    <t>* 검은색 데이터는 모형의 결과로 산출된 값</t>
    <phoneticPr fontId="1" type="noConversion"/>
  </si>
  <si>
    <t>수소공급</t>
    <phoneticPr fontId="1" type="noConversion"/>
  </si>
  <si>
    <t>그린수소</t>
    <phoneticPr fontId="1" type="noConversion"/>
  </si>
  <si>
    <t>블루수소</t>
    <phoneticPr fontId="1" type="noConversion"/>
  </si>
  <si>
    <t>210927 KIERTIMES_v3.0_Conversion</t>
    <phoneticPr fontId="1" type="noConversion"/>
  </si>
  <si>
    <t>KIER_CN_BASE</t>
  </si>
  <si>
    <t>KIER_CN_BASE</t>
    <phoneticPr fontId="1" type="noConversion"/>
  </si>
  <si>
    <t>주요전제조건</t>
    <phoneticPr fontId="1" type="noConversion"/>
  </si>
  <si>
    <t>수소 기술 발전 고려</t>
    <phoneticPr fontId="1" type="noConversion"/>
  </si>
  <si>
    <t>전력수급기본계획 9차 반영</t>
    <phoneticPr fontId="1" type="noConversion"/>
  </si>
  <si>
    <t>발전, 수소, 열 분야 탄소중립 제약</t>
    <phoneticPr fontId="1" type="noConversion"/>
  </si>
  <si>
    <t>2050년 재생에너지 발전 최소 비중 50%</t>
    <phoneticPr fontId="1" type="noConversion"/>
  </si>
  <si>
    <t>신재생에너지 연간 최대 증가율 상한 제약</t>
    <phoneticPr fontId="1" type="noConversion"/>
  </si>
  <si>
    <t>재생에너지 시장잠재량 고려</t>
    <phoneticPr fontId="1" type="noConversion"/>
  </si>
  <si>
    <t>VEDA BE</t>
    <phoneticPr fontId="1" type="noConversion"/>
  </si>
  <si>
    <t>KIER-CN-211012</t>
    <phoneticPr fontId="1" type="noConversion"/>
  </si>
  <si>
    <t>PUB99ANS1E</t>
  </si>
  <si>
    <t>Table Name: Refinery</t>
  </si>
  <si>
    <t>생산소비차이가 수입수출차이보다 큰 이유는 DSS 생산을 위하여 다른 석유제품이 잉여로 생산되기 때문임</t>
    <phoneticPr fontId="1" type="noConversion"/>
  </si>
  <si>
    <t>수입수출차이를 DSS에 대해서만 집계하는 것보다는 석유 전제품에 대하여 집계하는 것이 바람직하다고 판단되어 기존 수식 유지</t>
    <phoneticPr fontId="1" type="noConversion"/>
  </si>
  <si>
    <t>DSS(대표 석유제품) 생산을 위한 잉여 석유제품 생산이 반영되어 있으므로, 석유소비량에 정유공정 효율을 고려하여 추정</t>
    <phoneticPr fontId="1" type="noConversion"/>
  </si>
  <si>
    <t>전환효율</t>
    <phoneticPr fontId="1" type="noConversion"/>
  </si>
  <si>
    <t>IMP71ELC1E</t>
  </si>
  <si>
    <t>가동율</t>
    <phoneticPr fontId="1" type="noConversion"/>
  </si>
  <si>
    <t>태양광</t>
    <phoneticPr fontId="1" type="noConversion"/>
  </si>
  <si>
    <t>풍력</t>
    <phoneticPr fontId="1" type="noConversion"/>
  </si>
  <si>
    <t>해상풍력</t>
    <phoneticPr fontId="1" type="noConversion"/>
  </si>
  <si>
    <t>최저 전력 수입량 고려</t>
    <phoneticPr fontId="1" type="noConversion"/>
  </si>
  <si>
    <t>수입수소 도입년도</t>
    <phoneticPr fontId="1" type="noConversion"/>
  </si>
  <si>
    <t>30년 제약조건</t>
    <phoneticPr fontId="1" type="noConversion"/>
  </si>
  <si>
    <t>30년 전력수요</t>
    <phoneticPr fontId="1" type="noConversion"/>
  </si>
  <si>
    <t>30년 수소 공급 전망</t>
    <phoneticPr fontId="1" type="noConversion"/>
  </si>
  <si>
    <t>30년 CCUS</t>
    <phoneticPr fontId="1" type="noConversion"/>
  </si>
  <si>
    <t xml:space="preserve">발전량 </t>
    <phoneticPr fontId="1" type="noConversion"/>
  </si>
  <si>
    <t>TWh</t>
    <phoneticPr fontId="1" type="noConversion"/>
  </si>
  <si>
    <t>백만톤</t>
    <phoneticPr fontId="1" type="noConversion"/>
  </si>
  <si>
    <t>수요</t>
    <phoneticPr fontId="1" type="noConversion"/>
  </si>
  <si>
    <t>송배전손실율</t>
    <phoneticPr fontId="1" type="noConversion"/>
  </si>
  <si>
    <t>소내전력율 고려 필요?</t>
    <phoneticPr fontId="1" type="noConversion"/>
  </si>
  <si>
    <t>29년 수소 수요 전망</t>
    <phoneticPr fontId="1" type="noConversion"/>
  </si>
  <si>
    <t>전환</t>
    <phoneticPr fontId="1" type="noConversion"/>
  </si>
  <si>
    <t>수송</t>
    <phoneticPr fontId="1" type="noConversion"/>
  </si>
  <si>
    <t>농축수산</t>
    <phoneticPr fontId="1" type="noConversion"/>
  </si>
  <si>
    <t>수전해</t>
    <phoneticPr fontId="1" type="noConversion"/>
  </si>
  <si>
    <t>추출</t>
    <phoneticPr fontId="1" type="noConversion"/>
  </si>
  <si>
    <t>부생/해외수입</t>
    <phoneticPr fontId="1" type="noConversion"/>
  </si>
  <si>
    <t>배출량</t>
    <phoneticPr fontId="1" type="noConversion"/>
  </si>
  <si>
    <t>주요 전제조건</t>
    <phoneticPr fontId="1" type="noConversion"/>
  </si>
  <si>
    <t>인구</t>
    <phoneticPr fontId="1" type="noConversion"/>
  </si>
  <si>
    <t>GDP</t>
    <phoneticPr fontId="1" type="noConversion"/>
  </si>
  <si>
    <t>유가</t>
    <phoneticPr fontId="1" type="noConversion"/>
  </si>
  <si>
    <t>산업구조</t>
    <phoneticPr fontId="1" type="noConversion"/>
  </si>
  <si>
    <t>최종에너지소비량</t>
    <phoneticPr fontId="1" type="noConversion"/>
  </si>
  <si>
    <t>NDC</t>
    <phoneticPr fontId="1" type="noConversion"/>
  </si>
  <si>
    <t>탄소중립시나리오</t>
    <phoneticPr fontId="1" type="noConversion"/>
  </si>
  <si>
    <t>온실가스 배출량</t>
    <phoneticPr fontId="1" type="noConversion"/>
  </si>
  <si>
    <t>전력수요</t>
    <phoneticPr fontId="1" type="noConversion"/>
  </si>
  <si>
    <t>발전믹스</t>
    <phoneticPr fontId="1" type="noConversion"/>
  </si>
  <si>
    <t>수소수요</t>
    <phoneticPr fontId="1" type="noConversion"/>
  </si>
  <si>
    <t>수소생산믹스</t>
    <phoneticPr fontId="1" type="noConversion"/>
  </si>
  <si>
    <t>CCUS</t>
    <phoneticPr fontId="1" type="noConversion"/>
  </si>
  <si>
    <t>A안</t>
    <phoneticPr fontId="1" type="noConversion"/>
  </si>
  <si>
    <t>B안</t>
    <phoneticPr fontId="1" type="noConversion"/>
  </si>
  <si>
    <t>CCS</t>
    <phoneticPr fontId="1" type="noConversion"/>
  </si>
  <si>
    <t>CCU</t>
    <phoneticPr fontId="1" type="noConversion"/>
  </si>
  <si>
    <t>Table Name: CTDCO2</t>
  </si>
  <si>
    <t>PUBCO2CPTR</t>
  </si>
  <si>
    <t>211014 KIER결과정리-탄소중립.xlsx</t>
    <phoneticPr fontId="1" type="noConversion"/>
  </si>
  <si>
    <t>CN211020</t>
    <phoneticPr fontId="1" type="noConversion"/>
  </si>
  <si>
    <t>Hydrogen Gas Storage</t>
  </si>
  <si>
    <t>백만원/kgH2/yr</t>
  </si>
  <si>
    <t>INVCOST</t>
    <phoneticPr fontId="1" type="noConversion"/>
  </si>
  <si>
    <t>FIXOM</t>
  </si>
  <si>
    <t>Hydrogen Station (Gas)</t>
  </si>
  <si>
    <t>백만원/kgH2/h</t>
    <phoneticPr fontId="1" type="noConversion"/>
  </si>
  <si>
    <t>Hydrogen Pipeline</t>
  </si>
  <si>
    <t>Hydrogen Trailer (Gas)</t>
  </si>
  <si>
    <t>VAROM</t>
    <phoneticPr fontId="1" type="noConversion"/>
  </si>
  <si>
    <t>M.Won/1000TOE</t>
  </si>
  <si>
    <t>%</t>
    <phoneticPr fontId="1" type="noConversion"/>
  </si>
  <si>
    <t>Hydrogen Central SMR</t>
    <phoneticPr fontId="1" type="noConversion"/>
  </si>
  <si>
    <t>Hydrogen Distributed SMR</t>
    <phoneticPr fontId="1" type="noConversion"/>
  </si>
  <si>
    <t>Hydrogen Electrolysis</t>
    <phoneticPr fontId="1" type="noConversion"/>
  </si>
  <si>
    <t>Eff</t>
    <phoneticPr fontId="1" type="noConversion"/>
  </si>
  <si>
    <t>2050년</t>
    <phoneticPr fontId="1" type="noConversion"/>
  </si>
  <si>
    <t>전기간</t>
    <phoneticPr fontId="1" type="noConversion"/>
  </si>
  <si>
    <t>1000TOE</t>
  </si>
  <si>
    <t>수입수소 최대 비중(부생수소 포함)</t>
    <phoneticPr fontId="1" type="noConversion"/>
  </si>
  <si>
    <t>그린수소 최소 비중</t>
    <phoneticPr fontId="1" type="noConversion"/>
  </si>
  <si>
    <t>Table Name: HDG_PROC_1</t>
  </si>
  <si>
    <t>HDGNGLN</t>
  </si>
  <si>
    <t>HDGNGLCC</t>
  </si>
  <si>
    <t>ELYELC</t>
  </si>
  <si>
    <t>최종에너지 수요전망은 탄중위 B안 기준</t>
    <phoneticPr fontId="1" type="noConversion"/>
  </si>
  <si>
    <t>CCS와 CCU의 비율은 2:1</t>
    <phoneticPr fontId="1" type="noConversion"/>
  </si>
  <si>
    <t>탄중위 시나리오 B안 고려</t>
    <phoneticPr fontId="1" type="noConversion"/>
  </si>
  <si>
    <t>부생 수소량(백만톤)</t>
    <phoneticPr fontId="1" type="noConversion"/>
  </si>
  <si>
    <t>태양광 연평균 이용율</t>
    <phoneticPr fontId="1" type="noConversion"/>
  </si>
  <si>
    <t>DAC 미고려</t>
    <phoneticPr fontId="1" type="noConversion"/>
  </si>
  <si>
    <t>CCUS 최대</t>
    <phoneticPr fontId="1" type="noConversion"/>
  </si>
  <si>
    <t>만톤</t>
    <phoneticPr fontId="1" type="noConversion"/>
  </si>
  <si>
    <t>산업분야</t>
    <phoneticPr fontId="1" type="noConversion"/>
  </si>
  <si>
    <t>NDC 상향안 미반영</t>
    <phoneticPr fontId="1" type="noConversion"/>
  </si>
  <si>
    <t>육상풍력</t>
    <phoneticPr fontId="1" type="noConversion"/>
  </si>
  <si>
    <t>GW</t>
    <phoneticPr fontId="1" type="noConversion"/>
  </si>
  <si>
    <t>백서</t>
    <phoneticPr fontId="1" type="noConversion"/>
  </si>
  <si>
    <t>모델링(보정전)</t>
    <phoneticPr fontId="1" type="noConversion"/>
  </si>
  <si>
    <t>육상풍력 연평균 이용율</t>
    <phoneticPr fontId="1" type="noConversion"/>
  </si>
  <si>
    <t>해상풍력 연평균 이용율</t>
    <phoneticPr fontId="1" type="noConversion"/>
  </si>
  <si>
    <t>신재생에너지백서 참고</t>
    <phoneticPr fontId="1" type="noConversion"/>
  </si>
  <si>
    <t>열에너지 수입은 미고려</t>
    <phoneticPr fontId="1" type="noConversion"/>
  </si>
  <si>
    <t>수입수소 전환 에너지 미고려</t>
    <phoneticPr fontId="1" type="noConversion"/>
  </si>
  <si>
    <t>HDG93PP-GASSTG1E</t>
  </si>
  <si>
    <t>HDG93PP-STA1N</t>
  </si>
  <si>
    <t>수소이용발전기술 최대 발전량</t>
    <phoneticPr fontId="1" type="noConversion"/>
  </si>
  <si>
    <t>TWh</t>
    <phoneticPr fontId="1" type="noConversion"/>
  </si>
  <si>
    <t>탄중위 B안</t>
    <phoneticPr fontId="1" type="noConversion"/>
  </si>
  <si>
    <t>* 수소수요는 산업/수송/농축수산/CCUS 포함한 것으로 판단</t>
    <phoneticPr fontId="1" type="noConversion"/>
  </si>
  <si>
    <t>CCU에 필요한 전력, 수소 수요 고려</t>
    <phoneticPr fontId="1" type="noConversion"/>
  </si>
  <si>
    <t>고온히트펌프 도입년도</t>
    <phoneticPr fontId="1" type="noConversion"/>
  </si>
  <si>
    <t>PUB99HHT1E</t>
  </si>
  <si>
    <t>석유</t>
    <phoneticPr fontId="1" type="noConversion"/>
  </si>
  <si>
    <t>천TOE</t>
    <phoneticPr fontId="1" type="noConversion"/>
  </si>
  <si>
    <t>TWh</t>
    <phoneticPr fontId="1" type="noConversion"/>
  </si>
  <si>
    <t>직접입력</t>
    <phoneticPr fontId="1" type="noConversion"/>
  </si>
  <si>
    <t>석유제품에서 원료용제품(납사) 비중은 2017년 비중이 유지된다고 가정</t>
    <phoneticPr fontId="1" type="noConversion"/>
  </si>
  <si>
    <t>열에너지에서 산업용 비중은 2017년 비중이 유지된다고 가정</t>
    <phoneticPr fontId="1" type="noConversion"/>
  </si>
  <si>
    <t>원자력</t>
    <phoneticPr fontId="1" type="noConversion"/>
  </si>
  <si>
    <t>동북아그리드</t>
    <phoneticPr fontId="1" type="noConversion"/>
  </si>
  <si>
    <t>동북아그리드</t>
    <phoneticPr fontId="1" type="noConversion"/>
  </si>
  <si>
    <t>kWh</t>
    <phoneticPr fontId="1" type="noConversion"/>
  </si>
  <si>
    <t>kg-H2</t>
    <phoneticPr fontId="1" type="noConversion"/>
  </si>
  <si>
    <t>1000ton-H2</t>
    <phoneticPr fontId="1" type="noConversion"/>
  </si>
  <si>
    <t>GWh</t>
    <phoneticPr fontId="1" type="noConversion"/>
  </si>
  <si>
    <t>TWh</t>
    <phoneticPr fontId="1" type="noConversion"/>
  </si>
  <si>
    <t>EFF</t>
    <phoneticPr fontId="1" type="noConversion"/>
  </si>
  <si>
    <t>PUB99NAS1E</t>
  </si>
  <si>
    <t>석유제품 수출입 미반영</t>
    <phoneticPr fontId="1" type="noConversion"/>
  </si>
  <si>
    <t>* 탄중위 시나리오 전력 최종에너지소비량에 산업, 건물, 수송, CCUS 외에 수소까지 포함되어 있어, 기존 전력 최종에너지소비량에 CCUS, 수소, 열 생산을 위한 전력소비량까지 포함</t>
    <phoneticPr fontId="1" type="noConversion"/>
  </si>
  <si>
    <t>파이프라인 수송만 고려(효율 99.39255508)</t>
    <phoneticPr fontId="1" type="noConversion"/>
  </si>
  <si>
    <t>고압기체 저장만 고려(효율 96.49)</t>
    <phoneticPr fontId="1" type="noConversion"/>
  </si>
  <si>
    <t>수소충전소 효율 미고려</t>
    <phoneticPr fontId="1" type="noConversion"/>
  </si>
  <si>
    <t>HDGSTG</t>
  </si>
  <si>
    <t>KIER_CN_BASE_HighH2TB</t>
  </si>
  <si>
    <t>시나리오:</t>
    <phoneticPr fontId="1" type="noConversion"/>
  </si>
  <si>
    <t>탄중위</t>
    <phoneticPr fontId="1" type="noConversion"/>
  </si>
  <si>
    <t>KIER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</si>
</sst>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4">
    <numFmt numFmtId="41" formatCode="_-* #,##0_-;\-* #,##0_-;_-* &quot;-&quot;_-;_-@_-"/>
    <numFmt numFmtId="43" formatCode="_-* #,##0.00_-;\-* #,##0.00_-;_-* &quot;-&quot;??_-;_-@_-"/>
    <numFmt numFmtId="176" formatCode="_(&quot;$&quot;* #,##0.00_);_(&quot;$&quot;* \(#,##0.00\);_(&quot;$&quot;* &quot;-&quot;??_);_(@_)"/>
    <numFmt numFmtId="177" formatCode="0.0%"/>
    <numFmt numFmtId="178" formatCode="_-&quot;$&quot;* #,##0.00_-;\-&quot;$&quot;* #,##0.00_-;_-&quot;$&quot;* &quot;-&quot;??_-;_-@_-"/>
    <numFmt numFmtId="179" formatCode="#.00"/>
    <numFmt numFmtId="180" formatCode="#."/>
    <numFmt numFmtId="181" formatCode="m\o\n\th\ d\,\ yyyy"/>
    <numFmt numFmtId="182" formatCode="_([$€-2]* #,##0.00_);_([$€-2]* \(#,##0.00\);_([$€-2]* &quot;-&quot;??_)"/>
    <numFmt numFmtId="183" formatCode="0.000"/>
    <numFmt numFmtId="184" formatCode="0.0_)"/>
    <numFmt numFmtId="185" formatCode="0.00_)"/>
    <numFmt numFmtId="186" formatCode="General_)"/>
    <numFmt numFmtId="187" formatCode="_ * #,##0_ ;_ * \-#,##0_ ;_ * &quot;-&quot;_ ;_ @_ "/>
    <numFmt numFmtId="188" formatCode="_-* #,##0_-;&quot;₩&quot;&quot;₩&quot;\!\!\-* #,##0_-;_-* &quot;-&quot;_-;_-@_-"/>
    <numFmt numFmtId="189" formatCode="_-* #,##0.0_-;\-* #,##0.0_-;_-* &quot;-&quot;_-;_-@_-"/>
    <numFmt numFmtId="190" formatCode="_-* #,##0.0_-;\-* #,##0.0_-;_-* &quot;-&quot;??_-;_-@_-"/>
    <numFmt numFmtId="191" formatCode="_-* #,##0.0000_-;\-* #,##0.0000_-;_-* &quot;-&quot;_-;_-@_-"/>
    <numFmt numFmtId="192" formatCode="0.0"/>
    <numFmt numFmtId="193" formatCode="0.000000000"/>
    <numFmt numFmtId="194" formatCode="_-* #,##0.0000_-;\-* #,##0.0000_-;_-* &quot;-&quot;??_-;_-@_-"/>
    <numFmt numFmtId="195" formatCode="_-* #,##0.0000_-;\-* #,##0.0000_-;_-* &quot;-&quot;????_-;_-@_-"/>
    <numFmt numFmtId="196" formatCode="_-* #,##0.000_-;\-* #,##0.000_-;_-* &quot;-&quot;_-;_-@_-"/>
    <numFmt numFmtId="197" formatCode="_-* #,##0.00_-;\-* #,##0.00_-;_-* &quot;-&quot;_-;_-@_-"/>
  </numFmts>
  <fonts count="1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1"/>
      <name val="돋움"/>
      <family val="3"/>
      <charset val="129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0"/>
      <color indexed="8"/>
      <name val="맑은 고딕"/>
      <family val="3"/>
      <charset val="129"/>
    </font>
    <font>
      <u/>
      <sz val="10"/>
      <color indexed="12"/>
      <name val="Arial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Helv"/>
      <family val="2"/>
    </font>
    <font>
      <sz val="8"/>
      <name val="Helv"/>
      <family val="2"/>
    </font>
    <font>
      <vertAlign val="superscript"/>
      <sz val="12"/>
      <name val="Helv"/>
      <family val="2"/>
    </font>
    <font>
      <b/>
      <sz val="12"/>
      <name val="Helv"/>
      <family val="2"/>
    </font>
    <font>
      <sz val="10"/>
      <name val="MS Sans Serif"/>
      <family val="2"/>
    </font>
    <font>
      <b/>
      <sz val="12"/>
      <color indexed="10"/>
      <name val="Arial"/>
      <family val="2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Arial Narrow"/>
      <family val="2"/>
    </font>
    <font>
      <sz val="11"/>
      <color theme="1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2"/>
      <color indexed="8"/>
      <name val="맑은 고딕"/>
      <family val="3"/>
      <charset val="129"/>
    </font>
    <font>
      <sz val="9"/>
      <name val="Arial"/>
      <family val="2"/>
    </font>
    <font>
      <sz val="10"/>
      <name val="Helvetica Neue"/>
      <family val="2"/>
    </font>
    <font>
      <sz val="12"/>
      <color theme="1"/>
      <name val="맑은 고딕"/>
      <family val="3"/>
      <charset val="129"/>
      <scheme val="minor"/>
    </font>
    <font>
      <sz val="11"/>
      <color theme="1"/>
      <name val="Times New Roman"/>
      <family val="1"/>
    </font>
    <font>
      <b/>
      <sz val="10"/>
      <color rgb="FF00B050"/>
      <name val="Helvetica Neue"/>
      <family val="2"/>
    </font>
    <font>
      <b/>
      <sz val="10"/>
      <color theme="9"/>
      <name val="Helvetica Neue"/>
      <family val="2"/>
    </font>
    <font>
      <b/>
      <sz val="13"/>
      <color theme="3"/>
      <name val="Times New Roman"/>
      <family val="1"/>
    </font>
    <font>
      <b/>
      <sz val="10"/>
      <color theme="6"/>
      <name val="Helvetica Neue"/>
      <family val="2"/>
    </font>
    <font>
      <u/>
      <sz val="12"/>
      <color theme="10"/>
      <name val="맑은 고딕"/>
      <family val="3"/>
      <charset val="129"/>
      <scheme val="minor"/>
    </font>
    <font>
      <u/>
      <sz val="12"/>
      <color theme="10"/>
      <name val="Calibri"/>
      <family val="2"/>
    </font>
    <font>
      <b/>
      <sz val="10"/>
      <color theme="7"/>
      <name val="Helvetica Neue"/>
      <family val="2"/>
    </font>
    <font>
      <b/>
      <sz val="10"/>
      <color rgb="FF00B0F0"/>
      <name val="Helvetica Neue"/>
      <family val="2"/>
    </font>
    <font>
      <sz val="10"/>
      <color theme="1"/>
      <name val="맑은 고딕"/>
      <family val="3"/>
      <charset val="129"/>
      <scheme val="minor"/>
    </font>
    <font>
      <b/>
      <sz val="10"/>
      <color rgb="FFFF0000"/>
      <name val="Helvetica Neue"/>
      <family val="2"/>
    </font>
    <font>
      <b/>
      <sz val="18"/>
      <color theme="3"/>
      <name val="맑은 고딕"/>
      <family val="3"/>
      <charset val="129"/>
      <scheme val="major"/>
    </font>
    <font>
      <b/>
      <sz val="10"/>
      <color theme="1"/>
      <name val="Helvetica Neue"/>
      <family val="2"/>
    </font>
    <font>
      <b/>
      <sz val="10"/>
      <color theme="5"/>
      <name val="Helvetica Neue"/>
      <family val="2"/>
    </font>
    <font>
      <b/>
      <sz val="10"/>
      <color rgb="FF7F7F7F"/>
      <name val="Helvetica Neue"/>
      <family val="2"/>
    </font>
    <font>
      <sz val="11"/>
      <color rgb="FF9C65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indexed="12"/>
      <name val="Courier"/>
      <family val="3"/>
    </font>
    <font>
      <sz val="7"/>
      <color indexed="12"/>
      <name val="Arial"/>
      <family val="2"/>
    </font>
    <font>
      <sz val="9"/>
      <name val="Times"/>
      <family val="1"/>
    </font>
    <font>
      <sz val="10"/>
      <name val="Times"/>
      <family val="1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2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바탕체"/>
      <family val="1"/>
      <charset val="129"/>
    </font>
    <font>
      <sz val="10"/>
      <color theme="1"/>
      <name val="맑은 고딕"/>
      <family val="3"/>
      <charset val="129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18"/>
      <color theme="3"/>
      <name val="맑은 고딕"/>
      <family val="3"/>
      <charset val="129"/>
      <scheme val="major"/>
    </font>
    <font>
      <sz val="10"/>
      <color rgb="FF000000"/>
      <name val="Times New Roman"/>
      <family val="1"/>
    </font>
    <font>
      <sz val="11"/>
      <color rgb="FFFF000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41123">
    <xf numFmtId="0" fontId="0" fillId="0" borderId="0">
      <alignment vertical="center"/>
    </xf>
    <xf numFmtId="0" fontId="2" fillId="0" borderId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33" borderId="0" applyNumberFormat="0" applyBorder="0" applyAlignment="0" applyProtection="0"/>
    <xf numFmtId="0" fontId="36" fillId="10" borderId="0" applyNumberFormat="0" applyBorder="0" applyAlignment="0" applyProtection="0"/>
    <xf numFmtId="0" fontId="36" fillId="33" borderId="0" applyNumberFormat="0" applyBorder="0" applyAlignment="0" applyProtection="0"/>
    <xf numFmtId="0" fontId="36" fillId="10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36" fillId="34" borderId="0" applyNumberFormat="0" applyBorder="0" applyAlignment="0" applyProtection="0"/>
    <xf numFmtId="0" fontId="36" fillId="34" borderId="0" applyNumberFormat="0" applyBorder="0" applyAlignment="0" applyProtection="0"/>
    <xf numFmtId="0" fontId="36" fillId="34" borderId="0" applyNumberFormat="0" applyBorder="0" applyAlignment="0" applyProtection="0"/>
    <xf numFmtId="0" fontId="36" fillId="14" borderId="0" applyNumberFormat="0" applyBorder="0" applyAlignment="0" applyProtection="0"/>
    <xf numFmtId="0" fontId="36" fillId="34" borderId="0" applyNumberFormat="0" applyBorder="0" applyAlignment="0" applyProtection="0"/>
    <xf numFmtId="0" fontId="36" fillId="14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18" borderId="0" applyNumberFormat="0" applyBorder="0" applyAlignment="0" applyProtection="0"/>
    <xf numFmtId="0" fontId="36" fillId="35" borderId="0" applyNumberFormat="0" applyBorder="0" applyAlignment="0" applyProtection="0"/>
    <xf numFmtId="0" fontId="36" fillId="18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36" fillId="36" borderId="0" applyNumberFormat="0" applyBorder="0" applyAlignment="0" applyProtection="0"/>
    <xf numFmtId="0" fontId="36" fillId="36" borderId="0" applyNumberFormat="0" applyBorder="0" applyAlignment="0" applyProtection="0"/>
    <xf numFmtId="0" fontId="36" fillId="36" borderId="0" applyNumberFormat="0" applyBorder="0" applyAlignment="0" applyProtection="0"/>
    <xf numFmtId="0" fontId="36" fillId="22" borderId="0" applyNumberFormat="0" applyBorder="0" applyAlignment="0" applyProtection="0"/>
    <xf numFmtId="0" fontId="36" fillId="36" borderId="0" applyNumberFormat="0" applyBorder="0" applyAlignment="0" applyProtection="0"/>
    <xf numFmtId="0" fontId="36" fillId="22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6" borderId="0" applyNumberFormat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36" fillId="41" borderId="0" applyNumberFormat="0" applyBorder="0" applyAlignment="0" applyProtection="0"/>
    <xf numFmtId="0" fontId="36" fillId="41" borderId="0" applyNumberFormat="0" applyBorder="0" applyAlignment="0" applyProtection="0"/>
    <xf numFmtId="0" fontId="36" fillId="41" borderId="0" applyNumberFormat="0" applyBorder="0" applyAlignment="0" applyProtection="0"/>
    <xf numFmtId="0" fontId="36" fillId="19" borderId="0" applyNumberFormat="0" applyBorder="0" applyAlignment="0" applyProtection="0"/>
    <xf numFmtId="0" fontId="36" fillId="41" borderId="0" applyNumberFormat="0" applyBorder="0" applyAlignment="0" applyProtection="0"/>
    <xf numFmtId="0" fontId="36" fillId="19" borderId="0" applyNumberFormat="0" applyBorder="0" applyAlignment="0" applyProtection="0"/>
    <xf numFmtId="0" fontId="36" fillId="41" borderId="0" applyNumberFormat="0" applyBorder="0" applyAlignment="0" applyProtection="0"/>
    <xf numFmtId="0" fontId="36" fillId="41" borderId="0" applyNumberFormat="0" applyBorder="0" applyAlignment="0" applyProtection="0"/>
    <xf numFmtId="0" fontId="36" fillId="41" borderId="0" applyNumberFormat="0" applyBorder="0" applyAlignment="0" applyProtection="0"/>
    <xf numFmtId="0" fontId="36" fillId="19" borderId="0" applyNumberFormat="0" applyBorder="0" applyAlignment="0" applyProtection="0"/>
    <xf numFmtId="0" fontId="36" fillId="41" borderId="0" applyNumberFormat="0" applyBorder="0" applyAlignment="0" applyProtection="0"/>
    <xf numFmtId="0" fontId="36" fillId="19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6" fillId="39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6" fillId="40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41" borderId="0" applyNumberFormat="0" applyBorder="0" applyAlignment="0" applyProtection="0"/>
    <xf numFmtId="0" fontId="36" fillId="41" borderId="0" applyNumberFormat="0" applyBorder="0" applyAlignment="0" applyProtection="0"/>
    <xf numFmtId="0" fontId="36" fillId="19" borderId="0" applyNumberFormat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/>
    <xf numFmtId="0" fontId="36" fillId="41" borderId="0" applyNumberFormat="0" applyBorder="0" applyAlignment="0" applyProtection="0"/>
    <xf numFmtId="0" fontId="36" fillId="19" borderId="0" applyNumberFormat="0" applyBorder="0" applyAlignment="0" applyProtection="0"/>
    <xf numFmtId="0" fontId="36" fillId="41" borderId="0" applyNumberFormat="0" applyBorder="0" applyAlignment="0" applyProtection="0"/>
    <xf numFmtId="0" fontId="36" fillId="19" borderId="0" applyNumberFormat="0" applyBorder="0" applyAlignment="0" applyProtection="0"/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6" fillId="42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5" fillId="43" borderId="0" applyNumberFormat="0" applyBorder="0" applyAlignment="0" applyProtection="0"/>
    <xf numFmtId="0" fontId="5" fillId="40" borderId="0" applyNumberFormat="0" applyBorder="0" applyAlignment="0" applyProtection="0"/>
    <xf numFmtId="0" fontId="5" fillId="41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43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7" fillId="40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7" fillId="45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5" fillId="4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4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4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4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4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5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3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51" borderId="10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2" borderId="1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1" fontId="13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81" fontId="13" fillId="0" borderId="0">
      <protection locked="0"/>
    </xf>
    <xf numFmtId="0" fontId="2" fillId="0" borderId="0"/>
    <xf numFmtId="0" fontId="2" fillId="0" borderId="0"/>
    <xf numFmtId="0" fontId="2" fillId="0" borderId="0"/>
    <xf numFmtId="181" fontId="13" fillId="0" borderId="0">
      <protection locked="0"/>
    </xf>
    <xf numFmtId="0" fontId="2" fillId="0" borderId="0"/>
    <xf numFmtId="0" fontId="2" fillId="0" borderId="0"/>
    <xf numFmtId="0" fontId="2" fillId="0" borderId="0"/>
    <xf numFmtId="181" fontId="13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82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9" fontId="13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79" fontId="13" fillId="0" borderId="0">
      <protection locked="0"/>
    </xf>
    <xf numFmtId="0" fontId="2" fillId="0" borderId="0"/>
    <xf numFmtId="0" fontId="2" fillId="0" borderId="0"/>
    <xf numFmtId="0" fontId="2" fillId="0" borderId="0"/>
    <xf numFmtId="179" fontId="13" fillId="0" borderId="0">
      <protection locked="0"/>
    </xf>
    <xf numFmtId="0" fontId="2" fillId="0" borderId="0"/>
    <xf numFmtId="0" fontId="2" fillId="0" borderId="0"/>
    <xf numFmtId="0" fontId="2" fillId="0" borderId="0"/>
    <xf numFmtId="179" fontId="13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2" borderId="0" applyNumberFormat="0" applyBorder="0" applyAlignment="0" applyProtection="0"/>
    <xf numFmtId="0" fontId="2" fillId="0" borderId="0"/>
    <xf numFmtId="0" fontId="2" fillId="0" borderId="0"/>
    <xf numFmtId="0" fontId="38" fillId="2" borderId="0" applyNumberFormat="0" applyBorder="0" applyAlignment="0" applyProtection="0"/>
    <xf numFmtId="0" fontId="2" fillId="0" borderId="0"/>
    <xf numFmtId="0" fontId="2" fillId="0" borderId="0"/>
    <xf numFmtId="0" fontId="19" fillId="3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13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1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15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2" fillId="0" borderId="0"/>
    <xf numFmtId="0" fontId="2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3" fillId="38" borderId="10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16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53" borderId="0" applyNumberFormat="0" applyBorder="0" applyAlignment="0" applyProtection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0"/>
    <xf numFmtId="0" fontId="2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" fillId="54" borderId="1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4" borderId="17" applyNumberFormat="0" applyFont="0" applyAlignment="0" applyProtection="0"/>
    <xf numFmtId="0" fontId="2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2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51" borderId="1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0" fontId="13" fillId="0" borderId="19">
      <protection locked="0"/>
    </xf>
    <xf numFmtId="0" fontId="2" fillId="0" borderId="0"/>
    <xf numFmtId="0" fontId="2" fillId="0" borderId="0"/>
    <xf numFmtId="0" fontId="2" fillId="0" borderId="0"/>
    <xf numFmtId="0" fontId="28" fillId="0" borderId="20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0" fontId="13" fillId="0" borderId="19">
      <protection locked="0"/>
    </xf>
    <xf numFmtId="0" fontId="2" fillId="0" borderId="0"/>
    <xf numFmtId="0" fontId="2" fillId="0" borderId="0"/>
    <xf numFmtId="0" fontId="2" fillId="0" borderId="0"/>
    <xf numFmtId="180" fontId="13" fillId="0" borderId="19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80" fontId="13" fillId="0" borderId="19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21">
      <alignment horizontal="left"/>
    </xf>
    <xf numFmtId="0" fontId="7" fillId="4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7" fillId="47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13" borderId="0" applyNumberFormat="0" applyBorder="0" applyAlignment="0" applyProtection="0"/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7" fillId="48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/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7" fillId="49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7" fillId="4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7" fillId="4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7" fillId="50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9" fillId="51" borderId="10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45" fillId="6" borderId="4" applyNumberForma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3" fillId="54" borderId="17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3" fillId="10" borderId="0" applyNumberFormat="0" applyBorder="0" applyAlignment="0" applyProtection="0"/>
    <xf numFmtId="0" fontId="53" fillId="10" borderId="0" applyNumberFormat="0" applyBorder="0" applyAlignment="0" applyProtection="0"/>
    <xf numFmtId="0" fontId="53" fillId="10" borderId="0" applyNumberFormat="0" applyBorder="0" applyAlignment="0" applyProtection="0"/>
    <xf numFmtId="0" fontId="53" fillId="10" borderId="0" applyNumberFormat="0" applyBorder="0" applyAlignment="0" applyProtection="0"/>
    <xf numFmtId="0" fontId="54" fillId="10" borderId="0" applyNumberFormat="0" applyBorder="0" applyAlignment="0" applyProtection="0"/>
    <xf numFmtId="0" fontId="53" fillId="14" borderId="0" applyNumberFormat="0" applyBorder="0" applyAlignment="0" applyProtection="0"/>
    <xf numFmtId="0" fontId="53" fillId="14" borderId="0" applyNumberFormat="0" applyBorder="0" applyAlignment="0" applyProtection="0"/>
    <xf numFmtId="0" fontId="53" fillId="14" borderId="0" applyNumberFormat="0" applyBorder="0" applyAlignment="0" applyProtection="0"/>
    <xf numFmtId="0" fontId="53" fillId="14" borderId="0" applyNumberFormat="0" applyBorder="0" applyAlignment="0" applyProtection="0"/>
    <xf numFmtId="0" fontId="54" fillId="14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4" fillId="18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4" fillId="22" borderId="0" applyNumberFormat="0" applyBorder="0" applyAlignment="0" applyProtection="0"/>
    <xf numFmtId="0" fontId="53" fillId="26" borderId="0" applyNumberFormat="0" applyBorder="0" applyAlignment="0" applyProtection="0">
      <alignment vertical="center"/>
    </xf>
    <xf numFmtId="183" fontId="55" fillId="0" borderId="0" applyFill="0" applyProtection="0">
      <alignment horizontal="right" vertic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49" fontId="56" fillId="0" borderId="0" applyFill="0" applyBorder="0" applyProtection="0">
      <alignment horizontal="right" vertical="center"/>
    </xf>
    <xf numFmtId="0" fontId="57" fillId="0" borderId="2" applyNumberFormat="0" applyFill="0" applyAlignment="0" applyProtection="0"/>
    <xf numFmtId="0" fontId="58" fillId="0" borderId="0" applyFill="0" applyBorder="0" applyProtection="0">
      <alignment horizontal="right" vertical="center"/>
    </xf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83" fontId="61" fillId="0" borderId="0" applyFill="0" applyProtection="0">
      <alignment horizontal="right" vertical="center"/>
    </xf>
    <xf numFmtId="183" fontId="62" fillId="0" borderId="0" applyFill="0" applyProtection="0">
      <alignment horizontal="right"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1" fillId="0" borderId="0"/>
    <xf numFmtId="0" fontId="36" fillId="0" borderId="0"/>
    <xf numFmtId="0" fontId="52" fillId="0" borderId="0">
      <alignment horizontal="right"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36" fillId="0" borderId="0"/>
    <xf numFmtId="0" fontId="63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83" fontId="64" fillId="0" borderId="0" applyFill="0" applyProtection="0">
      <alignment horizontal="right" vertical="center"/>
    </xf>
    <xf numFmtId="0" fontId="65" fillId="0" borderId="0" applyNumberFormat="0" applyFill="0" applyBorder="0" applyAlignment="0" applyProtection="0"/>
    <xf numFmtId="0" fontId="66" fillId="0" borderId="0" applyFill="0" applyBorder="0" applyProtection="0">
      <alignment horizontal="right" vertical="center"/>
    </xf>
    <xf numFmtId="0" fontId="67" fillId="0" borderId="0" applyFill="0" applyBorder="0" applyProtection="0">
      <alignment horizontal="right" vertical="center"/>
    </xf>
    <xf numFmtId="0" fontId="36" fillId="55" borderId="22"/>
    <xf numFmtId="0" fontId="68" fillId="0" borderId="0" applyFill="0" applyBorder="0" applyProtection="0">
      <alignment horizontal="right" vertical="center"/>
    </xf>
    <xf numFmtId="0" fontId="37" fillId="25" borderId="0" applyNumberFormat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70" fillId="4" borderId="0" applyNumberFormat="0" applyBorder="0" applyAlignment="0" applyProtection="0"/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49" fillId="52" borderId="11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0" fontId="72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7" fillId="0" borderId="0" applyNumberFormat="0" applyFill="0" applyBorder="0" applyAlignment="0" applyProtection="0">
      <alignment vertical="center"/>
    </xf>
    <xf numFmtId="0" fontId="2" fillId="0" borderId="0"/>
    <xf numFmtId="0" fontId="97" fillId="0" borderId="0" applyNumberFormat="0" applyFill="0" applyBorder="0" applyAlignment="0" applyProtection="0">
      <alignment vertical="center"/>
    </xf>
    <xf numFmtId="0" fontId="2" fillId="0" borderId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/>
    <xf numFmtId="0" fontId="2" fillId="0" borderId="0"/>
    <xf numFmtId="0" fontId="36" fillId="0" borderId="0">
      <alignment vertical="center"/>
    </xf>
    <xf numFmtId="0" fontId="2" fillId="0" borderId="0"/>
    <xf numFmtId="0" fontId="3" fillId="0" borderId="0">
      <alignment vertical="center"/>
    </xf>
    <xf numFmtId="0" fontId="36" fillId="0" borderId="0">
      <alignment vertical="center"/>
    </xf>
    <xf numFmtId="0" fontId="3" fillId="0" borderId="0">
      <alignment vertical="center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89" fillId="0" borderId="0">
      <alignment vertical="center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89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" fillId="0" borderId="0"/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8" fillId="0" borderId="0"/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" fillId="0" borderId="0">
      <alignment vertical="center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3" fillId="0" borderId="0">
      <alignment vertical="center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" fillId="0" borderId="0">
      <alignment vertical="center"/>
    </xf>
    <xf numFmtId="0" fontId="2" fillId="0" borderId="0"/>
    <xf numFmtId="0" fontId="36" fillId="0" borderId="0">
      <alignment vertical="center"/>
    </xf>
    <xf numFmtId="0" fontId="3" fillId="0" borderId="0">
      <alignment vertical="center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top"/>
    </xf>
    <xf numFmtId="0" fontId="2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2" fillId="0" borderId="0"/>
    <xf numFmtId="0" fontId="2" fillId="0" borderId="0"/>
    <xf numFmtId="0" fontId="2" fillId="0" borderId="0"/>
    <xf numFmtId="0" fontId="96" fillId="6" borderId="5" applyNumberFormat="0" applyAlignment="0" applyProtection="0">
      <alignment vertical="center"/>
    </xf>
    <xf numFmtId="0" fontId="96" fillId="6" borderId="5" applyNumberFormat="0" applyAlignment="0" applyProtection="0">
      <alignment vertical="center"/>
    </xf>
    <xf numFmtId="0" fontId="96" fillId="6" borderId="5" applyNumberFormat="0" applyAlignment="0" applyProtection="0">
      <alignment vertical="center"/>
    </xf>
    <xf numFmtId="0" fontId="2" fillId="0" borderId="0"/>
    <xf numFmtId="0" fontId="96" fillId="6" borderId="5" applyNumberFormat="0" applyAlignment="0" applyProtection="0">
      <alignment vertical="center"/>
    </xf>
    <xf numFmtId="0" fontId="2" fillId="0" borderId="0"/>
    <xf numFmtId="0" fontId="96" fillId="6" borderId="5" applyNumberFormat="0" applyAlignment="0" applyProtection="0">
      <alignment vertical="center"/>
    </xf>
    <xf numFmtId="0" fontId="2" fillId="0" borderId="0"/>
    <xf numFmtId="0" fontId="96" fillId="6" borderId="5" applyNumberFormat="0" applyAlignment="0" applyProtection="0">
      <alignment vertical="center"/>
    </xf>
    <xf numFmtId="0" fontId="96" fillId="6" borderId="5" applyNumberFormat="0" applyAlignment="0" applyProtection="0">
      <alignment vertical="center"/>
    </xf>
    <xf numFmtId="0" fontId="2" fillId="0" borderId="0"/>
    <xf numFmtId="0" fontId="96" fillId="6" borderId="5" applyNumberFormat="0" applyAlignment="0" applyProtection="0">
      <alignment vertical="center"/>
    </xf>
    <xf numFmtId="0" fontId="96" fillId="6" borderId="5" applyNumberFormat="0" applyAlignment="0" applyProtection="0">
      <alignment vertical="center"/>
    </xf>
    <xf numFmtId="0" fontId="96" fillId="6" borderId="5" applyNumberFormat="0" applyAlignment="0" applyProtection="0">
      <alignment vertical="center"/>
    </xf>
    <xf numFmtId="0" fontId="2" fillId="0" borderId="0"/>
    <xf numFmtId="0" fontId="96" fillId="6" borderId="5" applyNumberFormat="0" applyAlignment="0" applyProtection="0">
      <alignment vertical="center"/>
    </xf>
    <xf numFmtId="0" fontId="2" fillId="0" borderId="0"/>
    <xf numFmtId="0" fontId="96" fillId="6" borderId="5" applyNumberFormat="0" applyAlignment="0" applyProtection="0">
      <alignment vertical="center"/>
    </xf>
    <xf numFmtId="0" fontId="2" fillId="0" borderId="0"/>
    <xf numFmtId="0" fontId="96" fillId="6" borderId="5" applyNumberFormat="0" applyAlignment="0" applyProtection="0">
      <alignment vertical="center"/>
    </xf>
    <xf numFmtId="0" fontId="96" fillId="6" borderId="5" applyNumberFormat="0" applyAlignment="0" applyProtection="0">
      <alignment vertical="center"/>
    </xf>
    <xf numFmtId="0" fontId="85" fillId="51" borderId="18" applyNumberFormat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2" fillId="0" borderId="0"/>
    <xf numFmtId="0" fontId="84" fillId="35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/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2" fillId="0" borderId="0"/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2" fillId="0" borderId="0"/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95" fillId="0" borderId="3" applyNumberFormat="0" applyFill="0" applyAlignment="0" applyProtection="0">
      <alignment vertical="center"/>
    </xf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95" fillId="0" borderId="3" applyNumberFormat="0" applyFill="0" applyAlignment="0" applyProtection="0">
      <alignment vertical="center"/>
    </xf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2" fillId="0" borderId="0"/>
    <xf numFmtId="0" fontId="95" fillId="0" borderId="3" applyNumberFormat="0" applyFill="0" applyAlignment="0" applyProtection="0">
      <alignment vertical="center"/>
    </xf>
    <xf numFmtId="0" fontId="95" fillId="0" borderId="3" applyNumberFormat="0" applyFill="0" applyAlignment="0" applyProtection="0">
      <alignment vertical="center"/>
    </xf>
    <xf numFmtId="0" fontId="83" fillId="0" borderId="15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94" fillId="0" borderId="2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94" fillId="0" borderId="2" applyNumberFormat="0" applyFill="0" applyAlignment="0" applyProtection="0">
      <alignment vertical="center"/>
    </xf>
    <xf numFmtId="0" fontId="94" fillId="0" borderId="2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94" fillId="0" borderId="2" applyNumberFormat="0" applyFill="0" applyAlignment="0" applyProtection="0">
      <alignment vertical="center"/>
    </xf>
    <xf numFmtId="0" fontId="94" fillId="0" borderId="2" applyNumberFormat="0" applyFill="0" applyAlignment="0" applyProtection="0">
      <alignment vertical="center"/>
    </xf>
    <xf numFmtId="0" fontId="94" fillId="0" borderId="2" applyNumberFormat="0" applyFill="0" applyAlignment="0" applyProtection="0">
      <alignment vertical="center"/>
    </xf>
    <xf numFmtId="0" fontId="2" fillId="0" borderId="0"/>
    <xf numFmtId="0" fontId="94" fillId="0" borderId="2" applyNumberFormat="0" applyFill="0" applyAlignment="0" applyProtection="0">
      <alignment vertical="center"/>
    </xf>
    <xf numFmtId="0" fontId="2" fillId="0" borderId="0"/>
    <xf numFmtId="0" fontId="82" fillId="0" borderId="14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93" fillId="0" borderId="1" applyNumberFormat="0" applyFill="0" applyAlignment="0" applyProtection="0">
      <alignment vertical="center"/>
    </xf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2" fillId="0" borderId="0"/>
    <xf numFmtId="0" fontId="93" fillId="0" borderId="1" applyNumberFormat="0" applyFill="0" applyAlignment="0" applyProtection="0">
      <alignment vertical="center"/>
    </xf>
    <xf numFmtId="0" fontId="81" fillId="0" borderId="13" applyNumberFormat="0" applyFill="0" applyAlignment="0" applyProtection="0">
      <alignment vertical="center"/>
    </xf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92" fillId="5" borderId="4" applyNumberFormat="0" applyAlignment="0" applyProtection="0">
      <alignment vertical="center"/>
    </xf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92" fillId="5" borderId="4" applyNumberFormat="0" applyAlignment="0" applyProtection="0">
      <alignment vertical="center"/>
    </xf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2" fillId="0" borderId="0"/>
    <xf numFmtId="0" fontId="92" fillId="5" borderId="4" applyNumberFormat="0" applyAlignment="0" applyProtection="0">
      <alignment vertical="center"/>
    </xf>
    <xf numFmtId="0" fontId="92" fillId="5" borderId="4" applyNumberFormat="0" applyAlignment="0" applyProtection="0">
      <alignment vertical="center"/>
    </xf>
    <xf numFmtId="0" fontId="79" fillId="38" borderId="10" applyNumberFormat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91" fillId="0" borderId="9" applyNumberFormat="0" applyFill="0" applyAlignment="0" applyProtection="0">
      <alignment vertical="center"/>
    </xf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91" fillId="0" borderId="9" applyNumberFormat="0" applyFill="0" applyAlignment="0" applyProtection="0">
      <alignment vertical="center"/>
    </xf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2" fillId="0" borderId="0"/>
    <xf numFmtId="0" fontId="91" fillId="0" borderId="9" applyNumberFormat="0" applyFill="0" applyAlignment="0" applyProtection="0">
      <alignment vertical="center"/>
    </xf>
    <xf numFmtId="0" fontId="91" fillId="0" borderId="9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2" fillId="0" borderId="0"/>
    <xf numFmtId="0" fontId="90" fillId="0" borderId="6" applyNumberFormat="0" applyFill="0" applyAlignment="0" applyProtection="0">
      <alignment vertical="center"/>
    </xf>
    <xf numFmtId="0" fontId="90" fillId="0" borderId="6" applyNumberFormat="0" applyFill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2" fillId="0" borderId="0"/>
    <xf numFmtId="0" fontId="87" fillId="57" borderId="23" applyAlignment="0">
      <alignment horizontal="center" vertical="center"/>
    </xf>
    <xf numFmtId="0" fontId="2" fillId="0" borderId="0"/>
    <xf numFmtId="0" fontId="86" fillId="57" borderId="23" applyAlignment="0">
      <alignment horizontal="center" vertical="center"/>
    </xf>
    <xf numFmtId="0" fontId="2" fillId="0" borderId="0"/>
    <xf numFmtId="0" fontId="11" fillId="56" borderId="23" applyAlignment="0">
      <alignment horizontal="center" vertical="center"/>
    </xf>
    <xf numFmtId="41" fontId="3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2" fillId="0" borderId="0" applyFont="0" applyFill="0" applyBorder="0" applyAlignment="0" applyProtection="0"/>
    <xf numFmtId="187" fontId="88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187" fontId="88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2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188" fontId="3" fillId="0" borderId="0" applyFont="0" applyFill="0" applyBorder="0" applyAlignment="0" applyProtection="0"/>
    <xf numFmtId="0" fontId="2" fillId="0" borderId="0"/>
    <xf numFmtId="188" fontId="3" fillId="0" borderId="0" applyFont="0" applyFill="0" applyBorder="0" applyAlignment="0" applyProtection="0"/>
    <xf numFmtId="0" fontId="2" fillId="0" borderId="0"/>
    <xf numFmtId="188" fontId="3" fillId="0" borderId="0" applyFont="0" applyFill="0" applyBorder="0" applyAlignment="0" applyProtection="0"/>
    <xf numFmtId="188" fontId="3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>
      <alignment vertical="center"/>
    </xf>
    <xf numFmtId="0" fontId="2" fillId="0" borderId="0"/>
    <xf numFmtId="41" fontId="8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0" fontId="2" fillId="0" borderId="0"/>
    <xf numFmtId="41" fontId="89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>
      <alignment vertical="center"/>
    </xf>
    <xf numFmtId="0" fontId="2" fillId="0" borderId="0"/>
    <xf numFmtId="41" fontId="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>
      <alignment vertical="center"/>
    </xf>
    <xf numFmtId="0" fontId="2" fillId="0" borderId="0"/>
    <xf numFmtId="41" fontId="2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0" fontId="2" fillId="0" borderId="0"/>
    <xf numFmtId="41" fontId="3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36" fillId="8" borderId="8" applyNumberFormat="0" applyFont="0" applyAlignment="0" applyProtection="0">
      <alignment vertical="center"/>
    </xf>
    <xf numFmtId="0" fontId="36" fillId="8" borderId="8" applyNumberFormat="0" applyFont="0" applyAlignment="0" applyProtection="0">
      <alignment vertical="center"/>
    </xf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36" fillId="8" borderId="8" applyNumberFormat="0" applyFont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>
      <alignment vertical="center"/>
    </xf>
    <xf numFmtId="0" fontId="2" fillId="0" borderId="0"/>
    <xf numFmtId="0" fontId="2" fillId="0" borderId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2" fillId="0" borderId="0"/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89" fillId="0" borderId="0" applyFont="0" applyFill="0" applyBorder="0" applyAlignment="0" applyProtection="0">
      <alignment vertical="center"/>
    </xf>
    <xf numFmtId="0" fontId="2" fillId="0" borderId="0"/>
    <xf numFmtId="41" fontId="89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2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" fillId="0" borderId="0"/>
    <xf numFmtId="0" fontId="2" fillId="0" borderId="0"/>
    <xf numFmtId="41" fontId="89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8" borderId="8" applyNumberFormat="0" applyFont="0" applyAlignment="0" applyProtection="0"/>
    <xf numFmtId="0" fontId="36" fillId="8" borderId="8" applyNumberFormat="0" applyFont="0" applyAlignment="0" applyProtection="0"/>
    <xf numFmtId="0" fontId="36" fillId="8" borderId="8" applyNumberFormat="0" applyFont="0" applyAlignment="0" applyProtection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36" fillId="8" borderId="8" applyNumberFormat="0" applyFont="0" applyAlignment="0" applyProtection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3" fontId="2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3" fontId="2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0" fontId="2" fillId="0" borderId="0"/>
    <xf numFmtId="43" fontId="36" fillId="0" borderId="0" applyFont="0" applyFill="0" applyBorder="0" applyAlignment="0" applyProtection="0"/>
    <xf numFmtId="0" fontId="2" fillId="0" borderId="0"/>
    <xf numFmtId="43" fontId="36" fillId="0" borderId="0" applyFont="0" applyFill="0" applyBorder="0" applyAlignment="0" applyProtection="0"/>
    <xf numFmtId="0" fontId="2" fillId="0" borderId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3" fontId="2" fillId="0" borderId="0" applyFont="0" applyFill="0" applyBorder="0" applyAlignment="0" applyProtection="0"/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0" fontId="2" fillId="0" borderId="0"/>
    <xf numFmtId="43" fontId="36" fillId="0" borderId="0" applyFont="0" applyFill="0" applyBorder="0" applyAlignment="0" applyProtection="0"/>
    <xf numFmtId="0" fontId="2" fillId="0" borderId="0"/>
    <xf numFmtId="43" fontId="36" fillId="0" borderId="0" applyFont="0" applyFill="0" applyBorder="0" applyAlignment="0" applyProtection="0"/>
    <xf numFmtId="0" fontId="2" fillId="0" borderId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36" fillId="0" borderId="0" applyFont="0" applyFill="0" applyBorder="0" applyAlignment="0" applyProtection="0"/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41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9" fontId="3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54" borderId="17" applyNumberFormat="0" applyFont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9" borderId="0" applyNumberFormat="0" applyBorder="0" applyAlignment="0" applyProtection="0">
      <alignment vertical="center"/>
    </xf>
    <xf numFmtId="0" fontId="2" fillId="0" borderId="0"/>
    <xf numFmtId="0" fontId="37" fillId="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21">
      <alignment horizontal="left"/>
    </xf>
    <xf numFmtId="0" fontId="29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0" fontId="13" fillId="0" borderId="19">
      <protection locked="0"/>
    </xf>
    <xf numFmtId="0" fontId="2" fillId="0" borderId="0"/>
    <xf numFmtId="180" fontId="13" fillId="0" borderId="19">
      <protection locked="0"/>
    </xf>
    <xf numFmtId="0" fontId="2" fillId="0" borderId="0"/>
    <xf numFmtId="180" fontId="13" fillId="0" borderId="19">
      <protection locked="0"/>
    </xf>
    <xf numFmtId="0" fontId="2" fillId="0" borderId="0"/>
    <xf numFmtId="0" fontId="2" fillId="0" borderId="0"/>
    <xf numFmtId="0" fontId="28" fillId="0" borderId="20" applyNumberFormat="0" applyFill="0" applyAlignment="0" applyProtection="0"/>
    <xf numFmtId="180" fontId="13" fillId="0" borderId="19">
      <protection locked="0"/>
    </xf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>
      <alignment horizontal="left"/>
    </xf>
    <xf numFmtId="0" fontId="33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31" fillId="0" borderId="0">
      <alignment horizontal="left"/>
    </xf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>
      <alignment horizontal="right"/>
    </xf>
    <xf numFmtId="0" fontId="2" fillId="0" borderId="0"/>
    <xf numFmtId="0" fontId="32" fillId="0" borderId="0">
      <alignment horizontal="right"/>
    </xf>
    <xf numFmtId="0" fontId="2" fillId="0" borderId="0"/>
    <xf numFmtId="0" fontId="2" fillId="0" borderId="0"/>
    <xf numFmtId="0" fontId="2" fillId="0" borderId="0"/>
    <xf numFmtId="186" fontId="76" fillId="0" borderId="0" applyNumberFormat="0" applyFill="0" applyBorder="0" applyAlignment="0" applyProtection="0">
      <alignment horizontal="left"/>
    </xf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6" fillId="51" borderId="18" applyNumberFormat="0" applyAlignment="0" applyProtection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4" borderId="17" applyNumberFormat="0" applyFont="0" applyAlignment="0" applyProtection="0"/>
    <xf numFmtId="0" fontId="2" fillId="0" borderId="0"/>
    <xf numFmtId="0" fontId="2" fillId="0" borderId="0"/>
    <xf numFmtId="0" fontId="4" fillId="54" borderId="17" applyNumberFormat="0" applyFont="0" applyAlignment="0" applyProtection="0"/>
    <xf numFmtId="0" fontId="2" fillId="0" borderId="0"/>
    <xf numFmtId="0" fontId="2" fillId="0" borderId="0"/>
    <xf numFmtId="186" fontId="75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3" fillId="0" borderId="0"/>
    <xf numFmtId="0" fontId="2" fillId="0" borderId="0"/>
    <xf numFmtId="0" fontId="43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53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52" fillId="0" borderId="0">
      <alignment horizontal="right" vertical="center"/>
    </xf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4" fillId="0" borderId="0"/>
    <xf numFmtId="0" fontId="2" fillId="0" borderId="0"/>
    <xf numFmtId="0" fontId="4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53" borderId="0" applyNumberFormat="0" applyBorder="0" applyAlignment="0" applyProtection="0"/>
    <xf numFmtId="0" fontId="2" fillId="0" borderId="0"/>
    <xf numFmtId="0" fontId="2" fillId="0" borderId="0"/>
    <xf numFmtId="0" fontId="24" fillId="0" borderId="16" applyNumberFormat="0" applyFill="0" applyAlignment="0" applyProtection="0"/>
    <xf numFmtId="0" fontId="2" fillId="0" borderId="0"/>
    <xf numFmtId="0" fontId="23" fillId="38" borderId="10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2" fillId="0" borderId="0"/>
    <xf numFmtId="0" fontId="2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180" fontId="14" fillId="0" borderId="0">
      <protection locked="0"/>
    </xf>
    <xf numFmtId="180" fontId="14" fillId="0" borderId="0">
      <protection locked="0"/>
    </xf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180" fontId="14" fillId="0" borderId="0">
      <protection locked="0"/>
    </xf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180" fontId="14" fillId="0" borderId="0">
      <protection locked="0"/>
    </xf>
    <xf numFmtId="0" fontId="2" fillId="0" borderId="0"/>
    <xf numFmtId="0" fontId="2" fillId="0" borderId="0"/>
    <xf numFmtId="0" fontId="2" fillId="0" borderId="0"/>
    <xf numFmtId="0" fontId="22" fillId="0" borderId="0" applyNumberFormat="0" applyFill="0" applyBorder="0" applyAlignment="0" applyProtection="0"/>
    <xf numFmtId="0" fontId="2" fillId="0" borderId="0"/>
    <xf numFmtId="0" fontId="22" fillId="0" borderId="15" applyNumberFormat="0" applyFill="0" applyAlignment="0" applyProtection="0"/>
    <xf numFmtId="0" fontId="21" fillId="0" borderId="1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0" fillId="0" borderId="13" applyNumberFormat="0" applyFill="0" applyAlignment="0" applyProtection="0"/>
    <xf numFmtId="0" fontId="2" fillId="0" borderId="0"/>
    <xf numFmtId="0" fontId="2" fillId="0" borderId="0"/>
    <xf numFmtId="0" fontId="19" fillId="35" borderId="0" applyNumberFormat="0" applyBorder="0" applyAlignment="0" applyProtection="0"/>
    <xf numFmtId="0" fontId="2" fillId="0" borderId="0"/>
    <xf numFmtId="0" fontId="38" fillId="2" borderId="0" applyNumberFormat="0" applyBorder="0" applyAlignment="0" applyProtection="0"/>
    <xf numFmtId="0" fontId="2" fillId="0" borderId="0"/>
    <xf numFmtId="0" fontId="38" fillId="2" borderId="0" applyNumberFormat="0" applyBorder="0" applyAlignment="0" applyProtection="0"/>
    <xf numFmtId="0" fontId="2" fillId="0" borderId="0"/>
    <xf numFmtId="0" fontId="2" fillId="0" borderId="0"/>
    <xf numFmtId="179" fontId="13" fillId="0" borderId="0">
      <protection locked="0"/>
    </xf>
    <xf numFmtId="0" fontId="2" fillId="0" borderId="0"/>
    <xf numFmtId="179" fontId="13" fillId="0" borderId="0">
      <protection locked="0"/>
    </xf>
    <xf numFmtId="0" fontId="2" fillId="0" borderId="0"/>
    <xf numFmtId="179" fontId="13" fillId="0" borderId="0">
      <protection locked="0"/>
    </xf>
    <xf numFmtId="0" fontId="2" fillId="0" borderId="0"/>
    <xf numFmtId="179" fontId="13" fillId="0" borderId="0">
      <protection locked="0"/>
    </xf>
    <xf numFmtId="0" fontId="2" fillId="0" borderId="0"/>
    <xf numFmtId="0" fontId="2" fillId="0" borderId="0"/>
    <xf numFmtId="0" fontId="18" fillId="0" borderId="0" applyNumberFormat="0" applyFill="0" applyBorder="0" applyAlignment="0" applyProtection="0"/>
    <xf numFmtId="0" fontId="2" fillId="0" borderId="0"/>
    <xf numFmtId="0" fontId="2" fillId="0" borderId="0"/>
    <xf numFmtId="182" fontId="2" fillId="0" borderId="0" applyFont="0" applyFill="0" applyBorder="0" applyAlignment="0" applyProtection="0"/>
    <xf numFmtId="0" fontId="2" fillId="0" borderId="0"/>
    <xf numFmtId="181" fontId="13" fillId="0" borderId="0">
      <protection locked="0"/>
    </xf>
    <xf numFmtId="0" fontId="2" fillId="0" borderId="0"/>
    <xf numFmtId="181" fontId="13" fillId="0" borderId="0">
      <protection locked="0"/>
    </xf>
    <xf numFmtId="0" fontId="2" fillId="0" borderId="0"/>
    <xf numFmtId="181" fontId="13" fillId="0" borderId="0">
      <protection locked="0"/>
    </xf>
    <xf numFmtId="0" fontId="2" fillId="0" borderId="0"/>
    <xf numFmtId="181" fontId="13" fillId="0" borderId="0">
      <protection locked="0"/>
    </xf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3" fontId="30" fillId="0" borderId="12" applyAlignment="0">
      <alignment horizontal="right"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2" borderId="11" applyNumberFormat="0" applyAlignment="0" applyProtection="0"/>
    <xf numFmtId="0" fontId="2" fillId="0" borderId="0"/>
    <xf numFmtId="0" fontId="16" fillId="51" borderId="10" applyNumberFormat="0" applyAlignment="0" applyProtection="0"/>
    <xf numFmtId="0" fontId="2" fillId="0" borderId="0"/>
    <xf numFmtId="0" fontId="2" fillId="0" borderId="0"/>
    <xf numFmtId="0" fontId="2" fillId="0" borderId="0"/>
    <xf numFmtId="184" fontId="74" fillId="0" borderId="0">
      <alignment horizontal="left" vertical="top"/>
      <protection locked="0"/>
    </xf>
    <xf numFmtId="0" fontId="2" fillId="0" borderId="0"/>
    <xf numFmtId="4" fontId="74" fillId="0" borderId="0"/>
    <xf numFmtId="185" fontId="74" fillId="0" borderId="0">
      <alignment horizontal="left" vertical="top"/>
      <protection locked="0"/>
    </xf>
    <xf numFmtId="0" fontId="15" fillId="34" borderId="0" applyNumberFormat="0" applyBorder="0" applyAlignment="0" applyProtection="0"/>
    <xf numFmtId="0" fontId="2" fillId="0" borderId="0"/>
    <xf numFmtId="0" fontId="2" fillId="0" borderId="0"/>
    <xf numFmtId="0" fontId="5" fillId="50" borderId="0" applyNumberFormat="0" applyBorder="0" applyAlignment="0" applyProtection="0"/>
    <xf numFmtId="0" fontId="2" fillId="0" borderId="0"/>
    <xf numFmtId="0" fontId="2" fillId="0" borderId="0"/>
    <xf numFmtId="0" fontId="5" fillId="45" borderId="0" applyNumberFormat="0" applyBorder="0" applyAlignment="0" applyProtection="0"/>
    <xf numFmtId="0" fontId="2" fillId="0" borderId="0"/>
    <xf numFmtId="0" fontId="5" fillId="44" borderId="0" applyNumberFormat="0" applyBorder="0" applyAlignment="0" applyProtection="0"/>
    <xf numFmtId="0" fontId="2" fillId="0" borderId="0"/>
    <xf numFmtId="0" fontId="5" fillId="49" borderId="0" applyNumberFormat="0" applyBorder="0" applyAlignment="0" applyProtection="0"/>
    <xf numFmtId="0" fontId="2" fillId="0" borderId="0"/>
    <xf numFmtId="0" fontId="2" fillId="0" borderId="0"/>
    <xf numFmtId="0" fontId="5" fillId="48" borderId="0" applyNumberFormat="0" applyBorder="0" applyAlignment="0" applyProtection="0"/>
    <xf numFmtId="0" fontId="2" fillId="0" borderId="0"/>
    <xf numFmtId="0" fontId="2" fillId="0" borderId="0"/>
    <xf numFmtId="0" fontId="5" fillId="47" borderId="0" applyNumberFormat="0" applyBorder="0" applyAlignment="0" applyProtection="0"/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37" fillId="32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37" fillId="32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3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4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37" fillId="2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9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1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2" fillId="0" borderId="0"/>
    <xf numFmtId="0" fontId="36" fillId="19" borderId="0" applyNumberFormat="0" applyBorder="0" applyAlignment="0" applyProtection="0"/>
    <xf numFmtId="0" fontId="2" fillId="0" borderId="0"/>
    <xf numFmtId="0" fontId="36" fillId="1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3" fillId="26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2" fillId="0" borderId="0"/>
    <xf numFmtId="0" fontId="36" fillId="1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4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22" borderId="0" applyNumberFormat="0" applyBorder="0" applyAlignment="0" applyProtection="0"/>
    <xf numFmtId="0" fontId="2" fillId="0" borderId="0"/>
    <xf numFmtId="0" fontId="36" fillId="2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14" borderId="0" applyNumberFormat="0" applyBorder="0" applyAlignment="0" applyProtection="0"/>
    <xf numFmtId="0" fontId="2" fillId="0" borderId="0"/>
    <xf numFmtId="0" fontId="36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10" borderId="0" applyNumberFormat="0" applyBorder="0" applyAlignment="0" applyProtection="0"/>
    <xf numFmtId="0" fontId="2" fillId="0" borderId="0"/>
    <xf numFmtId="0" fontId="36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4" fontId="73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" fillId="0" borderId="0"/>
    <xf numFmtId="41" fontId="98" fillId="0" borderId="0" applyFont="0" applyFill="0" applyBorder="0" applyAlignment="0" applyProtection="0">
      <alignment vertical="center"/>
    </xf>
    <xf numFmtId="9" fontId="98" fillId="0" borderId="0" applyFont="0" applyFill="0" applyBorder="0" applyAlignment="0" applyProtection="0">
      <alignment vertical="center"/>
    </xf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6" fillId="37" borderId="0" applyNumberFormat="0" applyBorder="0" applyAlignment="0" applyProtection="0">
      <alignment vertical="center"/>
    </xf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6" fillId="41" borderId="0" applyNumberFormat="0" applyBorder="0" applyAlignment="0" applyProtection="0">
      <alignment vertical="center"/>
    </xf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4" borderId="0" applyNumberFormat="0" applyBorder="0" applyAlignment="0" applyProtection="0"/>
    <xf numFmtId="0" fontId="37" fillId="24" borderId="0" applyNumberFormat="0" applyBorder="0" applyAlignment="0" applyProtection="0"/>
    <xf numFmtId="0" fontId="37" fillId="24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32" borderId="0" applyNumberFormat="0" applyBorder="0" applyAlignment="0" applyProtection="0"/>
    <xf numFmtId="0" fontId="37" fillId="32" borderId="0" applyNumberFormat="0" applyBorder="0" applyAlignment="0" applyProtection="0"/>
    <xf numFmtId="0" fontId="37" fillId="32" borderId="0" applyNumberFormat="0" applyBorder="0" applyAlignment="0" applyProtection="0"/>
    <xf numFmtId="0" fontId="105" fillId="0" borderId="24" applyNumberFormat="0" applyFont="0" applyProtection="0">
      <alignment wrapText="1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25" applyNumberFormat="0" applyProtection="0">
      <alignment wrapText="1"/>
    </xf>
    <xf numFmtId="0" fontId="104" fillId="0" borderId="26" applyNumberFormat="0" applyProtection="0">
      <alignment wrapText="1"/>
    </xf>
    <xf numFmtId="0" fontId="104" fillId="0" borderId="27" applyNumberFormat="0" applyProtection="0">
      <alignment wrapText="1"/>
    </xf>
    <xf numFmtId="0" fontId="106" fillId="0" borderId="0" applyNumberFormat="0" applyProtection="0">
      <alignment horizontal="left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>
      <alignment vertical="center"/>
    </xf>
    <xf numFmtId="0" fontId="7" fillId="48" borderId="0" applyNumberFormat="0" applyBorder="0" applyAlignment="0" applyProtection="0">
      <alignment vertical="center"/>
    </xf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21" borderId="0" applyNumberFormat="0" applyBorder="0" applyAlignment="0" applyProtection="0"/>
    <xf numFmtId="0" fontId="37" fillId="21" borderId="0" applyNumberFormat="0" applyBorder="0" applyAlignment="0" applyProtection="0"/>
    <xf numFmtId="0" fontId="37" fillId="21" borderId="0" applyNumberFormat="0" applyBorder="0" applyAlignment="0" applyProtection="0"/>
    <xf numFmtId="0" fontId="37" fillId="25" borderId="0" applyNumberFormat="0" applyBorder="0" applyAlignment="0" applyProtection="0"/>
    <xf numFmtId="0" fontId="37" fillId="25" borderId="0" applyNumberFormat="0" applyBorder="0" applyAlignment="0" applyProtection="0"/>
    <xf numFmtId="0" fontId="37" fillId="25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6" borderId="4" applyNumberFormat="0" applyAlignment="0" applyProtection="0"/>
    <xf numFmtId="0" fontId="45" fillId="6" borderId="4" applyNumberFormat="0" applyAlignment="0" applyProtection="0"/>
    <xf numFmtId="0" fontId="45" fillId="6" borderId="4" applyNumberFormat="0" applyAlignment="0" applyProtection="0"/>
    <xf numFmtId="0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36" fillId="8" borderId="8" applyNumberFormat="0" applyFont="0" applyAlignment="0" applyProtection="0"/>
    <xf numFmtId="0" fontId="36" fillId="8" borderId="8" applyNumberFormat="0" applyFont="0" applyAlignment="0" applyProtection="0"/>
    <xf numFmtId="0" fontId="36" fillId="8" borderId="8" applyNumberFormat="0" applyFont="0" applyAlignment="0" applyProtection="0"/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9" fillId="4" borderId="0" applyNumberFormat="0" applyBorder="0" applyAlignment="0" applyProtection="0"/>
    <xf numFmtId="0" fontId="69" fillId="4" borderId="0" applyNumberFormat="0" applyBorder="0" applyAlignment="0" applyProtection="0"/>
    <xf numFmtId="0" fontId="69" fillId="4" borderId="0" applyNumberFormat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7" borderId="7" applyNumberFormat="0" applyAlignment="0" applyProtection="0"/>
    <xf numFmtId="0" fontId="72" fillId="7" borderId="7" applyNumberFormat="0" applyAlignment="0" applyProtection="0"/>
    <xf numFmtId="0" fontId="72" fillId="7" borderId="7" applyNumberFormat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>
      <alignment vertical="center"/>
    </xf>
    <xf numFmtId="0" fontId="90" fillId="0" borderId="6" applyNumberFormat="0" applyFill="0" applyAlignment="0" applyProtection="0"/>
    <xf numFmtId="0" fontId="90" fillId="0" borderId="6" applyNumberFormat="0" applyFill="0" applyAlignment="0" applyProtection="0"/>
    <xf numFmtId="0" fontId="90" fillId="0" borderId="6" applyNumberFormat="0" applyFill="0" applyAlignment="0" applyProtection="0"/>
    <xf numFmtId="0" fontId="91" fillId="0" borderId="9" applyNumberFormat="0" applyFill="0" applyAlignment="0" applyProtection="0"/>
    <xf numFmtId="0" fontId="91" fillId="0" borderId="9" applyNumberFormat="0" applyFill="0" applyAlignment="0" applyProtection="0"/>
    <xf numFmtId="0" fontId="91" fillId="0" borderId="9" applyNumberFormat="0" applyFill="0" applyAlignment="0" applyProtection="0"/>
    <xf numFmtId="0" fontId="92" fillId="5" borderId="4" applyNumberFormat="0" applyAlignment="0" applyProtection="0"/>
    <xf numFmtId="0" fontId="92" fillId="5" borderId="4" applyNumberFormat="0" applyAlignment="0" applyProtection="0"/>
    <xf numFmtId="0" fontId="92" fillId="5" borderId="4" applyNumberFormat="0" applyAlignment="0" applyProtection="0"/>
    <xf numFmtId="0" fontId="93" fillId="0" borderId="1" applyNumberFormat="0" applyFill="0" applyAlignment="0" applyProtection="0"/>
    <xf numFmtId="0" fontId="93" fillId="0" borderId="1" applyNumberFormat="0" applyFill="0" applyAlignment="0" applyProtection="0"/>
    <xf numFmtId="0" fontId="93" fillId="0" borderId="1" applyNumberFormat="0" applyFill="0" applyAlignment="0" applyProtection="0"/>
    <xf numFmtId="0" fontId="94" fillId="0" borderId="2" applyNumberFormat="0" applyFill="0" applyAlignment="0" applyProtection="0"/>
    <xf numFmtId="0" fontId="94" fillId="0" borderId="2" applyNumberFormat="0" applyFill="0" applyAlignment="0" applyProtection="0"/>
    <xf numFmtId="0" fontId="94" fillId="0" borderId="2" applyNumberFormat="0" applyFill="0" applyAlignment="0" applyProtection="0"/>
    <xf numFmtId="0" fontId="95" fillId="0" borderId="3" applyNumberFormat="0" applyFill="0" applyAlignment="0" applyProtection="0"/>
    <xf numFmtId="0" fontId="95" fillId="0" borderId="3" applyNumberFormat="0" applyFill="0" applyAlignment="0" applyProtection="0"/>
    <xf numFmtId="0" fontId="95" fillId="0" borderId="3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38" fillId="2" borderId="0" applyNumberFormat="0" applyBorder="0" applyAlignment="0" applyProtection="0"/>
    <xf numFmtId="0" fontId="96" fillId="6" borderId="5" applyNumberFormat="0" applyAlignment="0" applyProtection="0"/>
    <xf numFmtId="0" fontId="96" fillId="6" borderId="5" applyNumberFormat="0" applyAlignment="0" applyProtection="0"/>
    <xf numFmtId="0" fontId="96" fillId="6" borderId="5" applyNumberFormat="0" applyAlignment="0" applyProtection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08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05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2" fillId="0" borderId="0"/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" fillId="0" borderId="0"/>
    <xf numFmtId="0" fontId="3" fillId="0" borderId="0"/>
    <xf numFmtId="0" fontId="36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</cellStyleXfs>
  <cellXfs count="105">
    <xf numFmtId="0" fontId="0" fillId="0" borderId="0" xfId="0">
      <alignment vertical="center"/>
    </xf>
    <xf numFmtId="0" fontId="2" fillId="0" borderId="0" xfId="22990"/>
    <xf numFmtId="0" fontId="91" fillId="0" borderId="0" xfId="0" applyFont="1">
      <alignment vertical="center"/>
    </xf>
    <xf numFmtId="41" fontId="0" fillId="0" borderId="0" xfId="36029" applyFont="1">
      <alignment vertical="center"/>
    </xf>
    <xf numFmtId="11" fontId="0" fillId="0" borderId="0" xfId="0" applyNumberFormat="1">
      <alignment vertical="center"/>
    </xf>
    <xf numFmtId="0" fontId="36" fillId="0" borderId="0" xfId="35517">
      <alignment vertical="center"/>
    </xf>
    <xf numFmtId="0" fontId="0" fillId="0" borderId="0" xfId="35517" applyFont="1">
      <alignment vertical="center"/>
    </xf>
    <xf numFmtId="0" fontId="36" fillId="0" borderId="0" xfId="35517" applyFill="1">
      <alignment vertical="center"/>
    </xf>
    <xf numFmtId="41" fontId="0" fillId="0" borderId="0" xfId="40517" applyFont="1">
      <alignment vertical="center"/>
    </xf>
    <xf numFmtId="189" fontId="0" fillId="0" borderId="0" xfId="36029" applyNumberFormat="1" applyFont="1">
      <alignment vertical="center"/>
    </xf>
    <xf numFmtId="189" fontId="0" fillId="0" borderId="0" xfId="40517" applyNumberFormat="1" applyFont="1">
      <alignment vertical="center"/>
    </xf>
    <xf numFmtId="183" fontId="0" fillId="0" borderId="0" xfId="0" applyNumberFormat="1">
      <alignment vertical="center"/>
    </xf>
    <xf numFmtId="190" fontId="0" fillId="0" borderId="0" xfId="0" applyNumberFormat="1">
      <alignment vertical="center"/>
    </xf>
    <xf numFmtId="43" fontId="0" fillId="0" borderId="0" xfId="0" applyNumberFormat="1">
      <alignment vertical="center"/>
    </xf>
    <xf numFmtId="189" fontId="0" fillId="58" borderId="0" xfId="36029" applyNumberFormat="1" applyFont="1" applyFill="1">
      <alignment vertical="center"/>
    </xf>
    <xf numFmtId="0" fontId="0" fillId="58" borderId="0" xfId="0" applyFill="1">
      <alignment vertical="center"/>
    </xf>
    <xf numFmtId="189" fontId="0" fillId="58" borderId="0" xfId="40517" applyNumberFormat="1" applyFont="1" applyFill="1">
      <alignment vertical="center"/>
    </xf>
    <xf numFmtId="41" fontId="36" fillId="0" borderId="0" xfId="36029" applyFill="1">
      <alignment vertical="center"/>
    </xf>
    <xf numFmtId="41" fontId="36" fillId="0" borderId="0" xfId="40517" applyFont="1">
      <alignment vertical="center"/>
    </xf>
    <xf numFmtId="41" fontId="0" fillId="58" borderId="0" xfId="40517" applyFont="1" applyFill="1">
      <alignment vertical="center"/>
    </xf>
    <xf numFmtId="189" fontId="36" fillId="0" borderId="0" xfId="40517" applyNumberFormat="1" applyFont="1">
      <alignment vertical="center"/>
    </xf>
    <xf numFmtId="192" fontId="0" fillId="0" borderId="0" xfId="0" applyNumberFormat="1">
      <alignment vertical="center"/>
    </xf>
    <xf numFmtId="191" fontId="0" fillId="0" borderId="0" xfId="36029" applyNumberFormat="1" applyFont="1">
      <alignment vertical="center"/>
    </xf>
    <xf numFmtId="177" fontId="0" fillId="58" borderId="0" xfId="40518" applyNumberFormat="1" applyFont="1" applyFill="1">
      <alignment vertical="center"/>
    </xf>
    <xf numFmtId="177" fontId="0" fillId="0" borderId="0" xfId="40518" applyNumberFormat="1" applyFont="1">
      <alignment vertical="center"/>
    </xf>
    <xf numFmtId="41" fontId="0" fillId="0" borderId="0" xfId="36029" applyFont="1" applyFill="1">
      <alignment vertical="center"/>
    </xf>
    <xf numFmtId="9" fontId="0" fillId="0" borderId="0" xfId="40518" applyFont="1">
      <alignment vertical="center"/>
    </xf>
    <xf numFmtId="189" fontId="0" fillId="0" borderId="0" xfId="0" applyNumberFormat="1">
      <alignment vertical="center"/>
    </xf>
    <xf numFmtId="9" fontId="0" fillId="58" borderId="0" xfId="40518" applyFont="1" applyFill="1">
      <alignment vertical="center"/>
    </xf>
    <xf numFmtId="189" fontId="0" fillId="0" borderId="0" xfId="36029" applyNumberFormat="1" applyFont="1" applyFill="1">
      <alignment vertical="center"/>
    </xf>
    <xf numFmtId="9" fontId="0" fillId="0" borderId="0" xfId="34291" applyFont="1" applyFill="1">
      <alignment vertical="center"/>
    </xf>
    <xf numFmtId="189" fontId="0" fillId="58" borderId="0" xfId="0" applyNumberFormat="1" applyFill="1">
      <alignment vertical="center"/>
    </xf>
    <xf numFmtId="0" fontId="91" fillId="0" borderId="0" xfId="35517" applyFont="1" applyFill="1">
      <alignment vertical="center"/>
    </xf>
    <xf numFmtId="0" fontId="36" fillId="0" borderId="0" xfId="35517" quotePrefix="1" applyFill="1">
      <alignment vertical="center"/>
    </xf>
    <xf numFmtId="43" fontId="0" fillId="58" borderId="0" xfId="0" applyNumberFormat="1" applyFill="1">
      <alignment vertical="center"/>
    </xf>
    <xf numFmtId="41" fontId="0" fillId="0" borderId="0" xfId="0" applyNumberFormat="1">
      <alignment vertical="center"/>
    </xf>
    <xf numFmtId="0" fontId="36" fillId="58" borderId="0" xfId="35517" applyFill="1">
      <alignment vertical="center"/>
    </xf>
    <xf numFmtId="0" fontId="0" fillId="0" borderId="0" xfId="0" quotePrefix="1">
      <alignment vertical="center"/>
    </xf>
    <xf numFmtId="0" fontId="44" fillId="58" borderId="0" xfId="35517" applyFont="1" applyFill="1">
      <alignment vertical="center"/>
    </xf>
    <xf numFmtId="41" fontId="44" fillId="58" borderId="0" xfId="40517" applyFont="1" applyFill="1">
      <alignment vertical="center"/>
    </xf>
    <xf numFmtId="0" fontId="0" fillId="0" borderId="0" xfId="0" applyAlignment="1"/>
    <xf numFmtId="43" fontId="0" fillId="0" borderId="0" xfId="40517" applyNumberFormat="1" applyFont="1">
      <alignment vertical="center"/>
    </xf>
    <xf numFmtId="0" fontId="0" fillId="0" borderId="0" xfId="0" applyFill="1">
      <alignment vertical="center"/>
    </xf>
    <xf numFmtId="43" fontId="36" fillId="0" borderId="0" xfId="35517" applyNumberFormat="1" applyFill="1">
      <alignment vertical="center"/>
    </xf>
    <xf numFmtId="41" fontId="36" fillId="0" borderId="0" xfId="35517" applyNumberFormat="1">
      <alignment vertical="center"/>
    </xf>
    <xf numFmtId="193" fontId="0" fillId="0" borderId="0" xfId="0" applyNumberFormat="1">
      <alignment vertical="center"/>
    </xf>
    <xf numFmtId="191" fontId="0" fillId="0" borderId="0" xfId="0" applyNumberFormat="1">
      <alignment vertical="center"/>
    </xf>
    <xf numFmtId="194" fontId="0" fillId="0" borderId="0" xfId="0" applyNumberFormat="1">
      <alignment vertical="center"/>
    </xf>
    <xf numFmtId="0" fontId="36" fillId="0" borderId="0" xfId="35643">
      <alignment vertical="center"/>
    </xf>
    <xf numFmtId="41" fontId="36" fillId="0" borderId="0" xfId="36029">
      <alignment vertical="center"/>
    </xf>
    <xf numFmtId="41" fontId="44" fillId="0" borderId="0" xfId="36029" applyFont="1">
      <alignment vertical="center"/>
    </xf>
    <xf numFmtId="191" fontId="36" fillId="0" borderId="0" xfId="36029" applyNumberFormat="1" applyFill="1">
      <alignment vertical="center"/>
    </xf>
    <xf numFmtId="41" fontId="36" fillId="0" borderId="0" xfId="35643" applyNumberFormat="1">
      <alignment vertical="center"/>
    </xf>
    <xf numFmtId="11" fontId="36" fillId="0" borderId="0" xfId="35643" applyNumberFormat="1">
      <alignment vertical="center"/>
    </xf>
    <xf numFmtId="9" fontId="36" fillId="0" borderId="0" xfId="34291">
      <alignment vertical="center"/>
    </xf>
    <xf numFmtId="0" fontId="36" fillId="0" borderId="0" xfId="35517" applyFont="1">
      <alignment vertical="center"/>
    </xf>
    <xf numFmtId="9" fontId="0" fillId="0" borderId="0" xfId="34291" applyFont="1">
      <alignment vertical="center"/>
    </xf>
    <xf numFmtId="9" fontId="44" fillId="0" borderId="0" xfId="34291" applyFont="1">
      <alignment vertical="center"/>
    </xf>
    <xf numFmtId="9" fontId="0" fillId="59" borderId="0" xfId="34291" applyFont="1" applyFill="1">
      <alignment vertical="center"/>
    </xf>
    <xf numFmtId="0" fontId="36" fillId="0" borderId="0" xfId="35289">
      <alignment vertical="center"/>
    </xf>
    <xf numFmtId="0" fontId="0" fillId="0" borderId="0" xfId="35289" applyFont="1">
      <alignment vertical="center"/>
    </xf>
    <xf numFmtId="191" fontId="36" fillId="0" borderId="0" xfId="35643" applyNumberFormat="1">
      <alignment vertical="center"/>
    </xf>
    <xf numFmtId="189" fontId="36" fillId="0" borderId="0" xfId="36029" applyNumberFormat="1">
      <alignment vertical="center"/>
    </xf>
    <xf numFmtId="43" fontId="36" fillId="0" borderId="0" xfId="35643" applyNumberFormat="1">
      <alignment vertical="center"/>
    </xf>
    <xf numFmtId="195" fontId="36" fillId="0" borderId="0" xfId="35643" applyNumberFormat="1">
      <alignment vertical="center"/>
    </xf>
    <xf numFmtId="177" fontId="0" fillId="0" borderId="0" xfId="34291" applyNumberFormat="1" applyFont="1">
      <alignment vertical="center"/>
    </xf>
    <xf numFmtId="41" fontId="0" fillId="0" borderId="0" xfId="36029" applyNumberFormat="1" applyFont="1">
      <alignment vertical="center"/>
    </xf>
    <xf numFmtId="0" fontId="0" fillId="0" borderId="0" xfId="35517" applyFont="1" applyFill="1">
      <alignment vertical="center"/>
    </xf>
    <xf numFmtId="43" fontId="0" fillId="0" borderId="0" xfId="36029" applyNumberFormat="1" applyFont="1">
      <alignment vertical="center"/>
    </xf>
    <xf numFmtId="177" fontId="36" fillId="0" borderId="0" xfId="35643" applyNumberFormat="1">
      <alignment vertical="center"/>
    </xf>
    <xf numFmtId="41" fontId="91" fillId="59" borderId="0" xfId="36029" applyFont="1" applyFill="1">
      <alignment vertical="center"/>
    </xf>
    <xf numFmtId="9" fontId="109" fillId="0" borderId="0" xfId="40518" applyFont="1">
      <alignment vertical="center"/>
    </xf>
    <xf numFmtId="41" fontId="0" fillId="0" borderId="0" xfId="40517" applyFont="1" applyFill="1">
      <alignment vertical="center"/>
    </xf>
    <xf numFmtId="11" fontId="0" fillId="0" borderId="0" xfId="40517" applyNumberFormat="1" applyFont="1">
      <alignment vertical="center"/>
    </xf>
    <xf numFmtId="9" fontId="109" fillId="0" borderId="0" xfId="40518" applyNumberFormat="1" applyFont="1">
      <alignment vertical="center"/>
    </xf>
    <xf numFmtId="9" fontId="36" fillId="0" borderId="0" xfId="40518" applyFo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3" fontId="0" fillId="0" borderId="0" xfId="0" applyNumberFormat="1">
      <alignment vertical="center"/>
    </xf>
    <xf numFmtId="41" fontId="0" fillId="59" borderId="0" xfId="40517" applyFont="1" applyFill="1">
      <alignment vertical="center"/>
    </xf>
    <xf numFmtId="41" fontId="109" fillId="59" borderId="0" xfId="40517" applyFont="1" applyFill="1">
      <alignment vertical="center"/>
    </xf>
    <xf numFmtId="41" fontId="0" fillId="59" borderId="0" xfId="0" applyNumberFormat="1" applyFill="1">
      <alignment vertical="center"/>
    </xf>
    <xf numFmtId="0" fontId="0" fillId="59" borderId="0" xfId="0" applyFill="1">
      <alignment vertical="center"/>
    </xf>
    <xf numFmtId="0" fontId="109" fillId="59" borderId="0" xfId="0" applyFont="1" applyFill="1">
      <alignment vertical="center"/>
    </xf>
    <xf numFmtId="41" fontId="44" fillId="59" borderId="0" xfId="40517" applyFont="1" applyFill="1">
      <alignment vertical="center"/>
    </xf>
    <xf numFmtId="0" fontId="91" fillId="59" borderId="0" xfId="0" applyFont="1" applyFill="1">
      <alignment vertical="center"/>
    </xf>
    <xf numFmtId="189" fontId="91" fillId="59" borderId="0" xfId="40517" applyNumberFormat="1" applyFont="1" applyFill="1">
      <alignment vertical="center"/>
    </xf>
    <xf numFmtId="196" fontId="0" fillId="0" borderId="0" xfId="40517" applyNumberFormat="1" applyFont="1">
      <alignment vertical="center"/>
    </xf>
    <xf numFmtId="189" fontId="110" fillId="59" borderId="0" xfId="40517" applyNumberFormat="1" applyFont="1" applyFill="1">
      <alignment vertical="center"/>
    </xf>
    <xf numFmtId="189" fontId="44" fillId="0" borderId="0" xfId="40517" applyNumberFormat="1" applyFont="1">
      <alignment vertical="center"/>
    </xf>
    <xf numFmtId="41" fontId="91" fillId="0" borderId="0" xfId="40517" applyFont="1">
      <alignment vertical="center"/>
    </xf>
    <xf numFmtId="9" fontId="91" fillId="0" borderId="0" xfId="40518" applyFont="1">
      <alignment vertical="center"/>
    </xf>
    <xf numFmtId="10" fontId="0" fillId="0" borderId="0" xfId="0" applyNumberFormat="1">
      <alignment vertical="center"/>
    </xf>
    <xf numFmtId="0" fontId="91" fillId="0" borderId="0" xfId="0" applyFont="1" applyFill="1">
      <alignment vertical="center"/>
    </xf>
    <xf numFmtId="10" fontId="0" fillId="0" borderId="0" xfId="40518" applyNumberFormat="1" applyFont="1">
      <alignment vertical="center"/>
    </xf>
    <xf numFmtId="197" fontId="0" fillId="0" borderId="0" xfId="40517" applyNumberFormat="1" applyFont="1">
      <alignment vertical="center"/>
    </xf>
    <xf numFmtId="9" fontId="36" fillId="59" borderId="0" xfId="40518" applyFont="1" applyFill="1">
      <alignment vertical="center"/>
    </xf>
    <xf numFmtId="0" fontId="0" fillId="60" borderId="0" xfId="0" applyFill="1">
      <alignment vertical="center"/>
    </xf>
    <xf numFmtId="41" fontId="0" fillId="60" borderId="0" xfId="0" applyNumberFormat="1" applyFill="1">
      <alignment vertical="center"/>
    </xf>
    <xf numFmtId="41" fontId="0" fillId="60" borderId="0" xfId="40517" applyFont="1" applyFill="1">
      <alignment vertical="center"/>
    </xf>
    <xf numFmtId="43" fontId="0" fillId="60" borderId="0" xfId="0" applyNumberFormat="1" applyFill="1">
      <alignment vertical="center"/>
    </xf>
    <xf numFmtId="9" fontId="0" fillId="60" borderId="0" xfId="40518" applyFont="1" applyFill="1">
      <alignment vertical="center"/>
    </xf>
    <xf numFmtId="0" fontId="91" fillId="0" borderId="0" xfId="35517" applyFont="1">
      <alignment vertical="center"/>
    </xf>
    <xf numFmtId="41" fontId="0" fillId="0" borderId="0" xfId="0" applyNumberFormat="1" applyFill="1">
      <alignment vertical="center"/>
    </xf>
    <xf numFmtId="189" fontId="109" fillId="0" borderId="0" xfId="40517" applyNumberFormat="1" applyFont="1">
      <alignment vertical="center"/>
    </xf>
  </cellXfs>
  <cellStyles count="41123">
    <cellStyle name="1 digit" xfId="39969"/>
    <cellStyle name="20% - Accent1 2" xfId="2"/>
    <cellStyle name="20% - Accent1 2 2" xfId="3"/>
    <cellStyle name="20% - Accent1 2 2 2" xfId="29495"/>
    <cellStyle name="20% - Accent1 2 2 2 2" xfId="29496"/>
    <cellStyle name="20% - Accent1 2 2 3" xfId="29497"/>
    <cellStyle name="20% - Accent1 2 2 4" xfId="29498"/>
    <cellStyle name="20% - Accent1 2 3" xfId="4"/>
    <cellStyle name="20% - Accent1 2 3 2" xfId="5"/>
    <cellStyle name="20% - Accent1 2 3 2 2" xfId="6"/>
    <cellStyle name="20% - Accent1 2 3 2 2 2" xfId="39961"/>
    <cellStyle name="20% - Accent1 2 3 2 3" xfId="7"/>
    <cellStyle name="20% - Accent1 2 3 3" xfId="8"/>
    <cellStyle name="20% - Accent1 2 3 3 2" xfId="39959"/>
    <cellStyle name="20% - Accent1 2 3 4" xfId="9"/>
    <cellStyle name="20% - Accent1 2 4" xfId="29499"/>
    <cellStyle name="20% - Accent2 2" xfId="10"/>
    <cellStyle name="20% - Accent2 2 2" xfId="11"/>
    <cellStyle name="20% - Accent2 2 2 2" xfId="29500"/>
    <cellStyle name="20% - Accent2 2 2 2 2" xfId="29501"/>
    <cellStyle name="20% - Accent2 2 2 3" xfId="29502"/>
    <cellStyle name="20% - Accent2 2 2 4" xfId="29503"/>
    <cellStyle name="20% - Accent2 2 3" xfId="12"/>
    <cellStyle name="20% - Accent2 2 3 2" xfId="13"/>
    <cellStyle name="20% - Accent2 2 3 2 2" xfId="14"/>
    <cellStyle name="20% - Accent2 2 3 2 2 2" xfId="39952"/>
    <cellStyle name="20% - Accent2 2 3 2 3" xfId="15"/>
    <cellStyle name="20% - Accent2 2 3 3" xfId="16"/>
    <cellStyle name="20% - Accent2 2 3 3 2" xfId="39950"/>
    <cellStyle name="20% - Accent2 2 3 4" xfId="17"/>
    <cellStyle name="20% - Accent2 2 4" xfId="29504"/>
    <cellStyle name="20% - Accent3 2" xfId="18"/>
    <cellStyle name="20% - Accent3 2 2" xfId="19"/>
    <cellStyle name="20% - Accent3 2 2 2" xfId="29505"/>
    <cellStyle name="20% - Accent3 2 2 2 2" xfId="29506"/>
    <cellStyle name="20% - Accent3 2 2 3" xfId="29507"/>
    <cellStyle name="20% - Accent3 2 2 4" xfId="29508"/>
    <cellStyle name="20% - Accent3 2 3" xfId="20"/>
    <cellStyle name="20% - Accent3 2 3 2" xfId="21"/>
    <cellStyle name="20% - Accent3 2 3 2 2" xfId="22"/>
    <cellStyle name="20% - Accent3 2 3 2 2 2" xfId="39941"/>
    <cellStyle name="20% - Accent3 2 3 2 3" xfId="23"/>
    <cellStyle name="20% - Accent3 2 3 3" xfId="24"/>
    <cellStyle name="20% - Accent3 2 3 3 2" xfId="39940"/>
    <cellStyle name="20% - Accent3 2 3 4" xfId="25"/>
    <cellStyle name="20% - Accent3 2 4" xfId="29509"/>
    <cellStyle name="20% - Accent4 2" xfId="26"/>
    <cellStyle name="20% - Accent4 2 2" xfId="27"/>
    <cellStyle name="20% - Accent4 2 2 2" xfId="29510"/>
    <cellStyle name="20% - Accent4 2 2 2 2" xfId="29511"/>
    <cellStyle name="20% - Accent4 2 2 3" xfId="29512"/>
    <cellStyle name="20% - Accent4 2 2 4" xfId="29513"/>
    <cellStyle name="20% - Accent4 2 3" xfId="28"/>
    <cellStyle name="20% - Accent4 2 3 2" xfId="29"/>
    <cellStyle name="20% - Accent4 2 3 2 2" xfId="30"/>
    <cellStyle name="20% - Accent4 2 3 2 2 2" xfId="39932"/>
    <cellStyle name="20% - Accent4 2 3 2 3" xfId="31"/>
    <cellStyle name="20% - Accent4 2 3 3" xfId="32"/>
    <cellStyle name="20% - Accent4 2 3 3 2" xfId="39930"/>
    <cellStyle name="20% - Accent4 2 3 4" xfId="33"/>
    <cellStyle name="20% - Accent4 2 4" xfId="29514"/>
    <cellStyle name="20% - Accent5 2" xfId="34"/>
    <cellStyle name="20% - Accent5 2 2" xfId="35"/>
    <cellStyle name="20% - Accent5 2 3" xfId="36"/>
    <cellStyle name="20% - Accent5 2 3 2" xfId="37"/>
    <cellStyle name="20% - Accent6 2" xfId="38"/>
    <cellStyle name="20% - Accent6 2 2" xfId="39"/>
    <cellStyle name="20% - Accent6 2 3" xfId="40"/>
    <cellStyle name="20% - Accent6 2 3 2" xfId="41"/>
    <cellStyle name="20% - 강조색1 2" xfId="42"/>
    <cellStyle name="20% - 강조색1 2 10" xfId="43"/>
    <cellStyle name="20% - 강조색1 2 10 2" xfId="44"/>
    <cellStyle name="20% - 강조색1 2 10 2 2" xfId="39919"/>
    <cellStyle name="20% - 강조색1 2 10 3" xfId="45"/>
    <cellStyle name="20% - 강조색1 2 11" xfId="46"/>
    <cellStyle name="20% - 강조색1 2 11 2" xfId="47"/>
    <cellStyle name="20% - 강조색1 2 11 2 2" xfId="39918"/>
    <cellStyle name="20% - 강조색1 2 11 3" xfId="48"/>
    <cellStyle name="20% - 강조색1 2 12" xfId="49"/>
    <cellStyle name="20% - 강조색1 2 12 2" xfId="50"/>
    <cellStyle name="20% - 강조색1 2 12 2 2" xfId="39915"/>
    <cellStyle name="20% - 강조색1 2 12 3" xfId="51"/>
    <cellStyle name="20% - 강조색1 2 2" xfId="52"/>
    <cellStyle name="20% - 강조색1 2 2 2" xfId="53"/>
    <cellStyle name="20% - 강조색1 2 2 2 2" xfId="39912"/>
    <cellStyle name="20% - 강조색1 2 2 3" xfId="54"/>
    <cellStyle name="20% - 강조색1 2 3" xfId="55"/>
    <cellStyle name="20% - 강조색1 2 3 2" xfId="56"/>
    <cellStyle name="20% - 강조색1 2 3 2 2" xfId="39910"/>
    <cellStyle name="20% - 강조색1 2 3 3" xfId="57"/>
    <cellStyle name="20% - 강조색1 2 4" xfId="58"/>
    <cellStyle name="20% - 강조색1 2 4 2" xfId="59"/>
    <cellStyle name="20% - 강조색1 2 4 2 2" xfId="39908"/>
    <cellStyle name="20% - 강조색1 2 4 3" xfId="60"/>
    <cellStyle name="20% - 강조색1 2 5" xfId="61"/>
    <cellStyle name="20% - 강조색1 2 5 2" xfId="62"/>
    <cellStyle name="20% - 강조색1 2 5 2 2" xfId="39905"/>
    <cellStyle name="20% - 강조색1 2 5 3" xfId="63"/>
    <cellStyle name="20% - 강조색1 2 6" xfId="64"/>
    <cellStyle name="20% - 강조색1 2 6 2" xfId="65"/>
    <cellStyle name="20% - 강조색1 2 6 2 2" xfId="39902"/>
    <cellStyle name="20% - 강조색1 2 6 3" xfId="66"/>
    <cellStyle name="20% - 강조색1 2 7" xfId="67"/>
    <cellStyle name="20% - 강조색1 2 7 2" xfId="68"/>
    <cellStyle name="20% - 강조색1 2 7 2 2" xfId="39901"/>
    <cellStyle name="20% - 강조색1 2 7 3" xfId="69"/>
    <cellStyle name="20% - 강조색1 2 8" xfId="70"/>
    <cellStyle name="20% - 강조색1 2 8 2" xfId="71"/>
    <cellStyle name="20% - 강조색1 2 8 2 2" xfId="39898"/>
    <cellStyle name="20% - 강조색1 2 8 3" xfId="72"/>
    <cellStyle name="20% - 강조색1 2 9" xfId="73"/>
    <cellStyle name="20% - 강조색1 2 9 2" xfId="74"/>
    <cellStyle name="20% - 강조색1 2 9 2 2" xfId="39895"/>
    <cellStyle name="20% - 강조색1 2 9 3" xfId="75"/>
    <cellStyle name="20% - 강조색1 3" xfId="76"/>
    <cellStyle name="20% - 강조색1 3 2" xfId="77"/>
    <cellStyle name="20% - 강조색1 3 2 2" xfId="78"/>
    <cellStyle name="20% - 강조색1 3 2 2 2" xfId="39892"/>
    <cellStyle name="20% - 강조색1 3 2 3" xfId="79"/>
    <cellStyle name="20% - 강조색1 3 2 4" xfId="40520"/>
    <cellStyle name="20% - 강조색1 3 3" xfId="80"/>
    <cellStyle name="20% - 강조색1 3 3 2" xfId="81"/>
    <cellStyle name="20% - 강조색1 3 3 2 2" xfId="82"/>
    <cellStyle name="20% - 강조색1 3 3 2 2 2" xfId="39888"/>
    <cellStyle name="20% - 강조색1 3 3 2 3" xfId="83"/>
    <cellStyle name="20% - 강조색1 3 3 3" xfId="84"/>
    <cellStyle name="20% - 강조색1 3 3 3 2" xfId="39886"/>
    <cellStyle name="20% - 강조색1 3 3 4" xfId="85"/>
    <cellStyle name="20% - 강조색1 3 3 5" xfId="40521"/>
    <cellStyle name="20% - 강조색1 3 4" xfId="86"/>
    <cellStyle name="20% - 강조색1 3 4 2" xfId="39884"/>
    <cellStyle name="20% - 강조색1 3 5" xfId="87"/>
    <cellStyle name="20% - 강조색1 3 6" xfId="40519"/>
    <cellStyle name="20% - 강조색1 4" xfId="88"/>
    <cellStyle name="20% - 강조색1 4 2" xfId="89"/>
    <cellStyle name="20% - 강조색1 4 2 2" xfId="39881"/>
    <cellStyle name="20% - 강조색1 4 3" xfId="90"/>
    <cellStyle name="20% - 강조색1 5" xfId="91"/>
    <cellStyle name="20% - 강조색1 5 2" xfId="92"/>
    <cellStyle name="20% - 강조색1 5 2 2" xfId="39878"/>
    <cellStyle name="20% - 강조색1 5 3" xfId="93"/>
    <cellStyle name="20% - 강조색1 6" xfId="94"/>
    <cellStyle name="20% - 강조색1 6 2" xfId="95"/>
    <cellStyle name="20% - 강조색1 6 2 2" xfId="39875"/>
    <cellStyle name="20% - 강조색1 6 3" xfId="96"/>
    <cellStyle name="20% - 강조색2 2" xfId="97"/>
    <cellStyle name="20% - 강조색2 2 2" xfId="98"/>
    <cellStyle name="20% - 강조색2 2 2 2" xfId="99"/>
    <cellStyle name="20% - 강조색2 2 2 2 2" xfId="39871"/>
    <cellStyle name="20% - 강조색2 2 2 3" xfId="100"/>
    <cellStyle name="20% - 강조색2 2 3" xfId="101"/>
    <cellStyle name="20% - 강조색2 2 3 2" xfId="102"/>
    <cellStyle name="20% - 강조색2 2 3 2 2" xfId="39868"/>
    <cellStyle name="20% - 강조색2 2 3 3" xfId="103"/>
    <cellStyle name="20% - 강조색2 2 4" xfId="104"/>
    <cellStyle name="20% - 강조색2 2 4 2" xfId="105"/>
    <cellStyle name="20% - 강조색2 2 4 2 2" xfId="39866"/>
    <cellStyle name="20% - 강조색2 2 4 3" xfId="106"/>
    <cellStyle name="20% - 강조색2 2 5" xfId="107"/>
    <cellStyle name="20% - 강조색2 2 5 2" xfId="108"/>
    <cellStyle name="20% - 강조색2 2 5 2 2" xfId="39864"/>
    <cellStyle name="20% - 강조색2 2 5 3" xfId="109"/>
    <cellStyle name="20% - 강조색2 2 6" xfId="110"/>
    <cellStyle name="20% - 강조색2 2 6 2" xfId="111"/>
    <cellStyle name="20% - 강조색2 2 6 2 2" xfId="39861"/>
    <cellStyle name="20% - 강조색2 2 6 3" xfId="112"/>
    <cellStyle name="20% - 강조색2 2 7" xfId="113"/>
    <cellStyle name="20% - 강조색2 2 7 2" xfId="114"/>
    <cellStyle name="20% - 강조색2 2 7 2 2" xfId="39858"/>
    <cellStyle name="20% - 강조색2 2 7 3" xfId="115"/>
    <cellStyle name="20% - 강조색2 2 8" xfId="116"/>
    <cellStyle name="20% - 강조색2 2 8 2" xfId="117"/>
    <cellStyle name="20% - 강조색2 2 8 2 2" xfId="39857"/>
    <cellStyle name="20% - 강조색2 2 8 3" xfId="118"/>
    <cellStyle name="20% - 강조색2 3" xfId="119"/>
    <cellStyle name="20% - 강조색2 3 2" xfId="120"/>
    <cellStyle name="20% - 강조색2 3 2 2" xfId="121"/>
    <cellStyle name="20% - 강조색2 3 2 2 2" xfId="39853"/>
    <cellStyle name="20% - 강조색2 3 2 3" xfId="122"/>
    <cellStyle name="20% - 강조색2 3 2 4" xfId="40523"/>
    <cellStyle name="20% - 강조색2 3 3" xfId="123"/>
    <cellStyle name="20% - 강조색2 3 3 2" xfId="124"/>
    <cellStyle name="20% - 강조색2 3 3 2 2" xfId="125"/>
    <cellStyle name="20% - 강조색2 3 3 2 2 2" xfId="39850"/>
    <cellStyle name="20% - 강조색2 3 3 2 3" xfId="126"/>
    <cellStyle name="20% - 강조색2 3 3 3" xfId="127"/>
    <cellStyle name="20% - 강조색2 3 3 3 2" xfId="39849"/>
    <cellStyle name="20% - 강조색2 3 3 4" xfId="128"/>
    <cellStyle name="20% - 강조색2 3 3 5" xfId="40524"/>
    <cellStyle name="20% - 강조색2 3 4" xfId="129"/>
    <cellStyle name="20% - 강조색2 3 4 2" xfId="39847"/>
    <cellStyle name="20% - 강조색2 3 5" xfId="130"/>
    <cellStyle name="20% - 강조색2 3 6" xfId="40522"/>
    <cellStyle name="20% - 강조색2 4" xfId="131"/>
    <cellStyle name="20% - 강조색2 4 2" xfId="132"/>
    <cellStyle name="20% - 강조색2 4 2 2" xfId="39844"/>
    <cellStyle name="20% - 강조색2 4 3" xfId="133"/>
    <cellStyle name="20% - 강조색2 5" xfId="134"/>
    <cellStyle name="20% - 강조색2 5 2" xfId="135"/>
    <cellStyle name="20% - 강조색2 5 2 2" xfId="39841"/>
    <cellStyle name="20% - 강조색2 5 3" xfId="136"/>
    <cellStyle name="20% - 강조색2 6" xfId="137"/>
    <cellStyle name="20% - 강조색2 6 2" xfId="138"/>
    <cellStyle name="20% - 강조색2 6 2 2" xfId="39840"/>
    <cellStyle name="20% - 강조색2 6 3" xfId="139"/>
    <cellStyle name="20% - 강조색2 7" xfId="140"/>
    <cellStyle name="20% - 강조색2 7 2" xfId="141"/>
    <cellStyle name="20% - 강조색2 7 3" xfId="142"/>
    <cellStyle name="20% - 강조색3 2" xfId="143"/>
    <cellStyle name="20% - 강조색3 2 2" xfId="144"/>
    <cellStyle name="20% - 강조색3 2 2 2" xfId="145"/>
    <cellStyle name="20% - 강조색3 2 2 2 2" xfId="39835"/>
    <cellStyle name="20% - 강조색3 2 2 3" xfId="146"/>
    <cellStyle name="20% - 강조색3 2 3" xfId="147"/>
    <cellStyle name="20% - 강조색3 2 3 2" xfId="148"/>
    <cellStyle name="20% - 강조색3 2 3 2 2" xfId="39833"/>
    <cellStyle name="20% - 강조색3 2 3 3" xfId="149"/>
    <cellStyle name="20% - 강조색3 2 4" xfId="150"/>
    <cellStyle name="20% - 강조색3 2 4 2" xfId="151"/>
    <cellStyle name="20% - 강조색3 2 4 2 2" xfId="39832"/>
    <cellStyle name="20% - 강조색3 2 4 3" xfId="152"/>
    <cellStyle name="20% - 강조색3 2 5" xfId="153"/>
    <cellStyle name="20% - 강조색3 2 5 2" xfId="154"/>
    <cellStyle name="20% - 강조색3 2 5 2 2" xfId="39829"/>
    <cellStyle name="20% - 강조색3 2 5 3" xfId="155"/>
    <cellStyle name="20% - 강조색3 2 6" xfId="156"/>
    <cellStyle name="20% - 강조색3 2 6 2" xfId="157"/>
    <cellStyle name="20% - 강조색3 2 6 2 2" xfId="39826"/>
    <cellStyle name="20% - 강조색3 2 6 3" xfId="158"/>
    <cellStyle name="20% - 강조색3 2 7" xfId="159"/>
    <cellStyle name="20% - 강조색3 2 7 2" xfId="160"/>
    <cellStyle name="20% - 강조색3 2 7 2 2" xfId="39824"/>
    <cellStyle name="20% - 강조색3 2 7 3" xfId="161"/>
    <cellStyle name="20% - 강조색3 2 8" xfId="162"/>
    <cellStyle name="20% - 강조색3 2 8 2" xfId="163"/>
    <cellStyle name="20% - 강조색3 2 8 2 2" xfId="39821"/>
    <cellStyle name="20% - 강조색3 2 8 3" xfId="164"/>
    <cellStyle name="20% - 강조색3 3" xfId="165"/>
    <cellStyle name="20% - 강조색3 3 2" xfId="166"/>
    <cellStyle name="20% - 강조색3 3 2 2" xfId="167"/>
    <cellStyle name="20% - 강조색3 3 2 2 2" xfId="39818"/>
    <cellStyle name="20% - 강조색3 3 2 3" xfId="168"/>
    <cellStyle name="20% - 강조색3 3 2 4" xfId="40526"/>
    <cellStyle name="20% - 강조색3 3 3" xfId="169"/>
    <cellStyle name="20% - 강조색3 3 3 2" xfId="170"/>
    <cellStyle name="20% - 강조색3 3 3 2 2" xfId="171"/>
    <cellStyle name="20% - 강조색3 3 3 2 2 2" xfId="39815"/>
    <cellStyle name="20% - 강조색3 3 3 2 3" xfId="172"/>
    <cellStyle name="20% - 강조색3 3 3 3" xfId="173"/>
    <cellStyle name="20% - 강조색3 3 3 3 2" xfId="39813"/>
    <cellStyle name="20% - 강조색3 3 3 4" xfId="174"/>
    <cellStyle name="20% - 강조색3 3 3 5" xfId="40527"/>
    <cellStyle name="20% - 강조색3 3 4" xfId="175"/>
    <cellStyle name="20% - 강조색3 3 4 2" xfId="39811"/>
    <cellStyle name="20% - 강조색3 3 5" xfId="176"/>
    <cellStyle name="20% - 강조색3 3 6" xfId="40525"/>
    <cellStyle name="20% - 강조색3 4" xfId="177"/>
    <cellStyle name="20% - 강조색3 4 2" xfId="178"/>
    <cellStyle name="20% - 강조색3 4 2 2" xfId="39809"/>
    <cellStyle name="20% - 강조색3 4 3" xfId="179"/>
    <cellStyle name="20% - 강조색3 5" xfId="180"/>
    <cellStyle name="20% - 강조색3 5 2" xfId="181"/>
    <cellStyle name="20% - 강조색3 5 2 2" xfId="39807"/>
    <cellStyle name="20% - 강조색3 5 3" xfId="182"/>
    <cellStyle name="20% - 강조색3 6" xfId="183"/>
    <cellStyle name="20% - 강조색3 6 2" xfId="184"/>
    <cellStyle name="20% - 강조색3 6 2 2" xfId="39804"/>
    <cellStyle name="20% - 강조색3 6 3" xfId="185"/>
    <cellStyle name="20% - 강조색4 2" xfId="186"/>
    <cellStyle name="20% - 강조색4 2 10" xfId="187"/>
    <cellStyle name="20% - 강조색4 2 10 2" xfId="188"/>
    <cellStyle name="20% - 강조색4 2 10 2 2" xfId="39801"/>
    <cellStyle name="20% - 강조색4 2 10 3" xfId="189"/>
    <cellStyle name="20% - 강조색4 2 11" xfId="190"/>
    <cellStyle name="20% - 강조색4 2 11 2" xfId="191"/>
    <cellStyle name="20% - 강조색4 2 11 2 2" xfId="39800"/>
    <cellStyle name="20% - 강조색4 2 11 3" xfId="192"/>
    <cellStyle name="20% - 강조색4 2 12" xfId="193"/>
    <cellStyle name="20% - 강조색4 2 12 2" xfId="194"/>
    <cellStyle name="20% - 강조색4 2 12 2 2" xfId="39797"/>
    <cellStyle name="20% - 강조색4 2 12 3" xfId="195"/>
    <cellStyle name="20% - 강조색4 2 2" xfId="196"/>
    <cellStyle name="20% - 강조색4 2 2 2" xfId="197"/>
    <cellStyle name="20% - 강조색4 2 2 2 2" xfId="39794"/>
    <cellStyle name="20% - 강조색4 2 2 3" xfId="198"/>
    <cellStyle name="20% - 강조색4 2 3" xfId="199"/>
    <cellStyle name="20% - 강조색4 2 3 2" xfId="200"/>
    <cellStyle name="20% - 강조색4 2 3 2 2" xfId="39792"/>
    <cellStyle name="20% - 강조색4 2 3 3" xfId="201"/>
    <cellStyle name="20% - 강조색4 2 4" xfId="202"/>
    <cellStyle name="20% - 강조색4 2 4 2" xfId="203"/>
    <cellStyle name="20% - 강조색4 2 4 2 2" xfId="39790"/>
    <cellStyle name="20% - 강조색4 2 4 3" xfId="204"/>
    <cellStyle name="20% - 강조색4 2 5" xfId="205"/>
    <cellStyle name="20% - 강조색4 2 5 2" xfId="206"/>
    <cellStyle name="20% - 강조색4 2 5 2 2" xfId="39787"/>
    <cellStyle name="20% - 강조색4 2 5 3" xfId="207"/>
    <cellStyle name="20% - 강조색4 2 6" xfId="208"/>
    <cellStyle name="20% - 강조색4 2 6 2" xfId="209"/>
    <cellStyle name="20% - 강조색4 2 6 2 2" xfId="39784"/>
    <cellStyle name="20% - 강조색4 2 6 3" xfId="210"/>
    <cellStyle name="20% - 강조색4 2 7" xfId="211"/>
    <cellStyle name="20% - 강조색4 2 7 2" xfId="212"/>
    <cellStyle name="20% - 강조색4 2 7 2 2" xfId="39783"/>
    <cellStyle name="20% - 강조색4 2 7 3" xfId="213"/>
    <cellStyle name="20% - 강조색4 2 8" xfId="214"/>
    <cellStyle name="20% - 강조색4 2 8 2" xfId="215"/>
    <cellStyle name="20% - 강조색4 2 8 2 2" xfId="39780"/>
    <cellStyle name="20% - 강조색4 2 8 3" xfId="216"/>
    <cellStyle name="20% - 강조색4 2 9" xfId="217"/>
    <cellStyle name="20% - 강조색4 2 9 2" xfId="218"/>
    <cellStyle name="20% - 강조색4 2 9 2 2" xfId="39777"/>
    <cellStyle name="20% - 강조색4 2 9 3" xfId="219"/>
    <cellStyle name="20% - 강조색4 3" xfId="220"/>
    <cellStyle name="20% - 강조색4 3 2" xfId="221"/>
    <cellStyle name="20% - 강조색4 3 2 2" xfId="222"/>
    <cellStyle name="20% - 강조색4 3 2 2 2" xfId="39775"/>
    <cellStyle name="20% - 강조색4 3 2 3" xfId="223"/>
    <cellStyle name="20% - 강조색4 3 2 4" xfId="40529"/>
    <cellStyle name="20% - 강조색4 3 3" xfId="224"/>
    <cellStyle name="20% - 강조색4 3 3 2" xfId="225"/>
    <cellStyle name="20% - 강조색4 3 3 2 2" xfId="226"/>
    <cellStyle name="20% - 강조색4 3 3 2 2 2" xfId="39771"/>
    <cellStyle name="20% - 강조색4 3 3 2 3" xfId="227"/>
    <cellStyle name="20% - 강조색4 3 3 3" xfId="228"/>
    <cellStyle name="20% - 강조색4 3 3 3 2" xfId="39769"/>
    <cellStyle name="20% - 강조색4 3 3 4" xfId="229"/>
    <cellStyle name="20% - 강조색4 3 3 5" xfId="40530"/>
    <cellStyle name="20% - 강조색4 3 4" xfId="230"/>
    <cellStyle name="20% - 강조색4 3 4 2" xfId="39767"/>
    <cellStyle name="20% - 강조색4 3 5" xfId="231"/>
    <cellStyle name="20% - 강조색4 3 6" xfId="40528"/>
    <cellStyle name="20% - 강조색4 4" xfId="232"/>
    <cellStyle name="20% - 강조색4 4 2" xfId="233"/>
    <cellStyle name="20% - 강조색4 4 2 2" xfId="39766"/>
    <cellStyle name="20% - 강조색4 4 3" xfId="234"/>
    <cellStyle name="20% - 강조색4 5" xfId="235"/>
    <cellStyle name="20% - 강조색4 5 2" xfId="236"/>
    <cellStyle name="20% - 강조색4 5 2 2" xfId="39763"/>
    <cellStyle name="20% - 강조색4 5 3" xfId="237"/>
    <cellStyle name="20% - 강조색4 6" xfId="238"/>
    <cellStyle name="20% - 강조색4 6 2" xfId="239"/>
    <cellStyle name="20% - 강조색4 6 2 2" xfId="39760"/>
    <cellStyle name="20% - 강조색4 6 3" xfId="240"/>
    <cellStyle name="20% - 강조색5 2" xfId="241"/>
    <cellStyle name="20% - 강조색5 2 2" xfId="242"/>
    <cellStyle name="20% - 강조색5 2 2 2" xfId="243"/>
    <cellStyle name="20% - 강조색5 2 2 2 2" xfId="244"/>
    <cellStyle name="20% - 강조색5 2 2 2 3" xfId="245"/>
    <cellStyle name="20% - 강조색5 2 2 2 4" xfId="246"/>
    <cellStyle name="20% - 강조색5 2 2 3" xfId="247"/>
    <cellStyle name="20% - 강조색5 2 2 4" xfId="248"/>
    <cellStyle name="20% - 강조색5 2 2 5" xfId="40531"/>
    <cellStyle name="20% - 강조색5 2 3" xfId="249"/>
    <cellStyle name="20% - 강조색5 2 4" xfId="250"/>
    <cellStyle name="20% - 강조색5 2 5" xfId="251"/>
    <cellStyle name="20% - 강조색5 2 6" xfId="252"/>
    <cellStyle name="20% - 강조색5 2 7" xfId="253"/>
    <cellStyle name="20% - 강조색5 2 8" xfId="254"/>
    <cellStyle name="20% - 강조색5 2 9" xfId="255"/>
    <cellStyle name="20% - 강조색5 3" xfId="256"/>
    <cellStyle name="20% - 강조색5 3 2" xfId="257"/>
    <cellStyle name="20% - 강조색5 3 3" xfId="258"/>
    <cellStyle name="20% - 강조색5 3 3 2" xfId="259"/>
    <cellStyle name="20% - 강조색5 4" xfId="260"/>
    <cellStyle name="20% - 강조색5 5" xfId="261"/>
    <cellStyle name="20% - 강조색5 5 2" xfId="40533"/>
    <cellStyle name="20% - 강조색5 5 3" xfId="40534"/>
    <cellStyle name="20% - 강조색5 5 4" xfId="40532"/>
    <cellStyle name="20% - 강조색5 6" xfId="262"/>
    <cellStyle name="20% - 강조색5 7" xfId="263"/>
    <cellStyle name="20% - 강조색5 8" xfId="264"/>
    <cellStyle name="20% - 강조색5 9" xfId="39742"/>
    <cellStyle name="20% - 강조색5 9 2" xfId="29515"/>
    <cellStyle name="20% - 강조색6 2" xfId="265"/>
    <cellStyle name="20% - 강조색6 2 2" xfId="266"/>
    <cellStyle name="20% - 강조색6 2 3" xfId="267"/>
    <cellStyle name="20% - 강조색6 2 4" xfId="268"/>
    <cellStyle name="20% - 강조색6 2 5" xfId="269"/>
    <cellStyle name="20% - 강조색6 2 6" xfId="270"/>
    <cellStyle name="20% - 강조색6 2 7" xfId="271"/>
    <cellStyle name="20% - 강조색6 2 8" xfId="272"/>
    <cellStyle name="20% - 강조색6 3" xfId="273"/>
    <cellStyle name="20% - 강조색6 3 2" xfId="274"/>
    <cellStyle name="20% - 강조색6 3 2 2" xfId="40536"/>
    <cellStyle name="20% - 강조색6 3 3" xfId="275"/>
    <cellStyle name="20% - 강조색6 3 3 2" xfId="276"/>
    <cellStyle name="20% - 강조색6 3 3 3" xfId="40537"/>
    <cellStyle name="20% - 강조색6 3 4" xfId="40535"/>
    <cellStyle name="20% - 강조색6 4" xfId="277"/>
    <cellStyle name="20% - 강조색6 5" xfId="278"/>
    <cellStyle name="20% - 강조색6 6" xfId="279"/>
    <cellStyle name="20% - 강조색6 7" xfId="280"/>
    <cellStyle name="40% - Accent1 2" xfId="281"/>
    <cellStyle name="40% - Accent1 2 2" xfId="282"/>
    <cellStyle name="40% - Accent1 2 3" xfId="283"/>
    <cellStyle name="40% - Accent1 2 3 2" xfId="284"/>
    <cellStyle name="40% - Accent2 2" xfId="285"/>
    <cellStyle name="40% - Accent2 2 2" xfId="286"/>
    <cellStyle name="40% - Accent2 2 3" xfId="287"/>
    <cellStyle name="40% - Accent2 2 3 2" xfId="288"/>
    <cellStyle name="40% - Accent3 2" xfId="289"/>
    <cellStyle name="40% - Accent3 2 2" xfId="290"/>
    <cellStyle name="40% - Accent3 2 3" xfId="291"/>
    <cellStyle name="40% - Accent3 2 3 2" xfId="292"/>
    <cellStyle name="40% - Accent3 2 3 2 2" xfId="293"/>
    <cellStyle name="40% - Accent3 2 3 2 2 2" xfId="39719"/>
    <cellStyle name="40% - Accent3 2 3 2 3" xfId="294"/>
    <cellStyle name="40% - Accent3 2 3 3" xfId="295"/>
    <cellStyle name="40% - Accent3 2 3 3 2" xfId="39717"/>
    <cellStyle name="40% - Accent3 2 3 4" xfId="296"/>
    <cellStyle name="40% - Accent3 3" xfId="297"/>
    <cellStyle name="40% - Accent3 3 2" xfId="298"/>
    <cellStyle name="40% - Accent3 3 2 2" xfId="299"/>
    <cellStyle name="40% - Accent3 3 2 2 2" xfId="39715"/>
    <cellStyle name="40% - Accent3 3 2 3" xfId="300"/>
    <cellStyle name="40% - Accent3 3 3" xfId="301"/>
    <cellStyle name="40% - Accent3 3 3 2" xfId="39714"/>
    <cellStyle name="40% - Accent3 3 4" xfId="302"/>
    <cellStyle name="40% - Accent4 2" xfId="303"/>
    <cellStyle name="40% - Accent4 2 2" xfId="304"/>
    <cellStyle name="40% - Accent4 2 3" xfId="305"/>
    <cellStyle name="40% - Accent4 2 3 2" xfId="306"/>
    <cellStyle name="40% - Accent5 2" xfId="307"/>
    <cellStyle name="40% - Accent5 2 2" xfId="308"/>
    <cellStyle name="40% - Accent5 2 3" xfId="309"/>
    <cellStyle name="40% - Accent5 2 3 2" xfId="310"/>
    <cellStyle name="40% - Accent6 2" xfId="311"/>
    <cellStyle name="40% - Accent6 2 2" xfId="312"/>
    <cellStyle name="40% - Accent6 2 3" xfId="313"/>
    <cellStyle name="40% - Accent6 2 3 2" xfId="314"/>
    <cellStyle name="40% - 강조색1 2" xfId="315"/>
    <cellStyle name="40% - 강조색1 2 10" xfId="316"/>
    <cellStyle name="40% - 강조색1 2 11" xfId="317"/>
    <cellStyle name="40% - 강조색1 2 12" xfId="318"/>
    <cellStyle name="40% - 강조색1 2 2" xfId="319"/>
    <cellStyle name="40% - 강조색1 2 3" xfId="320"/>
    <cellStyle name="40% - 강조색1 2 4" xfId="321"/>
    <cellStyle name="40% - 강조색1 2 5" xfId="322"/>
    <cellStyle name="40% - 강조색1 2 6" xfId="323"/>
    <cellStyle name="40% - 강조색1 2 7" xfId="324"/>
    <cellStyle name="40% - 강조색1 2 8" xfId="325"/>
    <cellStyle name="40% - 강조색1 2 9" xfId="326"/>
    <cellStyle name="40% - 강조색1 3" xfId="327"/>
    <cellStyle name="40% - 강조색1 3 2" xfId="328"/>
    <cellStyle name="40% - 강조색1 3 2 2" xfId="40539"/>
    <cellStyle name="40% - 강조색1 3 3" xfId="329"/>
    <cellStyle name="40% - 강조색1 3 3 2" xfId="330"/>
    <cellStyle name="40% - 강조색1 3 3 3" xfId="40540"/>
    <cellStyle name="40% - 강조색1 3 4" xfId="40538"/>
    <cellStyle name="40% - 강조색1 4" xfId="331"/>
    <cellStyle name="40% - 강조색1 5" xfId="332"/>
    <cellStyle name="40% - 강조색1 6" xfId="333"/>
    <cellStyle name="40% - 강조색2 2" xfId="334"/>
    <cellStyle name="40% - 강조색2 2 2" xfId="335"/>
    <cellStyle name="40% - 강조색2 2 3" xfId="336"/>
    <cellStyle name="40% - 강조색2 2 4" xfId="337"/>
    <cellStyle name="40% - 강조색2 2 5" xfId="338"/>
    <cellStyle name="40% - 강조색2 2 6" xfId="339"/>
    <cellStyle name="40% - 강조색2 2 7" xfId="340"/>
    <cellStyle name="40% - 강조색2 2 8" xfId="341"/>
    <cellStyle name="40% - 강조색2 3" xfId="342"/>
    <cellStyle name="40% - 강조색2 3 2" xfId="343"/>
    <cellStyle name="40% - 강조색2 3 2 2" xfId="40542"/>
    <cellStyle name="40% - 강조색2 3 3" xfId="344"/>
    <cellStyle name="40% - 강조색2 3 3 2" xfId="345"/>
    <cellStyle name="40% - 강조색2 3 3 3" xfId="40543"/>
    <cellStyle name="40% - 강조색2 3 4" xfId="40541"/>
    <cellStyle name="40% - 강조색2 4" xfId="346"/>
    <cellStyle name="40% - 강조색2 5" xfId="347"/>
    <cellStyle name="40% - 강조색2 6" xfId="348"/>
    <cellStyle name="40% - 강조색3 2" xfId="349"/>
    <cellStyle name="40% - 강조색3 2 10" xfId="350"/>
    <cellStyle name="40% - 강조색3 2 10 2" xfId="39678"/>
    <cellStyle name="40% - 강조색3 2 11" xfId="351"/>
    <cellStyle name="40% - 강조색3 2 2" xfId="352"/>
    <cellStyle name="40% - 강조색3 2 2 2" xfId="353"/>
    <cellStyle name="40% - 강조색3 2 2 2 2" xfId="354"/>
    <cellStyle name="40% - 강조색3 2 2 2 2 2" xfId="355"/>
    <cellStyle name="40% - 강조색3 2 2 2 3" xfId="356"/>
    <cellStyle name="40% - 강조색3 2 2 2 3 2" xfId="357"/>
    <cellStyle name="40% - 강조색3 2 2 2 4" xfId="358"/>
    <cellStyle name="40% - 강조색3 2 2 2 4 2" xfId="359"/>
    <cellStyle name="40% - 강조색3 2 2 2 5" xfId="360"/>
    <cellStyle name="40% - 강조색3 2 2 3" xfId="361"/>
    <cellStyle name="40% - 강조색3 2 2 3 2" xfId="362"/>
    <cellStyle name="40% - 강조색3 2 2 4" xfId="363"/>
    <cellStyle name="40% - 강조색3 2 2 4 2" xfId="364"/>
    <cellStyle name="40% - 강조색3 2 2 5" xfId="365"/>
    <cellStyle name="40% - 강조색3 2 2 5 2" xfId="39672"/>
    <cellStyle name="40% - 강조색3 2 2 6" xfId="366"/>
    <cellStyle name="40% - 강조색3 2 2 7" xfId="40544"/>
    <cellStyle name="40% - 강조색3 2 3" xfId="367"/>
    <cellStyle name="40% - 강조색3 2 3 2" xfId="368"/>
    <cellStyle name="40% - 강조색3 2 3 2 2" xfId="39669"/>
    <cellStyle name="40% - 강조색3 2 3 3" xfId="369"/>
    <cellStyle name="40% - 강조색3 2 4" xfId="370"/>
    <cellStyle name="40% - 강조색3 2 4 2" xfId="371"/>
    <cellStyle name="40% - 강조색3 2 4 2 2" xfId="39666"/>
    <cellStyle name="40% - 강조색3 2 4 3" xfId="372"/>
    <cellStyle name="40% - 강조색3 2 5" xfId="373"/>
    <cellStyle name="40% - 강조색3 2 5 2" xfId="374"/>
    <cellStyle name="40% - 강조색3 2 5 2 2" xfId="39664"/>
    <cellStyle name="40% - 강조색3 2 5 3" xfId="375"/>
    <cellStyle name="40% - 강조색3 2 6" xfId="376"/>
    <cellStyle name="40% - 강조색3 2 6 2" xfId="377"/>
    <cellStyle name="40% - 강조색3 2 6 2 2" xfId="39662"/>
    <cellStyle name="40% - 강조색3 2 6 3" xfId="378"/>
    <cellStyle name="40% - 강조색3 2 7" xfId="379"/>
    <cellStyle name="40% - 강조색3 2 7 2" xfId="380"/>
    <cellStyle name="40% - 강조색3 2 7 2 2" xfId="39659"/>
    <cellStyle name="40% - 강조색3 2 7 3" xfId="381"/>
    <cellStyle name="40% - 강조색3 2 8" xfId="382"/>
    <cellStyle name="40% - 강조색3 2 8 2" xfId="383"/>
    <cellStyle name="40% - 강조색3 2 8 2 2" xfId="39656"/>
    <cellStyle name="40% - 강조색3 2 8 3" xfId="384"/>
    <cellStyle name="40% - 강조색3 2 9" xfId="385"/>
    <cellStyle name="40% - 강조색3 3" xfId="386"/>
    <cellStyle name="40% - 강조색3 3 2" xfId="387"/>
    <cellStyle name="40% - 강조색3 3 2 2" xfId="388"/>
    <cellStyle name="40% - 강조색3 3 2 2 2" xfId="39652"/>
    <cellStyle name="40% - 강조색3 3 2 3" xfId="389"/>
    <cellStyle name="40% - 강조색3 3 2 4" xfId="40546"/>
    <cellStyle name="40% - 강조색3 3 3" xfId="390"/>
    <cellStyle name="40% - 강조색3 3 3 2" xfId="391"/>
    <cellStyle name="40% - 강조색3 3 3 2 2" xfId="392"/>
    <cellStyle name="40% - 강조색3 3 3 2 2 2" xfId="39649"/>
    <cellStyle name="40% - 강조색3 3 3 2 3" xfId="393"/>
    <cellStyle name="40% - 강조색3 3 3 3" xfId="394"/>
    <cellStyle name="40% - 강조색3 3 3 3 2" xfId="39648"/>
    <cellStyle name="40% - 강조색3 3 3 4" xfId="395"/>
    <cellStyle name="40% - 강조색3 3 3 5" xfId="40547"/>
    <cellStyle name="40% - 강조색3 3 4" xfId="396"/>
    <cellStyle name="40% - 강조색3 3 4 2" xfId="39647"/>
    <cellStyle name="40% - 강조색3 3 5" xfId="397"/>
    <cellStyle name="40% - 강조색3 3 6" xfId="40545"/>
    <cellStyle name="40% - 강조색3 4" xfId="398"/>
    <cellStyle name="40% - 강조색3 4 2" xfId="399"/>
    <cellStyle name="40% - 강조색3 4 2 2" xfId="39644"/>
    <cellStyle name="40% - 강조색3 4 3" xfId="400"/>
    <cellStyle name="40% - 강조색3 5" xfId="401"/>
    <cellStyle name="40% - 강조색3 5 2" xfId="402"/>
    <cellStyle name="40% - 강조색3 5 2 2" xfId="39641"/>
    <cellStyle name="40% - 강조색3 5 3" xfId="403"/>
    <cellStyle name="40% - 강조색3 6" xfId="404"/>
    <cellStyle name="40% - 강조색3 6 2" xfId="405"/>
    <cellStyle name="40% - 강조색3 6 2 2" xfId="39639"/>
    <cellStyle name="40% - 강조색3 6 3" xfId="406"/>
    <cellStyle name="40% - 강조색4 2" xfId="407"/>
    <cellStyle name="40% - 강조색4 2 2" xfId="408"/>
    <cellStyle name="40% - 강조색4 2 3" xfId="409"/>
    <cellStyle name="40% - 강조색4 2 4" xfId="410"/>
    <cellStyle name="40% - 강조색4 2 5" xfId="411"/>
    <cellStyle name="40% - 강조색4 2 6" xfId="412"/>
    <cellStyle name="40% - 강조색4 2 7" xfId="413"/>
    <cellStyle name="40% - 강조색4 2 8" xfId="414"/>
    <cellStyle name="40% - 강조색4 3" xfId="415"/>
    <cellStyle name="40% - 강조색4 3 2" xfId="416"/>
    <cellStyle name="40% - 강조색4 3 2 2" xfId="40549"/>
    <cellStyle name="40% - 강조색4 3 3" xfId="417"/>
    <cellStyle name="40% - 강조색4 3 3 2" xfId="418"/>
    <cellStyle name="40% - 강조색4 3 3 3" xfId="40550"/>
    <cellStyle name="40% - 강조색4 3 4" xfId="40548"/>
    <cellStyle name="40% - 강조색4 4" xfId="419"/>
    <cellStyle name="40% - 강조색4 5" xfId="420"/>
    <cellStyle name="40% - 강조색4 6" xfId="421"/>
    <cellStyle name="40% - 강조색5 2" xfId="422"/>
    <cellStyle name="40% - 강조색5 2 2" xfId="423"/>
    <cellStyle name="40% - 강조색5 2 3" xfId="424"/>
    <cellStyle name="40% - 강조색5 2 4" xfId="425"/>
    <cellStyle name="40% - 강조색5 2 5" xfId="426"/>
    <cellStyle name="40% - 강조색5 2 6" xfId="427"/>
    <cellStyle name="40% - 강조색5 2 7" xfId="428"/>
    <cellStyle name="40% - 강조색5 2 8" xfId="429"/>
    <cellStyle name="40% - 강조색5 3" xfId="430"/>
    <cellStyle name="40% - 강조색5 3 2" xfId="431"/>
    <cellStyle name="40% - 강조색5 3 2 2" xfId="40552"/>
    <cellStyle name="40% - 강조색5 3 3" xfId="432"/>
    <cellStyle name="40% - 강조색5 3 3 2" xfId="433"/>
    <cellStyle name="40% - 강조색5 3 3 3" xfId="40553"/>
    <cellStyle name="40% - 강조색5 3 4" xfId="40551"/>
    <cellStyle name="40% - 강조색5 4" xfId="434"/>
    <cellStyle name="40% - 강조색5 5" xfId="435"/>
    <cellStyle name="40% - 강조색5 6" xfId="436"/>
    <cellStyle name="40% - 강조색6 2" xfId="437"/>
    <cellStyle name="40% - 강조색6 2 2" xfId="438"/>
    <cellStyle name="40% - 강조색6 2 3" xfId="439"/>
    <cellStyle name="40% - 강조색6 2 4" xfId="440"/>
    <cellStyle name="40% - 강조색6 2 5" xfId="441"/>
    <cellStyle name="40% - 강조색6 2 6" xfId="442"/>
    <cellStyle name="40% - 강조색6 2 7" xfId="443"/>
    <cellStyle name="40% - 강조색6 2 8" xfId="444"/>
    <cellStyle name="40% - 강조색6 3" xfId="445"/>
    <cellStyle name="40% - 강조색6 3 2" xfId="446"/>
    <cellStyle name="40% - 강조색6 3 2 2" xfId="40555"/>
    <cellStyle name="40% - 강조색6 3 3" xfId="447"/>
    <cellStyle name="40% - 강조색6 3 3 2" xfId="448"/>
    <cellStyle name="40% - 강조색6 3 3 3" xfId="40556"/>
    <cellStyle name="40% - 강조색6 3 4" xfId="40554"/>
    <cellStyle name="40% - 강조색6 4" xfId="449"/>
    <cellStyle name="40% - 강조색6 5" xfId="450"/>
    <cellStyle name="40% - 강조색6 6" xfId="451"/>
    <cellStyle name="40% - 강조색6 7" xfId="452"/>
    <cellStyle name="60% - Accent1 2" xfId="453"/>
    <cellStyle name="60% - Accent2 2" xfId="454"/>
    <cellStyle name="60% - Accent3 2" xfId="455"/>
    <cellStyle name="60% - Accent4 2" xfId="456"/>
    <cellStyle name="60% - Accent5 2" xfId="457"/>
    <cellStyle name="60% - Accent6 2" xfId="458"/>
    <cellStyle name="60% - 강조색1 2" xfId="459"/>
    <cellStyle name="60% - 강조색1 2 10" xfId="460"/>
    <cellStyle name="60% - 강조색1 2 11" xfId="461"/>
    <cellStyle name="60% - 강조색1 2 12" xfId="462"/>
    <cellStyle name="60% - 강조색1 2 2" xfId="463"/>
    <cellStyle name="60% - 강조색1 2 3" xfId="464"/>
    <cellStyle name="60% - 강조색1 2 4" xfId="465"/>
    <cellStyle name="60% - 강조색1 2 5" xfId="466"/>
    <cellStyle name="60% - 강조색1 2 6" xfId="467"/>
    <cellStyle name="60% - 강조색1 2 7" xfId="468"/>
    <cellStyle name="60% - 강조색1 2 8" xfId="469"/>
    <cellStyle name="60% - 강조색1 2 9" xfId="470"/>
    <cellStyle name="60% - 강조색1 3" xfId="471"/>
    <cellStyle name="60% - 강조색1 3 2" xfId="472"/>
    <cellStyle name="60% - 강조색1 3 2 2" xfId="40558"/>
    <cellStyle name="60% - 강조색1 3 3" xfId="473"/>
    <cellStyle name="60% - 강조색1 3 3 2" xfId="474"/>
    <cellStyle name="60% - 강조색1 3 3 3" xfId="40559"/>
    <cellStyle name="60% - 강조색1 3 4" xfId="40557"/>
    <cellStyle name="60% - 강조색1 4" xfId="475"/>
    <cellStyle name="60% - 강조색1 5" xfId="476"/>
    <cellStyle name="60% - 강조색1 6" xfId="477"/>
    <cellStyle name="60% - 강조색2 2" xfId="478"/>
    <cellStyle name="60% - 강조색2 2 2" xfId="479"/>
    <cellStyle name="60% - 강조색2 2 3" xfId="480"/>
    <cellStyle name="60% - 강조색2 2 4" xfId="481"/>
    <cellStyle name="60% - 강조색2 2 5" xfId="482"/>
    <cellStyle name="60% - 강조색2 2 6" xfId="483"/>
    <cellStyle name="60% - 강조색2 2 7" xfId="484"/>
    <cellStyle name="60% - 강조색2 2 8" xfId="485"/>
    <cellStyle name="60% - 강조색2 3" xfId="486"/>
    <cellStyle name="60% - 강조색2 3 2" xfId="487"/>
    <cellStyle name="60% - 강조색2 3 2 2" xfId="40561"/>
    <cellStyle name="60% - 강조색2 3 3" xfId="488"/>
    <cellStyle name="60% - 강조색2 3 3 2" xfId="489"/>
    <cellStyle name="60% - 강조색2 3 3 3" xfId="40562"/>
    <cellStyle name="60% - 강조색2 3 4" xfId="40560"/>
    <cellStyle name="60% - 강조색2 4" xfId="490"/>
    <cellStyle name="60% - 강조색2 5" xfId="491"/>
    <cellStyle name="60% - 강조색2 6" xfId="492"/>
    <cellStyle name="60% - 강조색3 2" xfId="493"/>
    <cellStyle name="60% - 강조색3 2 2" xfId="494"/>
    <cellStyle name="60% - 강조색3 2 2 2" xfId="495"/>
    <cellStyle name="60% - 강조색3 2 2 2 2" xfId="39574"/>
    <cellStyle name="60% - 강조색3 2 2 3" xfId="496"/>
    <cellStyle name="60% - 강조색3 2 3" xfId="497"/>
    <cellStyle name="60% - 강조색3 2 3 2" xfId="498"/>
    <cellStyle name="60% - 강조색3 2 3 2 2" xfId="39572"/>
    <cellStyle name="60% - 강조색3 2 3 3" xfId="499"/>
    <cellStyle name="60% - 강조색3 2 4" xfId="500"/>
    <cellStyle name="60% - 강조색3 2 4 2" xfId="501"/>
    <cellStyle name="60% - 강조색3 2 4 2 2" xfId="39570"/>
    <cellStyle name="60% - 강조색3 2 4 3" xfId="502"/>
    <cellStyle name="60% - 강조색3 2 5" xfId="503"/>
    <cellStyle name="60% - 강조색3 2 5 2" xfId="504"/>
    <cellStyle name="60% - 강조색3 2 5 2 2" xfId="39567"/>
    <cellStyle name="60% - 강조색3 2 5 3" xfId="505"/>
    <cellStyle name="60% - 강조색3 2 6" xfId="506"/>
    <cellStyle name="60% - 강조색3 2 6 2" xfId="507"/>
    <cellStyle name="60% - 강조색3 2 6 2 2" xfId="39564"/>
    <cellStyle name="60% - 강조색3 2 6 3" xfId="508"/>
    <cellStyle name="60% - 강조색3 2 7" xfId="509"/>
    <cellStyle name="60% - 강조색3 2 7 2" xfId="510"/>
    <cellStyle name="60% - 강조색3 2 7 2 2" xfId="39562"/>
    <cellStyle name="60% - 강조색3 2 7 3" xfId="511"/>
    <cellStyle name="60% - 강조색3 2 8" xfId="512"/>
    <cellStyle name="60% - 강조색3 2 8 2" xfId="513"/>
    <cellStyle name="60% - 강조색3 2 8 2 2" xfId="39559"/>
    <cellStyle name="60% - 강조색3 2 8 3" xfId="514"/>
    <cellStyle name="60% - 강조색3 3" xfId="515"/>
    <cellStyle name="60% - 강조색3 3 2" xfId="516"/>
    <cellStyle name="60% - 강조색3 3 2 2" xfId="517"/>
    <cellStyle name="60% - 강조색3 3 2 2 2" xfId="39556"/>
    <cellStyle name="60% - 강조색3 3 2 3" xfId="518"/>
    <cellStyle name="60% - 강조색3 3 2 4" xfId="40564"/>
    <cellStyle name="60% - 강조색3 3 3" xfId="519"/>
    <cellStyle name="60% - 강조색3 3 3 2" xfId="520"/>
    <cellStyle name="60% - 강조색3 3 3 2 2" xfId="521"/>
    <cellStyle name="60% - 강조색3 3 3 2 2 2" xfId="39554"/>
    <cellStyle name="60% - 강조색3 3 3 2 3" xfId="522"/>
    <cellStyle name="60% - 강조색3 3 3 3" xfId="523"/>
    <cellStyle name="60% - 강조색3 3 3 3 2" xfId="39552"/>
    <cellStyle name="60% - 강조색3 3 3 4" xfId="524"/>
    <cellStyle name="60% - 강조색3 3 3 5" xfId="40565"/>
    <cellStyle name="60% - 강조색3 3 4" xfId="525"/>
    <cellStyle name="60% - 강조색3 3 4 2" xfId="39550"/>
    <cellStyle name="60% - 강조색3 3 5" xfId="526"/>
    <cellStyle name="60% - 강조색3 3 6" xfId="40563"/>
    <cellStyle name="60% - 강조색3 4" xfId="527"/>
    <cellStyle name="60% - 강조색3 4 2" xfId="528"/>
    <cellStyle name="60% - 강조색3 4 2 2" xfId="39547"/>
    <cellStyle name="60% - 강조색3 4 3" xfId="529"/>
    <cellStyle name="60% - 강조색3 5" xfId="530"/>
    <cellStyle name="60% - 강조색3 5 2" xfId="531"/>
    <cellStyle name="60% - 강조색3 5 2 2" xfId="39545"/>
    <cellStyle name="60% - 강조색3 5 3" xfId="532"/>
    <cellStyle name="60% - 강조색3 6" xfId="533"/>
    <cellStyle name="60% - 강조색3 6 2" xfId="534"/>
    <cellStyle name="60% - 강조색3 6 2 2" xfId="39542"/>
    <cellStyle name="60% - 강조색3 6 3" xfId="535"/>
    <cellStyle name="60% - 강조색4 2" xfId="536"/>
    <cellStyle name="60% - 강조색4 2 2" xfId="537"/>
    <cellStyle name="60% - 강조색4 2 2 2" xfId="538"/>
    <cellStyle name="60% - 강조색4 2 2 2 2" xfId="39539"/>
    <cellStyle name="60% - 강조색4 2 2 3" xfId="539"/>
    <cellStyle name="60% - 강조색4 2 3" xfId="540"/>
    <cellStyle name="60% - 강조색4 2 3 2" xfId="541"/>
    <cellStyle name="60% - 강조색4 2 3 2 2" xfId="39538"/>
    <cellStyle name="60% - 강조색4 2 3 3" xfId="542"/>
    <cellStyle name="60% - 강조색4 2 4" xfId="543"/>
    <cellStyle name="60% - 강조색4 2 4 2" xfId="544"/>
    <cellStyle name="60% - 강조색4 2 4 2 2" xfId="39535"/>
    <cellStyle name="60% - 강조색4 2 4 3" xfId="545"/>
    <cellStyle name="60% - 강조색4 2 5" xfId="546"/>
    <cellStyle name="60% - 강조색4 2 5 2" xfId="547"/>
    <cellStyle name="60% - 강조색4 2 5 2 2" xfId="39532"/>
    <cellStyle name="60% - 강조색4 2 5 3" xfId="548"/>
    <cellStyle name="60% - 강조색4 2 6" xfId="549"/>
    <cellStyle name="60% - 강조색4 2 6 2" xfId="550"/>
    <cellStyle name="60% - 강조색4 2 6 2 2" xfId="39530"/>
    <cellStyle name="60% - 강조색4 2 6 3" xfId="551"/>
    <cellStyle name="60% - 강조색4 2 7" xfId="552"/>
    <cellStyle name="60% - 강조색4 2 7 2" xfId="553"/>
    <cellStyle name="60% - 강조색4 2 7 2 2" xfId="39528"/>
    <cellStyle name="60% - 강조색4 2 7 3" xfId="554"/>
    <cellStyle name="60% - 강조색4 2 8" xfId="555"/>
    <cellStyle name="60% - 강조색4 2 8 2" xfId="556"/>
    <cellStyle name="60% - 강조색4 2 8 2 2" xfId="39525"/>
    <cellStyle name="60% - 강조색4 2 8 3" xfId="557"/>
    <cellStyle name="60% - 강조색4 3" xfId="558"/>
    <cellStyle name="60% - 강조색4 3 2" xfId="559"/>
    <cellStyle name="60% - 강조색4 3 2 2" xfId="560"/>
    <cellStyle name="60% - 강조색4 3 2 2 2" xfId="39522"/>
    <cellStyle name="60% - 강조색4 3 2 3" xfId="561"/>
    <cellStyle name="60% - 강조색4 3 2 4" xfId="40567"/>
    <cellStyle name="60% - 강조색4 3 3" xfId="562"/>
    <cellStyle name="60% - 강조색4 3 3 2" xfId="563"/>
    <cellStyle name="60% - 강조색4 3 3 2 2" xfId="564"/>
    <cellStyle name="60% - 강조색4 3 3 2 2 2" xfId="39518"/>
    <cellStyle name="60% - 강조색4 3 3 2 3" xfId="565"/>
    <cellStyle name="60% - 강조색4 3 3 3" xfId="566"/>
    <cellStyle name="60% - 강조색4 3 3 3 2" xfId="39516"/>
    <cellStyle name="60% - 강조색4 3 3 4" xfId="567"/>
    <cellStyle name="60% - 강조색4 3 3 5" xfId="40568"/>
    <cellStyle name="60% - 강조색4 3 4" xfId="568"/>
    <cellStyle name="60% - 강조색4 3 4 2" xfId="39514"/>
    <cellStyle name="60% - 강조색4 3 5" xfId="569"/>
    <cellStyle name="60% - 강조색4 3 6" xfId="40566"/>
    <cellStyle name="60% - 강조색4 4" xfId="570"/>
    <cellStyle name="60% - 강조색4 4 2" xfId="571"/>
    <cellStyle name="60% - 강조색4 4 2 2" xfId="39513"/>
    <cellStyle name="60% - 강조색4 4 3" xfId="572"/>
    <cellStyle name="60% - 강조색4 5" xfId="573"/>
    <cellStyle name="60% - 강조색4 5 2" xfId="574"/>
    <cellStyle name="60% - 강조색4 5 2 2" xfId="39511"/>
    <cellStyle name="60% - 강조색4 5 3" xfId="575"/>
    <cellStyle name="60% - 강조색4 6" xfId="576"/>
    <cellStyle name="60% - 강조색4 6 2" xfId="577"/>
    <cellStyle name="60% - 강조색4 6 2 2" xfId="39508"/>
    <cellStyle name="60% - 강조색4 6 3" xfId="578"/>
    <cellStyle name="60% - 강조색5 2" xfId="579"/>
    <cellStyle name="60% - 강조색5 2 2" xfId="580"/>
    <cellStyle name="60% - 강조색5 2 3" xfId="581"/>
    <cellStyle name="60% - 강조색5 2 4" xfId="582"/>
    <cellStyle name="60% - 강조색5 2 5" xfId="583"/>
    <cellStyle name="60% - 강조색5 2 6" xfId="584"/>
    <cellStyle name="60% - 강조색5 2 7" xfId="585"/>
    <cellStyle name="60% - 강조색5 2 8" xfId="586"/>
    <cellStyle name="60% - 강조색5 3" xfId="587"/>
    <cellStyle name="60% - 강조색5 3 2" xfId="588"/>
    <cellStyle name="60% - 강조색5 3 2 2" xfId="40570"/>
    <cellStyle name="60% - 강조색5 3 3" xfId="589"/>
    <cellStyle name="60% - 강조색5 3 3 2" xfId="590"/>
    <cellStyle name="60% - 강조색5 3 3 3" xfId="40571"/>
    <cellStyle name="60% - 강조색5 3 4" xfId="40569"/>
    <cellStyle name="60% - 강조색5 4" xfId="591"/>
    <cellStyle name="60% - 강조색5 5" xfId="592"/>
    <cellStyle name="60% - 강조색5 6" xfId="593"/>
    <cellStyle name="60% - 강조색6 2" xfId="594"/>
    <cellStyle name="60% - 강조색6 2 2" xfId="595"/>
    <cellStyle name="60% - 강조색6 2 2 2" xfId="596"/>
    <cellStyle name="60% - 강조색6 2 2 2 2" xfId="39494"/>
    <cellStyle name="60% - 강조색6 2 2 3" xfId="597"/>
    <cellStyle name="60% - 강조색6 2 3" xfId="598"/>
    <cellStyle name="60% - 강조색6 2 3 2" xfId="599"/>
    <cellStyle name="60% - 강조색6 2 3 2 2" xfId="39491"/>
    <cellStyle name="60% - 강조색6 2 3 3" xfId="600"/>
    <cellStyle name="60% - 강조색6 2 4" xfId="601"/>
    <cellStyle name="60% - 강조색6 2 4 2" xfId="602"/>
    <cellStyle name="60% - 강조색6 2 4 2 2" xfId="39488"/>
    <cellStyle name="60% - 강조색6 2 4 3" xfId="603"/>
    <cellStyle name="60% - 강조색6 2 5" xfId="604"/>
    <cellStyle name="60% - 강조색6 2 5 2" xfId="605"/>
    <cellStyle name="60% - 강조색6 2 5 2 2" xfId="39486"/>
    <cellStyle name="60% - 강조색6 2 5 3" xfId="606"/>
    <cellStyle name="60% - 강조색6 2 6" xfId="607"/>
    <cellStyle name="60% - 강조색6 2 6 2" xfId="608"/>
    <cellStyle name="60% - 강조색6 2 6 2 2" xfId="39483"/>
    <cellStyle name="60% - 강조색6 2 6 3" xfId="609"/>
    <cellStyle name="60% - 강조색6 2 7" xfId="610"/>
    <cellStyle name="60% - 강조색6 2 7 2" xfId="611"/>
    <cellStyle name="60% - 강조색6 2 7 2 2" xfId="39480"/>
    <cellStyle name="60% - 강조색6 2 7 3" xfId="612"/>
    <cellStyle name="60% - 강조색6 2 8" xfId="613"/>
    <cellStyle name="60% - 강조색6 2 8 2" xfId="614"/>
    <cellStyle name="60% - 강조색6 2 8 2 2" xfId="39479"/>
    <cellStyle name="60% - 강조색6 2 8 3" xfId="615"/>
    <cellStyle name="60% - 강조색6 3" xfId="616"/>
    <cellStyle name="60% - 강조색6 3 2" xfId="617"/>
    <cellStyle name="60% - 강조색6 3 2 2" xfId="618"/>
    <cellStyle name="60% - 강조색6 3 2 2 2" xfId="39477"/>
    <cellStyle name="60% - 강조색6 3 2 3" xfId="619"/>
    <cellStyle name="60% - 강조색6 3 2 4" xfId="40573"/>
    <cellStyle name="60% - 강조색6 3 3" xfId="620"/>
    <cellStyle name="60% - 강조색6 3 3 2" xfId="621"/>
    <cellStyle name="60% - 강조색6 3 3 2 2" xfId="622"/>
    <cellStyle name="60% - 강조색6 3 3 2 2 2" xfId="39473"/>
    <cellStyle name="60% - 강조색6 3 3 2 3" xfId="623"/>
    <cellStyle name="60% - 강조색6 3 3 3" xfId="624"/>
    <cellStyle name="60% - 강조색6 3 3 3 2" xfId="39471"/>
    <cellStyle name="60% - 강조색6 3 3 4" xfId="625"/>
    <cellStyle name="60% - 강조색6 3 3 5" xfId="40574"/>
    <cellStyle name="60% - 강조색6 3 4" xfId="626"/>
    <cellStyle name="60% - 강조색6 3 4 2" xfId="39470"/>
    <cellStyle name="60% - 강조색6 3 5" xfId="627"/>
    <cellStyle name="60% - 강조색6 3 6" xfId="40572"/>
    <cellStyle name="60% - 강조색6 4" xfId="628"/>
    <cellStyle name="60% - 강조색6 4 2" xfId="629"/>
    <cellStyle name="60% - 강조색6 4 2 2" xfId="39468"/>
    <cellStyle name="60% - 강조색6 4 3" xfId="630"/>
    <cellStyle name="60% - 강조색6 5" xfId="631"/>
    <cellStyle name="60% - 강조색6 5 2" xfId="632"/>
    <cellStyle name="60% - 강조색6 5 2 2" xfId="39465"/>
    <cellStyle name="60% - 강조색6 5 3" xfId="633"/>
    <cellStyle name="60% - 강조색6 6" xfId="634"/>
    <cellStyle name="60% - 강조색6 6 2" xfId="635"/>
    <cellStyle name="60% - 강조색6 6 2 2" xfId="39462"/>
    <cellStyle name="60% - 강조색6 6 3" xfId="636"/>
    <cellStyle name="Accent1 2" xfId="637"/>
    <cellStyle name="Accent1 2 2" xfId="638"/>
    <cellStyle name="Accent1 2 2 2" xfId="39461"/>
    <cellStyle name="Accent1 2 3" xfId="639"/>
    <cellStyle name="Accent1 2 4" xfId="640"/>
    <cellStyle name="Accent1 2 5" xfId="641"/>
    <cellStyle name="Accent2 2" xfId="642"/>
    <cellStyle name="Accent2 2 2" xfId="643"/>
    <cellStyle name="Accent2 2 2 2" xfId="39458"/>
    <cellStyle name="Accent2 2 3" xfId="644"/>
    <cellStyle name="Accent2 2 4" xfId="645"/>
    <cellStyle name="Accent2 2 5" xfId="646"/>
    <cellStyle name="Accent3 2" xfId="647"/>
    <cellStyle name="Accent3 2 2" xfId="648"/>
    <cellStyle name="Accent3 2 2 2" xfId="39455"/>
    <cellStyle name="Accent3 2 3" xfId="649"/>
    <cellStyle name="Accent3 2 4" xfId="650"/>
    <cellStyle name="Accent3 2 5" xfId="651"/>
    <cellStyle name="Accent4 2" xfId="652"/>
    <cellStyle name="Accent4 2 2" xfId="653"/>
    <cellStyle name="Accent4 2 2 2" xfId="39453"/>
    <cellStyle name="Accent4 2 3" xfId="654"/>
    <cellStyle name="Accent4 2 4" xfId="655"/>
    <cellStyle name="Accent4 2 5" xfId="656"/>
    <cellStyle name="Accent5 2" xfId="657"/>
    <cellStyle name="Accent5 2 2" xfId="658"/>
    <cellStyle name="Accent5 2 2 2" xfId="39451"/>
    <cellStyle name="Accent5 2 3" xfId="659"/>
    <cellStyle name="Accent5 2 4" xfId="660"/>
    <cellStyle name="Accent5 2 5" xfId="661"/>
    <cellStyle name="Accent6 2" xfId="662"/>
    <cellStyle name="Accent6 2 2" xfId="663"/>
    <cellStyle name="Accent6 2 2 2" xfId="39448"/>
    <cellStyle name="Accent6 2 3" xfId="664"/>
    <cellStyle name="Accent6 2 4" xfId="665"/>
    <cellStyle name="Accent6 2 5" xfId="666"/>
    <cellStyle name="Bad 2" xfId="667"/>
    <cellStyle name="Bad 2 2" xfId="668"/>
    <cellStyle name="Bad 2 2 2" xfId="39445"/>
    <cellStyle name="Bad 2 3" xfId="669"/>
    <cellStyle name="Bad 2 4" xfId="670"/>
    <cellStyle name="Bad 2 5" xfId="671"/>
    <cellStyle name="blue" xfId="39444"/>
    <cellStyle name="blue/estimate" xfId="39443"/>
    <cellStyle name="blue_canada.indicators" xfId="39441"/>
    <cellStyle name="Body: normal cell" xfId="40575"/>
    <cellStyle name="Calculated" xfId="29516"/>
    <cellStyle name="Calculation 2" xfId="672"/>
    <cellStyle name="Calculation 2 2" xfId="673"/>
    <cellStyle name="Calculation 2 2 2" xfId="39437"/>
    <cellStyle name="Calculation 2 3" xfId="674"/>
    <cellStyle name="Calculation 2 4" xfId="675"/>
    <cellStyle name="Calculation 2 5" xfId="676"/>
    <cellStyle name="Check Cell 2" xfId="677"/>
    <cellStyle name="Check Cell 2 2" xfId="678"/>
    <cellStyle name="Check Cell 2 2 2" xfId="39435"/>
    <cellStyle name="Check Cell 2 3" xfId="679"/>
    <cellStyle name="Check Cell 2 4" xfId="680"/>
    <cellStyle name="Check Cell 2 5" xfId="681"/>
    <cellStyle name="Comma 10" xfId="29517"/>
    <cellStyle name="Comma 10 2" xfId="29518"/>
    <cellStyle name="Comma 10 2 2" xfId="29519"/>
    <cellStyle name="Comma 10 2 2 2" xfId="29520"/>
    <cellStyle name="Comma 10 2 3" xfId="29521"/>
    <cellStyle name="Comma 10 3" xfId="29522"/>
    <cellStyle name="Comma 10 3 2" xfId="29523"/>
    <cellStyle name="Comma 10 4" xfId="29524"/>
    <cellStyle name="Comma 11" xfId="29525"/>
    <cellStyle name="Comma 11 2" xfId="29526"/>
    <cellStyle name="Comma 2" xfId="682"/>
    <cellStyle name="Comma 2 10" xfId="683"/>
    <cellStyle name="Comma 2 10 2" xfId="684"/>
    <cellStyle name="Comma 2 10 2 2" xfId="685"/>
    <cellStyle name="Comma 2 10 2 3" xfId="686"/>
    <cellStyle name="Comma 2 10 3" xfId="687"/>
    <cellStyle name="Comma 2 10 4" xfId="688"/>
    <cellStyle name="Comma 2 11" xfId="689"/>
    <cellStyle name="Comma 2 11 2" xfId="690"/>
    <cellStyle name="Comma 2 11 2 2" xfId="691"/>
    <cellStyle name="Comma 2 11 2 3" xfId="692"/>
    <cellStyle name="Comma 2 11 3" xfId="693"/>
    <cellStyle name="Comma 2 11 4" xfId="694"/>
    <cellStyle name="Comma 2 12" xfId="695"/>
    <cellStyle name="Comma 2 12 2" xfId="696"/>
    <cellStyle name="Comma 2 12 3" xfId="697"/>
    <cellStyle name="Comma 2 13" xfId="698"/>
    <cellStyle name="Comma 2 13 2" xfId="699"/>
    <cellStyle name="Comma 2 13 3" xfId="700"/>
    <cellStyle name="Comma 2 14" xfId="701"/>
    <cellStyle name="Comma 2 15" xfId="702"/>
    <cellStyle name="Comma 2 15 2" xfId="29528"/>
    <cellStyle name="Comma 2 15 3" xfId="29527"/>
    <cellStyle name="Comma 2 16" xfId="703"/>
    <cellStyle name="Comma 2 16 2" xfId="39414"/>
    <cellStyle name="Comma 2 17" xfId="704"/>
    <cellStyle name="Comma 2 17 2" xfId="40184"/>
    <cellStyle name="Comma 2 18" xfId="705"/>
    <cellStyle name="Comma 2 18 2" xfId="40185"/>
    <cellStyle name="Comma 2 19" xfId="706"/>
    <cellStyle name="Comma 2 19 2" xfId="40186"/>
    <cellStyle name="Comma 2 2" xfId="707"/>
    <cellStyle name="Comma 2 2 10" xfId="708"/>
    <cellStyle name="Comma 2 2 10 2" xfId="29530"/>
    <cellStyle name="Comma 2 2 10 3" xfId="29529"/>
    <cellStyle name="Comma 2 2 11" xfId="709"/>
    <cellStyle name="Comma 2 2 11 2" xfId="39411"/>
    <cellStyle name="Comma 2 2 12" xfId="710"/>
    <cellStyle name="Comma 2 2 12 2" xfId="40188"/>
    <cellStyle name="Comma 2 2 13" xfId="711"/>
    <cellStyle name="Comma 2 2 13 2" xfId="40189"/>
    <cellStyle name="Comma 2 2 14" xfId="712"/>
    <cellStyle name="Comma 2 2 14 2" xfId="40190"/>
    <cellStyle name="Comma 2 2 15" xfId="713"/>
    <cellStyle name="Comma 2 2 15 2" xfId="40191"/>
    <cellStyle name="Comma 2 2 16" xfId="714"/>
    <cellStyle name="Comma 2 2 17" xfId="40187"/>
    <cellStyle name="Comma 2 2 18" xfId="40577"/>
    <cellStyle name="Comma 2 2 2" xfId="715"/>
    <cellStyle name="Comma 2 2 2 10" xfId="716"/>
    <cellStyle name="Comma 2 2 2 11" xfId="717"/>
    <cellStyle name="Comma 2 2 2 11 2" xfId="40193"/>
    <cellStyle name="Comma 2 2 2 12" xfId="718"/>
    <cellStyle name="Comma 2 2 2 12 2" xfId="40194"/>
    <cellStyle name="Comma 2 2 2 13" xfId="719"/>
    <cellStyle name="Comma 2 2 2 13 2" xfId="40195"/>
    <cellStyle name="Comma 2 2 2 14" xfId="720"/>
    <cellStyle name="Comma 2 2 2 14 2" xfId="40196"/>
    <cellStyle name="Comma 2 2 2 15" xfId="721"/>
    <cellStyle name="Comma 2 2 2 16" xfId="40192"/>
    <cellStyle name="Comma 2 2 2 2" xfId="722"/>
    <cellStyle name="Comma 2 2 2 2 2" xfId="723"/>
    <cellStyle name="Comma 2 2 2 2 2 2" xfId="724"/>
    <cellStyle name="Comma 2 2 2 2 2 3" xfId="725"/>
    <cellStyle name="Comma 2 2 2 2 3" xfId="726"/>
    <cellStyle name="Comma 2 2 2 2 4" xfId="727"/>
    <cellStyle name="Comma 2 2 2 2 4 2" xfId="29532"/>
    <cellStyle name="Comma 2 2 2 2 4 3" xfId="29531"/>
    <cellStyle name="Comma 2 2 2 2 5" xfId="728"/>
    <cellStyle name="Comma 2 2 2 2 6" xfId="729"/>
    <cellStyle name="Comma 2 2 2 2 6 2" xfId="40198"/>
    <cellStyle name="Comma 2 2 2 2 7" xfId="730"/>
    <cellStyle name="Comma 2 2 2 2 8" xfId="40197"/>
    <cellStyle name="Comma 2 2 2 3" xfId="731"/>
    <cellStyle name="Comma 2 2 2 3 2" xfId="732"/>
    <cellStyle name="Comma 2 2 2 3 2 2" xfId="733"/>
    <cellStyle name="Comma 2 2 2 3 2 3" xfId="734"/>
    <cellStyle name="Comma 2 2 2 3 3" xfId="735"/>
    <cellStyle name="Comma 2 2 2 3 4" xfId="736"/>
    <cellStyle name="Comma 2 2 2 4" xfId="737"/>
    <cellStyle name="Comma 2 2 2 4 2" xfId="738"/>
    <cellStyle name="Comma 2 2 2 4 2 2" xfId="739"/>
    <cellStyle name="Comma 2 2 2 4 2 3" xfId="740"/>
    <cellStyle name="Comma 2 2 2 4 3" xfId="741"/>
    <cellStyle name="Comma 2 2 2 4 4" xfId="742"/>
    <cellStyle name="Comma 2 2 2 5" xfId="743"/>
    <cellStyle name="Comma 2 2 2 5 2" xfId="744"/>
    <cellStyle name="Comma 2 2 2 5 2 2" xfId="745"/>
    <cellStyle name="Comma 2 2 2 5 2 3" xfId="746"/>
    <cellStyle name="Comma 2 2 2 5 3" xfId="747"/>
    <cellStyle name="Comma 2 2 2 5 4" xfId="748"/>
    <cellStyle name="Comma 2 2 2 6" xfId="749"/>
    <cellStyle name="Comma 2 2 2 6 2" xfId="750"/>
    <cellStyle name="Comma 2 2 2 6 3" xfId="751"/>
    <cellStyle name="Comma 2 2 2 7" xfId="752"/>
    <cellStyle name="Comma 2 2 2 7 2" xfId="753"/>
    <cellStyle name="Comma 2 2 2 7 3" xfId="754"/>
    <cellStyle name="Comma 2 2 2 8" xfId="755"/>
    <cellStyle name="Comma 2 2 2 9" xfId="756"/>
    <cellStyle name="Comma 2 2 2 9 2" xfId="29534"/>
    <cellStyle name="Comma 2 2 2 9 3" xfId="29533"/>
    <cellStyle name="Comma 2 2 3" xfId="757"/>
    <cellStyle name="Comma 2 2 3 2" xfId="758"/>
    <cellStyle name="Comma 2 2 3 2 2" xfId="759"/>
    <cellStyle name="Comma 2 2 3 2 3" xfId="760"/>
    <cellStyle name="Comma 2 2 3 3" xfId="761"/>
    <cellStyle name="Comma 2 2 3 4" xfId="762"/>
    <cellStyle name="Comma 2 2 3 4 2" xfId="29536"/>
    <cellStyle name="Comma 2 2 3 4 3" xfId="29535"/>
    <cellStyle name="Comma 2 2 3 5" xfId="763"/>
    <cellStyle name="Comma 2 2 3 6" xfId="764"/>
    <cellStyle name="Comma 2 2 3 6 2" xfId="40200"/>
    <cellStyle name="Comma 2 2 3 7" xfId="765"/>
    <cellStyle name="Comma 2 2 3 8" xfId="40199"/>
    <cellStyle name="Comma 2 2 4" xfId="766"/>
    <cellStyle name="Comma 2 2 4 2" xfId="767"/>
    <cellStyle name="Comma 2 2 4 2 2" xfId="768"/>
    <cellStyle name="Comma 2 2 4 2 3" xfId="769"/>
    <cellStyle name="Comma 2 2 4 3" xfId="770"/>
    <cellStyle name="Comma 2 2 4 4" xfId="771"/>
    <cellStyle name="Comma 2 2 5" xfId="772"/>
    <cellStyle name="Comma 2 2 5 2" xfId="773"/>
    <cellStyle name="Comma 2 2 5 2 2" xfId="774"/>
    <cellStyle name="Comma 2 2 5 2 3" xfId="775"/>
    <cellStyle name="Comma 2 2 5 3" xfId="776"/>
    <cellStyle name="Comma 2 2 5 4" xfId="777"/>
    <cellStyle name="Comma 2 2 6" xfId="778"/>
    <cellStyle name="Comma 2 2 6 2" xfId="779"/>
    <cellStyle name="Comma 2 2 6 2 2" xfId="780"/>
    <cellStyle name="Comma 2 2 6 2 3" xfId="781"/>
    <cellStyle name="Comma 2 2 6 3" xfId="782"/>
    <cellStyle name="Comma 2 2 6 4" xfId="783"/>
    <cellStyle name="Comma 2 2 7" xfId="784"/>
    <cellStyle name="Comma 2 2 7 2" xfId="785"/>
    <cellStyle name="Comma 2 2 7 3" xfId="786"/>
    <cellStyle name="Comma 2 2 8" xfId="787"/>
    <cellStyle name="Comma 2 2 8 2" xfId="788"/>
    <cellStyle name="Comma 2 2 8 3" xfId="789"/>
    <cellStyle name="Comma 2 2 9" xfId="790"/>
    <cellStyle name="Comma 2 20" xfId="791"/>
    <cellStyle name="Comma 2 20 2" xfId="40201"/>
    <cellStyle name="Comma 2 21" xfId="792"/>
    <cellStyle name="Comma 2 22" xfId="36560"/>
    <cellStyle name="Comma 2 23" xfId="40183"/>
    <cellStyle name="Comma 2 24" xfId="40576"/>
    <cellStyle name="Comma 2 3" xfId="793"/>
    <cellStyle name="Comma 2 3 10" xfId="40578"/>
    <cellStyle name="Comma 2 3 2" xfId="794"/>
    <cellStyle name="Comma 2 3 2 10" xfId="795"/>
    <cellStyle name="Comma 2 3 2 11" xfId="796"/>
    <cellStyle name="Comma 2 3 2 11 2" xfId="40204"/>
    <cellStyle name="Comma 2 3 2 12" xfId="797"/>
    <cellStyle name="Comma 2 3 2 12 2" xfId="40205"/>
    <cellStyle name="Comma 2 3 2 13" xfId="798"/>
    <cellStyle name="Comma 2 3 2 13 2" xfId="40206"/>
    <cellStyle name="Comma 2 3 2 14" xfId="799"/>
    <cellStyle name="Comma 2 3 2 14 2" xfId="40207"/>
    <cellStyle name="Comma 2 3 2 15" xfId="800"/>
    <cellStyle name="Comma 2 3 2 16" xfId="40203"/>
    <cellStyle name="Comma 2 3 2 2" xfId="801"/>
    <cellStyle name="Comma 2 3 2 2 2" xfId="802"/>
    <cellStyle name="Comma 2 3 2 2 2 2" xfId="803"/>
    <cellStyle name="Comma 2 3 2 2 2 3" xfId="804"/>
    <cellStyle name="Comma 2 3 2 2 3" xfId="805"/>
    <cellStyle name="Comma 2 3 2 2 4" xfId="806"/>
    <cellStyle name="Comma 2 3 2 2 5" xfId="807"/>
    <cellStyle name="Comma 2 3 2 2 6" xfId="808"/>
    <cellStyle name="Comma 2 3 2 2 6 2" xfId="40209"/>
    <cellStyle name="Comma 2 3 2 2 7" xfId="809"/>
    <cellStyle name="Comma 2 3 2 2 8" xfId="40208"/>
    <cellStyle name="Comma 2 3 2 3" xfId="810"/>
    <cellStyle name="Comma 2 3 2 3 2" xfId="811"/>
    <cellStyle name="Comma 2 3 2 3 2 2" xfId="812"/>
    <cellStyle name="Comma 2 3 2 3 2 3" xfId="813"/>
    <cellStyle name="Comma 2 3 2 3 3" xfId="814"/>
    <cellStyle name="Comma 2 3 2 3 4" xfId="815"/>
    <cellStyle name="Comma 2 3 2 4" xfId="816"/>
    <cellStyle name="Comma 2 3 2 4 2" xfId="817"/>
    <cellStyle name="Comma 2 3 2 4 2 2" xfId="818"/>
    <cellStyle name="Comma 2 3 2 4 2 3" xfId="819"/>
    <cellStyle name="Comma 2 3 2 4 3" xfId="820"/>
    <cellStyle name="Comma 2 3 2 4 4" xfId="821"/>
    <cellStyle name="Comma 2 3 2 5" xfId="822"/>
    <cellStyle name="Comma 2 3 2 5 2" xfId="823"/>
    <cellStyle name="Comma 2 3 2 5 2 2" xfId="824"/>
    <cellStyle name="Comma 2 3 2 5 2 3" xfId="825"/>
    <cellStyle name="Comma 2 3 2 5 3" xfId="826"/>
    <cellStyle name="Comma 2 3 2 5 4" xfId="827"/>
    <cellStyle name="Comma 2 3 2 6" xfId="828"/>
    <cellStyle name="Comma 2 3 2 6 2" xfId="829"/>
    <cellStyle name="Comma 2 3 2 6 3" xfId="830"/>
    <cellStyle name="Comma 2 3 2 7" xfId="831"/>
    <cellStyle name="Comma 2 3 2 7 2" xfId="832"/>
    <cellStyle name="Comma 2 3 2 7 3" xfId="833"/>
    <cellStyle name="Comma 2 3 2 8" xfId="834"/>
    <cellStyle name="Comma 2 3 2 9" xfId="835"/>
    <cellStyle name="Comma 2 3 3" xfId="836"/>
    <cellStyle name="Comma 2 3 4" xfId="837"/>
    <cellStyle name="Comma 2 3 4 2" xfId="39357"/>
    <cellStyle name="Comma 2 3 5" xfId="838"/>
    <cellStyle name="Comma 2 3 6" xfId="839"/>
    <cellStyle name="Comma 2 3 6 2" xfId="40210"/>
    <cellStyle name="Comma 2 3 7" xfId="840"/>
    <cellStyle name="Comma 2 3 8" xfId="36555"/>
    <cellStyle name="Comma 2 3 9" xfId="40202"/>
    <cellStyle name="Comma 2 4" xfId="841"/>
    <cellStyle name="Comma 2 4 10" xfId="842"/>
    <cellStyle name="Comma 2 4 10 2" xfId="39355"/>
    <cellStyle name="Comma 2 4 11" xfId="843"/>
    <cellStyle name="Comma 2 4 12" xfId="844"/>
    <cellStyle name="Comma 2 4 12 2" xfId="40212"/>
    <cellStyle name="Comma 2 4 13" xfId="845"/>
    <cellStyle name="Comma 2 4 13 2" xfId="40213"/>
    <cellStyle name="Comma 2 4 14" xfId="846"/>
    <cellStyle name="Comma 2 4 14 2" xfId="40214"/>
    <cellStyle name="Comma 2 4 15" xfId="847"/>
    <cellStyle name="Comma 2 4 15 2" xfId="40215"/>
    <cellStyle name="Comma 2 4 16" xfId="848"/>
    <cellStyle name="Comma 2 4 17" xfId="40211"/>
    <cellStyle name="Comma 2 4 18" xfId="40579"/>
    <cellStyle name="Comma 2 4 2" xfId="849"/>
    <cellStyle name="Comma 2 4 2 10" xfId="850"/>
    <cellStyle name="Comma 2 4 2 11" xfId="851"/>
    <cellStyle name="Comma 2 4 2 11 2" xfId="40217"/>
    <cellStyle name="Comma 2 4 2 12" xfId="852"/>
    <cellStyle name="Comma 2 4 2 12 2" xfId="40218"/>
    <cellStyle name="Comma 2 4 2 13" xfId="853"/>
    <cellStyle name="Comma 2 4 2 13 2" xfId="40219"/>
    <cellStyle name="Comma 2 4 2 14" xfId="854"/>
    <cellStyle name="Comma 2 4 2 14 2" xfId="40220"/>
    <cellStyle name="Comma 2 4 2 15" xfId="855"/>
    <cellStyle name="Comma 2 4 2 16" xfId="40216"/>
    <cellStyle name="Comma 2 4 2 2" xfId="856"/>
    <cellStyle name="Comma 2 4 2 2 2" xfId="857"/>
    <cellStyle name="Comma 2 4 2 2 2 2" xfId="858"/>
    <cellStyle name="Comma 2 4 2 2 2 3" xfId="859"/>
    <cellStyle name="Comma 2 4 2 2 3" xfId="860"/>
    <cellStyle name="Comma 2 4 2 2 4" xfId="861"/>
    <cellStyle name="Comma 2 4 2 2 5" xfId="862"/>
    <cellStyle name="Comma 2 4 2 2 6" xfId="863"/>
    <cellStyle name="Comma 2 4 2 2 6 2" xfId="40222"/>
    <cellStyle name="Comma 2 4 2 2 7" xfId="864"/>
    <cellStyle name="Comma 2 4 2 2 8" xfId="40221"/>
    <cellStyle name="Comma 2 4 2 3" xfId="865"/>
    <cellStyle name="Comma 2 4 2 3 2" xfId="866"/>
    <cellStyle name="Comma 2 4 2 3 2 2" xfId="867"/>
    <cellStyle name="Comma 2 4 2 3 2 3" xfId="868"/>
    <cellStyle name="Comma 2 4 2 3 3" xfId="869"/>
    <cellStyle name="Comma 2 4 2 3 4" xfId="870"/>
    <cellStyle name="Comma 2 4 2 4" xfId="871"/>
    <cellStyle name="Comma 2 4 2 4 2" xfId="872"/>
    <cellStyle name="Comma 2 4 2 4 2 2" xfId="873"/>
    <cellStyle name="Comma 2 4 2 4 2 3" xfId="874"/>
    <cellStyle name="Comma 2 4 2 4 3" xfId="875"/>
    <cellStyle name="Comma 2 4 2 4 4" xfId="876"/>
    <cellStyle name="Comma 2 4 2 5" xfId="877"/>
    <cellStyle name="Comma 2 4 2 5 2" xfId="878"/>
    <cellStyle name="Comma 2 4 2 5 2 2" xfId="879"/>
    <cellStyle name="Comma 2 4 2 5 2 3" xfId="880"/>
    <cellStyle name="Comma 2 4 2 5 3" xfId="881"/>
    <cellStyle name="Comma 2 4 2 5 4" xfId="882"/>
    <cellStyle name="Comma 2 4 2 6" xfId="883"/>
    <cellStyle name="Comma 2 4 2 6 2" xfId="884"/>
    <cellStyle name="Comma 2 4 2 6 3" xfId="885"/>
    <cellStyle name="Comma 2 4 2 7" xfId="886"/>
    <cellStyle name="Comma 2 4 2 7 2" xfId="887"/>
    <cellStyle name="Comma 2 4 2 7 3" xfId="888"/>
    <cellStyle name="Comma 2 4 2 8" xfId="889"/>
    <cellStyle name="Comma 2 4 2 9" xfId="890"/>
    <cellStyle name="Comma 2 4 3" xfId="891"/>
    <cellStyle name="Comma 2 4 3 2" xfId="892"/>
    <cellStyle name="Comma 2 4 3 2 2" xfId="893"/>
    <cellStyle name="Comma 2 4 3 2 3" xfId="894"/>
    <cellStyle name="Comma 2 4 3 3" xfId="895"/>
    <cellStyle name="Comma 2 4 3 4" xfId="896"/>
    <cellStyle name="Comma 2 4 3 5" xfId="897"/>
    <cellStyle name="Comma 2 4 3 6" xfId="898"/>
    <cellStyle name="Comma 2 4 3 6 2" xfId="40224"/>
    <cellStyle name="Comma 2 4 3 7" xfId="899"/>
    <cellStyle name="Comma 2 4 3 8" xfId="40223"/>
    <cellStyle name="Comma 2 4 4" xfId="900"/>
    <cellStyle name="Comma 2 4 4 2" xfId="901"/>
    <cellStyle name="Comma 2 4 4 2 2" xfId="902"/>
    <cellStyle name="Comma 2 4 4 2 3" xfId="903"/>
    <cellStyle name="Comma 2 4 4 3" xfId="904"/>
    <cellStyle name="Comma 2 4 4 4" xfId="905"/>
    <cellStyle name="Comma 2 4 5" xfId="906"/>
    <cellStyle name="Comma 2 4 5 2" xfId="907"/>
    <cellStyle name="Comma 2 4 5 2 2" xfId="908"/>
    <cellStyle name="Comma 2 4 5 2 3" xfId="909"/>
    <cellStyle name="Comma 2 4 5 3" xfId="910"/>
    <cellStyle name="Comma 2 4 5 4" xfId="911"/>
    <cellStyle name="Comma 2 4 6" xfId="912"/>
    <cellStyle name="Comma 2 4 6 2" xfId="913"/>
    <cellStyle name="Comma 2 4 6 2 2" xfId="914"/>
    <cellStyle name="Comma 2 4 6 2 3" xfId="915"/>
    <cellStyle name="Comma 2 4 6 3" xfId="916"/>
    <cellStyle name="Comma 2 4 6 4" xfId="917"/>
    <cellStyle name="Comma 2 4 7" xfId="918"/>
    <cellStyle name="Comma 2 4 7 2" xfId="919"/>
    <cellStyle name="Comma 2 4 7 3" xfId="920"/>
    <cellStyle name="Comma 2 4 8" xfId="921"/>
    <cellStyle name="Comma 2 4 8 2" xfId="922"/>
    <cellStyle name="Comma 2 4 8 3" xfId="923"/>
    <cellStyle name="Comma 2 4 9" xfId="924"/>
    <cellStyle name="Comma 2 5" xfId="925"/>
    <cellStyle name="Comma 2 5 10" xfId="926"/>
    <cellStyle name="Comma 2 5 11" xfId="927"/>
    <cellStyle name="Comma 2 5 12" xfId="928"/>
    <cellStyle name="Comma 2 5 13" xfId="929"/>
    <cellStyle name="Comma 2 5 13 2" xfId="40226"/>
    <cellStyle name="Comma 2 5 14" xfId="930"/>
    <cellStyle name="Comma 2 5 14 2" xfId="40227"/>
    <cellStyle name="Comma 2 5 15" xfId="931"/>
    <cellStyle name="Comma 2 5 15 2" xfId="40228"/>
    <cellStyle name="Comma 2 5 16" xfId="932"/>
    <cellStyle name="Comma 2 5 16 2" xfId="40229"/>
    <cellStyle name="Comma 2 5 17" xfId="933"/>
    <cellStyle name="Comma 2 5 18" xfId="36549"/>
    <cellStyle name="Comma 2 5 19" xfId="40225"/>
    <cellStyle name="Comma 2 5 2" xfId="934"/>
    <cellStyle name="Comma 2 5 2 2" xfId="935"/>
    <cellStyle name="Comma 2 5 2 2 2" xfId="936"/>
    <cellStyle name="Comma 2 5 2 2 3" xfId="937"/>
    <cellStyle name="Comma 2 5 2 3" xfId="938"/>
    <cellStyle name="Comma 2 5 2 4" xfId="939"/>
    <cellStyle name="Comma 2 5 2 5" xfId="940"/>
    <cellStyle name="Comma 2 5 2 6" xfId="941"/>
    <cellStyle name="Comma 2 5 2 6 2" xfId="40231"/>
    <cellStyle name="Comma 2 5 2 7" xfId="942"/>
    <cellStyle name="Comma 2 5 2 8" xfId="40230"/>
    <cellStyle name="Comma 2 5 3" xfId="943"/>
    <cellStyle name="Comma 2 5 3 2" xfId="944"/>
    <cellStyle name="Comma 2 5 3 2 2" xfId="945"/>
    <cellStyle name="Comma 2 5 3 2 3" xfId="946"/>
    <cellStyle name="Comma 2 5 3 3" xfId="947"/>
    <cellStyle name="Comma 2 5 3 4" xfId="948"/>
    <cellStyle name="Comma 2 5 4" xfId="949"/>
    <cellStyle name="Comma 2 5 4 2" xfId="950"/>
    <cellStyle name="Comma 2 5 4 2 2" xfId="951"/>
    <cellStyle name="Comma 2 5 4 2 3" xfId="952"/>
    <cellStyle name="Comma 2 5 4 3" xfId="953"/>
    <cellStyle name="Comma 2 5 4 4" xfId="954"/>
    <cellStyle name="Comma 2 5 5" xfId="955"/>
    <cellStyle name="Comma 2 5 5 2" xfId="956"/>
    <cellStyle name="Comma 2 5 5 2 2" xfId="957"/>
    <cellStyle name="Comma 2 5 5 2 3" xfId="958"/>
    <cellStyle name="Comma 2 5 5 3" xfId="959"/>
    <cellStyle name="Comma 2 5 5 4" xfId="960"/>
    <cellStyle name="Comma 2 5 6" xfId="961"/>
    <cellStyle name="Comma 2 5 6 2" xfId="962"/>
    <cellStyle name="Comma 2 5 6 2 2" xfId="963"/>
    <cellStyle name="Comma 2 5 6 2 3" xfId="964"/>
    <cellStyle name="Comma 2 5 6 3" xfId="965"/>
    <cellStyle name="Comma 2 5 6 4" xfId="966"/>
    <cellStyle name="Comma 2 5 7" xfId="967"/>
    <cellStyle name="Comma 2 5 7 2" xfId="968"/>
    <cellStyle name="Comma 2 5 7 2 2" xfId="969"/>
    <cellStyle name="Comma 2 5 7 2 3" xfId="970"/>
    <cellStyle name="Comma 2 5 7 3" xfId="971"/>
    <cellStyle name="Comma 2 5 7 4" xfId="972"/>
    <cellStyle name="Comma 2 5 8" xfId="973"/>
    <cellStyle name="Comma 2 5 8 2" xfId="974"/>
    <cellStyle name="Comma 2 5 8 3" xfId="975"/>
    <cellStyle name="Comma 2 5 9" xfId="976"/>
    <cellStyle name="Comma 2 5 9 2" xfId="977"/>
    <cellStyle name="Comma 2 5 9 3" xfId="978"/>
    <cellStyle name="Comma 2 6" xfId="979"/>
    <cellStyle name="Comma 2 6 2" xfId="980"/>
    <cellStyle name="Comma 2 6 2 2" xfId="981"/>
    <cellStyle name="Comma 2 6 2 3" xfId="982"/>
    <cellStyle name="Comma 2 6 3" xfId="983"/>
    <cellStyle name="Comma 2 6 4" xfId="984"/>
    <cellStyle name="Comma 2 6 5" xfId="985"/>
    <cellStyle name="Comma 2 6 6" xfId="986"/>
    <cellStyle name="Comma 2 6 6 2" xfId="40233"/>
    <cellStyle name="Comma 2 6 7" xfId="987"/>
    <cellStyle name="Comma 2 6 8" xfId="40232"/>
    <cellStyle name="Comma 2 7" xfId="988"/>
    <cellStyle name="Comma 2 7 2" xfId="989"/>
    <cellStyle name="Comma 2 7 2 2" xfId="990"/>
    <cellStyle name="Comma 2 7 2 3" xfId="991"/>
    <cellStyle name="Comma 2 7 3" xfId="992"/>
    <cellStyle name="Comma 2 7 4" xfId="993"/>
    <cellStyle name="Comma 2 8" xfId="994"/>
    <cellStyle name="Comma 2 8 2" xfId="995"/>
    <cellStyle name="Comma 2 8 2 2" xfId="996"/>
    <cellStyle name="Comma 2 8 2 3" xfId="997"/>
    <cellStyle name="Comma 2 8 3" xfId="998"/>
    <cellStyle name="Comma 2 8 4" xfId="999"/>
    <cellStyle name="Comma 2 9" xfId="1000"/>
    <cellStyle name="Comma 2 9 2" xfId="1001"/>
    <cellStyle name="Comma 2 9 2 2" xfId="1002"/>
    <cellStyle name="Comma 2 9 2 3" xfId="1003"/>
    <cellStyle name="Comma 2 9 3" xfId="1004"/>
    <cellStyle name="Comma 2 9 4" xfId="1005"/>
    <cellStyle name="Comma 3" xfId="1006"/>
    <cellStyle name="Comma 3 10" xfId="36547"/>
    <cellStyle name="Comma 3 11" xfId="40234"/>
    <cellStyle name="Comma 3 2" xfId="1007"/>
    <cellStyle name="Comma 3 2 10" xfId="1008"/>
    <cellStyle name="Comma 3 2 11" xfId="1009"/>
    <cellStyle name="Comma 3 2 11 2" xfId="29538"/>
    <cellStyle name="Comma 3 2 11 3" xfId="29537"/>
    <cellStyle name="Comma 3 2 12" xfId="1010"/>
    <cellStyle name="Comma 3 2 12 2" xfId="39285"/>
    <cellStyle name="Comma 3 2 13" xfId="1011"/>
    <cellStyle name="Comma 3 2 13 2" xfId="40236"/>
    <cellStyle name="Comma 3 2 14" xfId="1012"/>
    <cellStyle name="Comma 3 2 14 2" xfId="40237"/>
    <cellStyle name="Comma 3 2 15" xfId="1013"/>
    <cellStyle name="Comma 3 2 15 2" xfId="40238"/>
    <cellStyle name="Comma 3 2 16" xfId="1014"/>
    <cellStyle name="Comma 3 2 16 2" xfId="40239"/>
    <cellStyle name="Comma 3 2 17" xfId="1015"/>
    <cellStyle name="Comma 3 2 18" xfId="40235"/>
    <cellStyle name="Comma 3 2 2" xfId="1016"/>
    <cellStyle name="Comma 3 2 2 10" xfId="40240"/>
    <cellStyle name="Comma 3 2 2 2" xfId="1017"/>
    <cellStyle name="Comma 3 2 2 2 10" xfId="1018"/>
    <cellStyle name="Comma 3 2 2 2 10 2" xfId="39281"/>
    <cellStyle name="Comma 3 2 2 2 11" xfId="1019"/>
    <cellStyle name="Comma 3 2 2 2 11 2" xfId="40242"/>
    <cellStyle name="Comma 3 2 2 2 12" xfId="1020"/>
    <cellStyle name="Comma 3 2 2 2 12 2" xfId="40243"/>
    <cellStyle name="Comma 3 2 2 2 13" xfId="1021"/>
    <cellStyle name="Comma 3 2 2 2 13 2" xfId="40244"/>
    <cellStyle name="Comma 3 2 2 2 14" xfId="1022"/>
    <cellStyle name="Comma 3 2 2 2 14 2" xfId="40245"/>
    <cellStyle name="Comma 3 2 2 2 15" xfId="1023"/>
    <cellStyle name="Comma 3 2 2 2 16" xfId="36543"/>
    <cellStyle name="Comma 3 2 2 2 17" xfId="40241"/>
    <cellStyle name="Comma 3 2 2 2 2" xfId="1024"/>
    <cellStyle name="Comma 3 2 2 2 2 10" xfId="1025"/>
    <cellStyle name="Comma 3 2 2 2 2 10 2" xfId="40247"/>
    <cellStyle name="Comma 3 2 2 2 2 11" xfId="1026"/>
    <cellStyle name="Comma 3 2 2 2 2 11 2" xfId="40248"/>
    <cellStyle name="Comma 3 2 2 2 2 12" xfId="1027"/>
    <cellStyle name="Comma 3 2 2 2 2 12 2" xfId="40249"/>
    <cellStyle name="Comma 3 2 2 2 2 13" xfId="1028"/>
    <cellStyle name="Comma 3 2 2 2 2 13 2" xfId="40250"/>
    <cellStyle name="Comma 3 2 2 2 2 14" xfId="1029"/>
    <cellStyle name="Comma 3 2 2 2 2 15" xfId="36541"/>
    <cellStyle name="Comma 3 2 2 2 2 16" xfId="40246"/>
    <cellStyle name="Comma 3 2 2 2 2 2" xfId="1030"/>
    <cellStyle name="Comma 3 2 2 2 2 2 10" xfId="1031"/>
    <cellStyle name="Comma 3 2 2 2 2 2 11" xfId="1032"/>
    <cellStyle name="Comma 3 2 2 2 2 2 12" xfId="1033"/>
    <cellStyle name="Comma 3 2 2 2 2 2 13" xfId="1034"/>
    <cellStyle name="Comma 3 2 2 2 2 2 13 2" xfId="40252"/>
    <cellStyle name="Comma 3 2 2 2 2 2 14" xfId="1035"/>
    <cellStyle name="Comma 3 2 2 2 2 2 14 2" xfId="40253"/>
    <cellStyle name="Comma 3 2 2 2 2 2 15" xfId="1036"/>
    <cellStyle name="Comma 3 2 2 2 2 2 15 2" xfId="40254"/>
    <cellStyle name="Comma 3 2 2 2 2 2 16" xfId="1037"/>
    <cellStyle name="Comma 3 2 2 2 2 2 16 2" xfId="40255"/>
    <cellStyle name="Comma 3 2 2 2 2 2 17" xfId="1038"/>
    <cellStyle name="Comma 3 2 2 2 2 2 18" xfId="36539"/>
    <cellStyle name="Comma 3 2 2 2 2 2 19" xfId="40251"/>
    <cellStyle name="Comma 3 2 2 2 2 2 2" xfId="1039"/>
    <cellStyle name="Comma 3 2 2 2 2 2 2 2" xfId="1040"/>
    <cellStyle name="Comma 3 2 2 2 2 2 2 2 2" xfId="1041"/>
    <cellStyle name="Comma 3 2 2 2 2 2 2 2 3" xfId="1042"/>
    <cellStyle name="Comma 3 2 2 2 2 2 2 3" xfId="1043"/>
    <cellStyle name="Comma 3 2 2 2 2 2 2 4" xfId="1044"/>
    <cellStyle name="Comma 3 2 2 2 2 2 2 5" xfId="1045"/>
    <cellStyle name="Comma 3 2 2 2 2 2 2 6" xfId="1046"/>
    <cellStyle name="Comma 3 2 2 2 2 2 2 6 2" xfId="40257"/>
    <cellStyle name="Comma 3 2 2 2 2 2 2 7" xfId="1047"/>
    <cellStyle name="Comma 3 2 2 2 2 2 2 8" xfId="40256"/>
    <cellStyle name="Comma 3 2 2 2 2 2 3" xfId="1048"/>
    <cellStyle name="Comma 3 2 2 2 2 2 3 2" xfId="1049"/>
    <cellStyle name="Comma 3 2 2 2 2 2 3 2 2" xfId="1050"/>
    <cellStyle name="Comma 3 2 2 2 2 2 3 2 3" xfId="1051"/>
    <cellStyle name="Comma 3 2 2 2 2 2 3 3" xfId="1052"/>
    <cellStyle name="Comma 3 2 2 2 2 2 3 4" xfId="1053"/>
    <cellStyle name="Comma 3 2 2 2 2 2 4" xfId="1054"/>
    <cellStyle name="Comma 3 2 2 2 2 2 4 2" xfId="1055"/>
    <cellStyle name="Comma 3 2 2 2 2 2 4 2 2" xfId="1056"/>
    <cellStyle name="Comma 3 2 2 2 2 2 4 2 3" xfId="1057"/>
    <cellStyle name="Comma 3 2 2 2 2 2 4 3" xfId="1058"/>
    <cellStyle name="Comma 3 2 2 2 2 2 4 4" xfId="1059"/>
    <cellStyle name="Comma 3 2 2 2 2 2 5" xfId="1060"/>
    <cellStyle name="Comma 3 2 2 2 2 2 5 2" xfId="1061"/>
    <cellStyle name="Comma 3 2 2 2 2 2 5 2 2" xfId="1062"/>
    <cellStyle name="Comma 3 2 2 2 2 2 5 2 3" xfId="1063"/>
    <cellStyle name="Comma 3 2 2 2 2 2 5 3" xfId="1064"/>
    <cellStyle name="Comma 3 2 2 2 2 2 5 4" xfId="1065"/>
    <cellStyle name="Comma 3 2 2 2 2 2 6" xfId="1066"/>
    <cellStyle name="Comma 3 2 2 2 2 2 6 2" xfId="1067"/>
    <cellStyle name="Comma 3 2 2 2 2 2 6 2 2" xfId="1068"/>
    <cellStyle name="Comma 3 2 2 2 2 2 6 2 3" xfId="1069"/>
    <cellStyle name="Comma 3 2 2 2 2 2 6 3" xfId="1070"/>
    <cellStyle name="Comma 3 2 2 2 2 2 6 4" xfId="1071"/>
    <cellStyle name="Comma 3 2 2 2 2 2 7" xfId="1072"/>
    <cellStyle name="Comma 3 2 2 2 2 2 7 2" xfId="1073"/>
    <cellStyle name="Comma 3 2 2 2 2 2 7 2 2" xfId="1074"/>
    <cellStyle name="Comma 3 2 2 2 2 2 7 2 3" xfId="1075"/>
    <cellStyle name="Comma 3 2 2 2 2 2 7 3" xfId="1076"/>
    <cellStyle name="Comma 3 2 2 2 2 2 7 4" xfId="1077"/>
    <cellStyle name="Comma 3 2 2 2 2 2 8" xfId="1078"/>
    <cellStyle name="Comma 3 2 2 2 2 2 8 2" xfId="1079"/>
    <cellStyle name="Comma 3 2 2 2 2 2 8 3" xfId="1080"/>
    <cellStyle name="Comma 3 2 2 2 2 2 9" xfId="1081"/>
    <cellStyle name="Comma 3 2 2 2 2 2 9 2" xfId="1082"/>
    <cellStyle name="Comma 3 2 2 2 2 2 9 3" xfId="1083"/>
    <cellStyle name="Comma 3 2 2 2 2 3" xfId="1084"/>
    <cellStyle name="Comma 3 2 2 2 2 3 2" xfId="1085"/>
    <cellStyle name="Comma 3 2 2 2 2 3 2 2" xfId="1086"/>
    <cellStyle name="Comma 3 2 2 2 2 3 2 3" xfId="1087"/>
    <cellStyle name="Comma 3 2 2 2 2 3 3" xfId="1088"/>
    <cellStyle name="Comma 3 2 2 2 2 3 4" xfId="1089"/>
    <cellStyle name="Comma 3 2 2 2 2 4" xfId="1090"/>
    <cellStyle name="Comma 3 2 2 2 2 4 2" xfId="1091"/>
    <cellStyle name="Comma 3 2 2 2 2 4 2 2" xfId="1092"/>
    <cellStyle name="Comma 3 2 2 2 2 4 2 3" xfId="1093"/>
    <cellStyle name="Comma 3 2 2 2 2 4 3" xfId="1094"/>
    <cellStyle name="Comma 3 2 2 2 2 4 4" xfId="1095"/>
    <cellStyle name="Comma 3 2 2 2 2 5" xfId="1096"/>
    <cellStyle name="Comma 3 2 2 2 2 5 2" xfId="1097"/>
    <cellStyle name="Comma 3 2 2 2 2 5 2 2" xfId="1098"/>
    <cellStyle name="Comma 3 2 2 2 2 5 2 3" xfId="1099"/>
    <cellStyle name="Comma 3 2 2 2 2 5 3" xfId="1100"/>
    <cellStyle name="Comma 3 2 2 2 2 5 4" xfId="1101"/>
    <cellStyle name="Comma 3 2 2 2 2 6" xfId="1102"/>
    <cellStyle name="Comma 3 2 2 2 2 6 2" xfId="1103"/>
    <cellStyle name="Comma 3 2 2 2 2 6 2 2" xfId="1104"/>
    <cellStyle name="Comma 3 2 2 2 2 6 2 3" xfId="1105"/>
    <cellStyle name="Comma 3 2 2 2 2 6 3" xfId="1106"/>
    <cellStyle name="Comma 3 2 2 2 2 6 4" xfId="1107"/>
    <cellStyle name="Comma 3 2 2 2 2 7" xfId="1108"/>
    <cellStyle name="Comma 3 2 2 2 2 8" xfId="1109"/>
    <cellStyle name="Comma 3 2 2 2 2 8 2" xfId="39246"/>
    <cellStyle name="Comma 3 2 2 2 2 9" xfId="1110"/>
    <cellStyle name="Comma 3 2 2 2 3" xfId="1111"/>
    <cellStyle name="Comma 3 2 2 2 3 10" xfId="1112"/>
    <cellStyle name="Comma 3 2 2 2 3 11" xfId="1113"/>
    <cellStyle name="Comma 3 2 2 2 3 12" xfId="1114"/>
    <cellStyle name="Comma 3 2 2 2 3 13" xfId="1115"/>
    <cellStyle name="Comma 3 2 2 2 3 13 2" xfId="40259"/>
    <cellStyle name="Comma 3 2 2 2 3 14" xfId="1116"/>
    <cellStyle name="Comma 3 2 2 2 3 14 2" xfId="40260"/>
    <cellStyle name="Comma 3 2 2 2 3 15" xfId="1117"/>
    <cellStyle name="Comma 3 2 2 2 3 15 2" xfId="40261"/>
    <cellStyle name="Comma 3 2 2 2 3 16" xfId="1118"/>
    <cellStyle name="Comma 3 2 2 2 3 16 2" xfId="40262"/>
    <cellStyle name="Comma 3 2 2 2 3 17" xfId="1119"/>
    <cellStyle name="Comma 3 2 2 2 3 18" xfId="36537"/>
    <cellStyle name="Comma 3 2 2 2 3 19" xfId="40258"/>
    <cellStyle name="Comma 3 2 2 2 3 2" xfId="1120"/>
    <cellStyle name="Comma 3 2 2 2 3 2 2" xfId="1121"/>
    <cellStyle name="Comma 3 2 2 2 3 2 2 2" xfId="1122"/>
    <cellStyle name="Comma 3 2 2 2 3 2 2 3" xfId="1123"/>
    <cellStyle name="Comma 3 2 2 2 3 2 3" xfId="1124"/>
    <cellStyle name="Comma 3 2 2 2 3 2 4" xfId="1125"/>
    <cellStyle name="Comma 3 2 2 2 3 2 5" xfId="1126"/>
    <cellStyle name="Comma 3 2 2 2 3 2 6" xfId="1127"/>
    <cellStyle name="Comma 3 2 2 2 3 2 6 2" xfId="40264"/>
    <cellStyle name="Comma 3 2 2 2 3 2 7" xfId="1128"/>
    <cellStyle name="Comma 3 2 2 2 3 2 8" xfId="40263"/>
    <cellStyle name="Comma 3 2 2 2 3 3" xfId="1129"/>
    <cellStyle name="Comma 3 2 2 2 3 3 2" xfId="1130"/>
    <cellStyle name="Comma 3 2 2 2 3 3 2 2" xfId="1131"/>
    <cellStyle name="Comma 3 2 2 2 3 3 2 3" xfId="1132"/>
    <cellStyle name="Comma 3 2 2 2 3 3 3" xfId="1133"/>
    <cellStyle name="Comma 3 2 2 2 3 3 4" xfId="1134"/>
    <cellStyle name="Comma 3 2 2 2 3 4" xfId="1135"/>
    <cellStyle name="Comma 3 2 2 2 3 4 2" xfId="1136"/>
    <cellStyle name="Comma 3 2 2 2 3 4 2 2" xfId="1137"/>
    <cellStyle name="Comma 3 2 2 2 3 4 2 3" xfId="1138"/>
    <cellStyle name="Comma 3 2 2 2 3 4 3" xfId="1139"/>
    <cellStyle name="Comma 3 2 2 2 3 4 4" xfId="1140"/>
    <cellStyle name="Comma 3 2 2 2 3 5" xfId="1141"/>
    <cellStyle name="Comma 3 2 2 2 3 5 2" xfId="1142"/>
    <cellStyle name="Comma 3 2 2 2 3 5 2 2" xfId="1143"/>
    <cellStyle name="Comma 3 2 2 2 3 5 2 3" xfId="1144"/>
    <cellStyle name="Comma 3 2 2 2 3 5 3" xfId="1145"/>
    <cellStyle name="Comma 3 2 2 2 3 5 4" xfId="1146"/>
    <cellStyle name="Comma 3 2 2 2 3 6" xfId="1147"/>
    <cellStyle name="Comma 3 2 2 2 3 6 2" xfId="1148"/>
    <cellStyle name="Comma 3 2 2 2 3 6 2 2" xfId="1149"/>
    <cellStyle name="Comma 3 2 2 2 3 6 2 3" xfId="1150"/>
    <cellStyle name="Comma 3 2 2 2 3 6 3" xfId="1151"/>
    <cellStyle name="Comma 3 2 2 2 3 6 4" xfId="1152"/>
    <cellStyle name="Comma 3 2 2 2 3 7" xfId="1153"/>
    <cellStyle name="Comma 3 2 2 2 3 7 2" xfId="1154"/>
    <cellStyle name="Comma 3 2 2 2 3 7 2 2" xfId="1155"/>
    <cellStyle name="Comma 3 2 2 2 3 7 2 3" xfId="1156"/>
    <cellStyle name="Comma 3 2 2 2 3 7 3" xfId="1157"/>
    <cellStyle name="Comma 3 2 2 2 3 7 4" xfId="1158"/>
    <cellStyle name="Comma 3 2 2 2 3 8" xfId="1159"/>
    <cellStyle name="Comma 3 2 2 2 3 8 2" xfId="1160"/>
    <cellStyle name="Comma 3 2 2 2 3 8 3" xfId="1161"/>
    <cellStyle name="Comma 3 2 2 2 3 9" xfId="1162"/>
    <cellStyle name="Comma 3 2 2 2 3 9 2" xfId="1163"/>
    <cellStyle name="Comma 3 2 2 2 3 9 3" xfId="1164"/>
    <cellStyle name="Comma 3 2 2 2 4" xfId="1165"/>
    <cellStyle name="Comma 3 2 2 2 4 2" xfId="1166"/>
    <cellStyle name="Comma 3 2 2 2 4 2 2" xfId="1167"/>
    <cellStyle name="Comma 3 2 2 2 4 2 3" xfId="1168"/>
    <cellStyle name="Comma 3 2 2 2 4 3" xfId="1169"/>
    <cellStyle name="Comma 3 2 2 2 4 4" xfId="1170"/>
    <cellStyle name="Comma 3 2 2 2 5" xfId="1171"/>
    <cellStyle name="Comma 3 2 2 2 5 2" xfId="1172"/>
    <cellStyle name="Comma 3 2 2 2 5 2 2" xfId="1173"/>
    <cellStyle name="Comma 3 2 2 2 5 2 3" xfId="1174"/>
    <cellStyle name="Comma 3 2 2 2 5 3" xfId="1175"/>
    <cellStyle name="Comma 3 2 2 2 5 4" xfId="1176"/>
    <cellStyle name="Comma 3 2 2 2 6" xfId="1177"/>
    <cellStyle name="Comma 3 2 2 2 6 2" xfId="1178"/>
    <cellStyle name="Comma 3 2 2 2 6 2 2" xfId="1179"/>
    <cellStyle name="Comma 3 2 2 2 6 2 3" xfId="1180"/>
    <cellStyle name="Comma 3 2 2 2 6 3" xfId="1181"/>
    <cellStyle name="Comma 3 2 2 2 6 4" xfId="1182"/>
    <cellStyle name="Comma 3 2 2 2 7" xfId="1183"/>
    <cellStyle name="Comma 3 2 2 2 7 2" xfId="1184"/>
    <cellStyle name="Comma 3 2 2 2 7 2 2" xfId="1185"/>
    <cellStyle name="Comma 3 2 2 2 7 2 3" xfId="1186"/>
    <cellStyle name="Comma 3 2 2 2 7 3" xfId="1187"/>
    <cellStyle name="Comma 3 2 2 2 7 4" xfId="1188"/>
    <cellStyle name="Comma 3 2 2 2 8" xfId="1189"/>
    <cellStyle name="Comma 3 2 2 2 9" xfId="1190"/>
    <cellStyle name="Comma 3 2 2 2 9 2" xfId="29540"/>
    <cellStyle name="Comma 3 2 2 2 9 3" xfId="29539"/>
    <cellStyle name="Comma 3 2 2 3" xfId="1191"/>
    <cellStyle name="Comma 3 2 2 3 10" xfId="1192"/>
    <cellStyle name="Comma 3 2 2 3 11" xfId="1193"/>
    <cellStyle name="Comma 3 2 2 3 11 2" xfId="40266"/>
    <cellStyle name="Comma 3 2 2 3 12" xfId="1194"/>
    <cellStyle name="Comma 3 2 2 3 12 2" xfId="40267"/>
    <cellStyle name="Comma 3 2 2 3 13" xfId="1195"/>
    <cellStyle name="Comma 3 2 2 3 13 2" xfId="40268"/>
    <cellStyle name="Comma 3 2 2 3 14" xfId="1196"/>
    <cellStyle name="Comma 3 2 2 3 14 2" xfId="40269"/>
    <cellStyle name="Comma 3 2 2 3 15" xfId="1197"/>
    <cellStyle name="Comma 3 2 2 3 16" xfId="40265"/>
    <cellStyle name="Comma 3 2 2 3 2" xfId="1198"/>
    <cellStyle name="Comma 3 2 2 3 2 2" xfId="1199"/>
    <cellStyle name="Comma 3 2 2 3 2 2 2" xfId="1200"/>
    <cellStyle name="Comma 3 2 2 3 2 2 3" xfId="1201"/>
    <cellStyle name="Comma 3 2 2 3 2 3" xfId="1202"/>
    <cellStyle name="Comma 3 2 2 3 2 4" xfId="1203"/>
    <cellStyle name="Comma 3 2 2 3 2 5" xfId="1204"/>
    <cellStyle name="Comma 3 2 2 3 2 6" xfId="1205"/>
    <cellStyle name="Comma 3 2 2 3 2 6 2" xfId="40271"/>
    <cellStyle name="Comma 3 2 2 3 2 7" xfId="1206"/>
    <cellStyle name="Comma 3 2 2 3 2 8" xfId="40270"/>
    <cellStyle name="Comma 3 2 2 3 3" xfId="1207"/>
    <cellStyle name="Comma 3 2 2 3 3 2" xfId="1208"/>
    <cellStyle name="Comma 3 2 2 3 3 2 2" xfId="1209"/>
    <cellStyle name="Comma 3 2 2 3 3 2 3" xfId="1210"/>
    <cellStyle name="Comma 3 2 2 3 3 3" xfId="1211"/>
    <cellStyle name="Comma 3 2 2 3 3 4" xfId="1212"/>
    <cellStyle name="Comma 3 2 2 3 4" xfId="1213"/>
    <cellStyle name="Comma 3 2 2 3 4 2" xfId="1214"/>
    <cellStyle name="Comma 3 2 2 3 4 2 2" xfId="1215"/>
    <cellStyle name="Comma 3 2 2 3 4 2 3" xfId="1216"/>
    <cellStyle name="Comma 3 2 2 3 4 3" xfId="1217"/>
    <cellStyle name="Comma 3 2 2 3 4 4" xfId="1218"/>
    <cellStyle name="Comma 3 2 2 3 5" xfId="1219"/>
    <cellStyle name="Comma 3 2 2 3 5 2" xfId="1220"/>
    <cellStyle name="Comma 3 2 2 3 5 2 2" xfId="1221"/>
    <cellStyle name="Comma 3 2 2 3 5 2 3" xfId="1222"/>
    <cellStyle name="Comma 3 2 2 3 5 3" xfId="1223"/>
    <cellStyle name="Comma 3 2 2 3 5 4" xfId="1224"/>
    <cellStyle name="Comma 3 2 2 3 6" xfId="1225"/>
    <cellStyle name="Comma 3 2 2 3 6 2" xfId="1226"/>
    <cellStyle name="Comma 3 2 2 3 6 3" xfId="1227"/>
    <cellStyle name="Comma 3 2 2 3 7" xfId="1228"/>
    <cellStyle name="Comma 3 2 2 3 7 2" xfId="1229"/>
    <cellStyle name="Comma 3 2 2 3 7 3" xfId="1230"/>
    <cellStyle name="Comma 3 2 2 3 8" xfId="1231"/>
    <cellStyle name="Comma 3 2 2 3 9" xfId="1232"/>
    <cellStyle name="Comma 3 2 2 4" xfId="1233"/>
    <cellStyle name="Comma 3 2 2 5" xfId="1234"/>
    <cellStyle name="Comma 3 2 2 5 2" xfId="29542"/>
    <cellStyle name="Comma 3 2 2 5 3" xfId="29541"/>
    <cellStyle name="Comma 3 2 2 6" xfId="1235"/>
    <cellStyle name="Comma 3 2 2 6 2" xfId="39191"/>
    <cellStyle name="Comma 3 2 2 7" xfId="1236"/>
    <cellStyle name="Comma 3 2 2 7 2" xfId="40272"/>
    <cellStyle name="Comma 3 2 2 8" xfId="1237"/>
    <cellStyle name="Comma 3 2 2 9" xfId="36544"/>
    <cellStyle name="Comma 3 2 3" xfId="1238"/>
    <cellStyle name="Comma 3 2 3 10" xfId="1239"/>
    <cellStyle name="Comma 3 2 3 11" xfId="1240"/>
    <cellStyle name="Comma 3 2 3 11 2" xfId="40274"/>
    <cellStyle name="Comma 3 2 3 12" xfId="1241"/>
    <cellStyle name="Comma 3 2 3 12 2" xfId="40275"/>
    <cellStyle name="Comma 3 2 3 13" xfId="1242"/>
    <cellStyle name="Comma 3 2 3 13 2" xfId="40276"/>
    <cellStyle name="Comma 3 2 3 14" xfId="1243"/>
    <cellStyle name="Comma 3 2 3 14 2" xfId="40277"/>
    <cellStyle name="Comma 3 2 3 15" xfId="1244"/>
    <cellStyle name="Comma 3 2 3 16" xfId="40273"/>
    <cellStyle name="Comma 3 2 3 2" xfId="1245"/>
    <cellStyle name="Comma 3 2 3 2 2" xfId="1246"/>
    <cellStyle name="Comma 3 2 3 2 2 2" xfId="1247"/>
    <cellStyle name="Comma 3 2 3 2 2 3" xfId="1248"/>
    <cellStyle name="Comma 3 2 3 2 3" xfId="1249"/>
    <cellStyle name="Comma 3 2 3 2 4" xfId="1250"/>
    <cellStyle name="Comma 3 2 3 2 5" xfId="1251"/>
    <cellStyle name="Comma 3 2 3 2 6" xfId="1252"/>
    <cellStyle name="Comma 3 2 3 2 6 2" xfId="40279"/>
    <cellStyle name="Comma 3 2 3 2 7" xfId="1253"/>
    <cellStyle name="Comma 3 2 3 2 8" xfId="40278"/>
    <cellStyle name="Comma 3 2 3 3" xfId="1254"/>
    <cellStyle name="Comma 3 2 3 3 2" xfId="1255"/>
    <cellStyle name="Comma 3 2 3 3 2 2" xfId="1256"/>
    <cellStyle name="Comma 3 2 3 3 2 3" xfId="1257"/>
    <cellStyle name="Comma 3 2 3 3 3" xfId="1258"/>
    <cellStyle name="Comma 3 2 3 3 4" xfId="1259"/>
    <cellStyle name="Comma 3 2 3 4" xfId="1260"/>
    <cellStyle name="Comma 3 2 3 4 2" xfId="1261"/>
    <cellStyle name="Comma 3 2 3 4 2 2" xfId="1262"/>
    <cellStyle name="Comma 3 2 3 4 2 3" xfId="1263"/>
    <cellStyle name="Comma 3 2 3 4 3" xfId="1264"/>
    <cellStyle name="Comma 3 2 3 4 4" xfId="1265"/>
    <cellStyle name="Comma 3 2 3 5" xfId="1266"/>
    <cellStyle name="Comma 3 2 3 5 2" xfId="1267"/>
    <cellStyle name="Comma 3 2 3 5 2 2" xfId="1268"/>
    <cellStyle name="Comma 3 2 3 5 2 3" xfId="1269"/>
    <cellStyle name="Comma 3 2 3 5 3" xfId="1270"/>
    <cellStyle name="Comma 3 2 3 5 4" xfId="1271"/>
    <cellStyle name="Comma 3 2 3 6" xfId="1272"/>
    <cellStyle name="Comma 3 2 3 6 2" xfId="1273"/>
    <cellStyle name="Comma 3 2 3 6 3" xfId="1274"/>
    <cellStyle name="Comma 3 2 3 7" xfId="1275"/>
    <cellStyle name="Comma 3 2 3 7 2" xfId="1276"/>
    <cellStyle name="Comma 3 2 3 7 3" xfId="1277"/>
    <cellStyle name="Comma 3 2 3 8" xfId="1278"/>
    <cellStyle name="Comma 3 2 3 9" xfId="1279"/>
    <cellStyle name="Comma 3 2 3 9 2" xfId="29544"/>
    <cellStyle name="Comma 3 2 3 9 3" xfId="29543"/>
    <cellStyle name="Comma 3 2 4" xfId="1280"/>
    <cellStyle name="Comma 3 2 4 2" xfId="1281"/>
    <cellStyle name="Comma 3 2 4 2 2" xfId="1282"/>
    <cellStyle name="Comma 3 2 4 2 3" xfId="1283"/>
    <cellStyle name="Comma 3 2 4 3" xfId="1284"/>
    <cellStyle name="Comma 3 2 4 4" xfId="1285"/>
    <cellStyle name="Comma 3 2 4 5" xfId="1286"/>
    <cellStyle name="Comma 3 2 4 6" xfId="1287"/>
    <cellStyle name="Comma 3 2 4 6 2" xfId="40281"/>
    <cellStyle name="Comma 3 2 4 7" xfId="1288"/>
    <cellStyle name="Comma 3 2 4 8" xfId="40280"/>
    <cellStyle name="Comma 3 2 5" xfId="1289"/>
    <cellStyle name="Comma 3 2 5 2" xfId="1290"/>
    <cellStyle name="Comma 3 2 5 2 2" xfId="1291"/>
    <cellStyle name="Comma 3 2 5 2 3" xfId="1292"/>
    <cellStyle name="Comma 3 2 5 3" xfId="1293"/>
    <cellStyle name="Comma 3 2 5 4" xfId="1294"/>
    <cellStyle name="Comma 3 2 6" xfId="1295"/>
    <cellStyle name="Comma 3 2 6 2" xfId="1296"/>
    <cellStyle name="Comma 3 2 6 2 2" xfId="1297"/>
    <cellStyle name="Comma 3 2 6 2 3" xfId="1298"/>
    <cellStyle name="Comma 3 2 6 3" xfId="1299"/>
    <cellStyle name="Comma 3 2 6 4" xfId="1300"/>
    <cellStyle name="Comma 3 2 7" xfId="1301"/>
    <cellStyle name="Comma 3 2 7 2" xfId="1302"/>
    <cellStyle name="Comma 3 2 7 2 2" xfId="1303"/>
    <cellStyle name="Comma 3 2 7 2 3" xfId="1304"/>
    <cellStyle name="Comma 3 2 7 3" xfId="1305"/>
    <cellStyle name="Comma 3 2 7 4" xfId="1306"/>
    <cellStyle name="Comma 3 2 8" xfId="1307"/>
    <cellStyle name="Comma 3 2 8 2" xfId="1308"/>
    <cellStyle name="Comma 3 2 8 3" xfId="1309"/>
    <cellStyle name="Comma 3 2 9" xfId="1310"/>
    <cellStyle name="Comma 3 2 9 2" xfId="1311"/>
    <cellStyle name="Comma 3 2 9 3" xfId="1312"/>
    <cellStyle name="Comma 3 3" xfId="1313"/>
    <cellStyle name="Comma 3 3 2" xfId="1314"/>
    <cellStyle name="Comma 3 3 2 10" xfId="1315"/>
    <cellStyle name="Comma 3 3 2 11" xfId="1316"/>
    <cellStyle name="Comma 3 3 2 11 2" xfId="40284"/>
    <cellStyle name="Comma 3 3 2 12" xfId="1317"/>
    <cellStyle name="Comma 3 3 2 12 2" xfId="40285"/>
    <cellStyle name="Comma 3 3 2 13" xfId="1318"/>
    <cellStyle name="Comma 3 3 2 13 2" xfId="40286"/>
    <cellStyle name="Comma 3 3 2 14" xfId="1319"/>
    <cellStyle name="Comma 3 3 2 14 2" xfId="40287"/>
    <cellStyle name="Comma 3 3 2 15" xfId="1320"/>
    <cellStyle name="Comma 3 3 2 16" xfId="40283"/>
    <cellStyle name="Comma 3 3 2 2" xfId="1321"/>
    <cellStyle name="Comma 3 3 2 2 2" xfId="1322"/>
    <cellStyle name="Comma 3 3 2 2 2 2" xfId="1323"/>
    <cellStyle name="Comma 3 3 2 2 2 3" xfId="1324"/>
    <cellStyle name="Comma 3 3 2 2 3" xfId="1325"/>
    <cellStyle name="Comma 3 3 2 2 4" xfId="1326"/>
    <cellStyle name="Comma 3 3 2 2 5" xfId="1327"/>
    <cellStyle name="Comma 3 3 2 2 6" xfId="1328"/>
    <cellStyle name="Comma 3 3 2 2 6 2" xfId="40289"/>
    <cellStyle name="Comma 3 3 2 2 7" xfId="1329"/>
    <cellStyle name="Comma 3 3 2 2 8" xfId="40288"/>
    <cellStyle name="Comma 3 3 2 3" xfId="1330"/>
    <cellStyle name="Comma 3 3 2 3 2" xfId="1331"/>
    <cellStyle name="Comma 3 3 2 3 2 2" xfId="1332"/>
    <cellStyle name="Comma 3 3 2 3 2 3" xfId="1333"/>
    <cellStyle name="Comma 3 3 2 3 3" xfId="1334"/>
    <cellStyle name="Comma 3 3 2 3 4" xfId="1335"/>
    <cellStyle name="Comma 3 3 2 4" xfId="1336"/>
    <cellStyle name="Comma 3 3 2 4 2" xfId="1337"/>
    <cellStyle name="Comma 3 3 2 4 2 2" xfId="1338"/>
    <cellStyle name="Comma 3 3 2 4 2 3" xfId="1339"/>
    <cellStyle name="Comma 3 3 2 4 3" xfId="1340"/>
    <cellStyle name="Comma 3 3 2 4 4" xfId="1341"/>
    <cellStyle name="Comma 3 3 2 5" xfId="1342"/>
    <cellStyle name="Comma 3 3 2 5 2" xfId="1343"/>
    <cellStyle name="Comma 3 3 2 5 2 2" xfId="1344"/>
    <cellStyle name="Comma 3 3 2 5 2 3" xfId="1345"/>
    <cellStyle name="Comma 3 3 2 5 3" xfId="1346"/>
    <cellStyle name="Comma 3 3 2 5 4" xfId="1347"/>
    <cellStyle name="Comma 3 3 2 6" xfId="1348"/>
    <cellStyle name="Comma 3 3 2 6 2" xfId="1349"/>
    <cellStyle name="Comma 3 3 2 6 3" xfId="1350"/>
    <cellStyle name="Comma 3 3 2 7" xfId="1351"/>
    <cellStyle name="Comma 3 3 2 7 2" xfId="1352"/>
    <cellStyle name="Comma 3 3 2 7 3" xfId="1353"/>
    <cellStyle name="Comma 3 3 2 8" xfId="1354"/>
    <cellStyle name="Comma 3 3 2 9" xfId="1355"/>
    <cellStyle name="Comma 3 3 3" xfId="1356"/>
    <cellStyle name="Comma 3 3 4" xfId="1357"/>
    <cellStyle name="Comma 3 3 4 2" xfId="39142"/>
    <cellStyle name="Comma 3 3 5" xfId="1358"/>
    <cellStyle name="Comma 3 3 6" xfId="1359"/>
    <cellStyle name="Comma 3 3 6 2" xfId="40290"/>
    <cellStyle name="Comma 3 3 7" xfId="1360"/>
    <cellStyle name="Comma 3 3 8" xfId="36533"/>
    <cellStyle name="Comma 3 3 9" xfId="40282"/>
    <cellStyle name="Comma 3 4" xfId="1361"/>
    <cellStyle name="Comma 3 4 10" xfId="40291"/>
    <cellStyle name="Comma 3 4 2" xfId="1362"/>
    <cellStyle name="Comma 3 4 2 10" xfId="1363"/>
    <cellStyle name="Comma 3 4 2 11" xfId="1364"/>
    <cellStyle name="Comma 3 4 2 11 2" xfId="40293"/>
    <cellStyle name="Comma 3 4 2 12" xfId="1365"/>
    <cellStyle name="Comma 3 4 2 12 2" xfId="40294"/>
    <cellStyle name="Comma 3 4 2 13" xfId="1366"/>
    <cellStyle name="Comma 3 4 2 13 2" xfId="40295"/>
    <cellStyle name="Comma 3 4 2 14" xfId="1367"/>
    <cellStyle name="Comma 3 4 2 14 2" xfId="40296"/>
    <cellStyle name="Comma 3 4 2 15" xfId="1368"/>
    <cellStyle name="Comma 3 4 2 16" xfId="36528"/>
    <cellStyle name="Comma 3 4 2 17" xfId="40292"/>
    <cellStyle name="Comma 3 4 2 2" xfId="1369"/>
    <cellStyle name="Comma 3 4 2 2 10" xfId="1370"/>
    <cellStyle name="Comma 3 4 2 2 10 2" xfId="40298"/>
    <cellStyle name="Comma 3 4 2 2 11" xfId="1371"/>
    <cellStyle name="Comma 3 4 2 2 11 2" xfId="40299"/>
    <cellStyle name="Comma 3 4 2 2 12" xfId="1372"/>
    <cellStyle name="Comma 3 4 2 2 12 2" xfId="40300"/>
    <cellStyle name="Comma 3 4 2 2 13" xfId="1373"/>
    <cellStyle name="Comma 3 4 2 2 13 2" xfId="40301"/>
    <cellStyle name="Comma 3 4 2 2 14" xfId="1374"/>
    <cellStyle name="Comma 3 4 2 2 15" xfId="36527"/>
    <cellStyle name="Comma 3 4 2 2 16" xfId="40297"/>
    <cellStyle name="Comma 3 4 2 2 2" xfId="1375"/>
    <cellStyle name="Comma 3 4 2 2 2 10" xfId="1376"/>
    <cellStyle name="Comma 3 4 2 2 2 11" xfId="1377"/>
    <cellStyle name="Comma 3 4 2 2 2 12" xfId="1378"/>
    <cellStyle name="Comma 3 4 2 2 2 13" xfId="1379"/>
    <cellStyle name="Comma 3 4 2 2 2 13 2" xfId="40303"/>
    <cellStyle name="Comma 3 4 2 2 2 14" xfId="1380"/>
    <cellStyle name="Comma 3 4 2 2 2 14 2" xfId="40304"/>
    <cellStyle name="Comma 3 4 2 2 2 15" xfId="1381"/>
    <cellStyle name="Comma 3 4 2 2 2 15 2" xfId="40305"/>
    <cellStyle name="Comma 3 4 2 2 2 16" xfId="1382"/>
    <cellStyle name="Comma 3 4 2 2 2 16 2" xfId="40306"/>
    <cellStyle name="Comma 3 4 2 2 2 17" xfId="1383"/>
    <cellStyle name="Comma 3 4 2 2 2 18" xfId="36525"/>
    <cellStyle name="Comma 3 4 2 2 2 19" xfId="40302"/>
    <cellStyle name="Comma 3 4 2 2 2 2" xfId="1384"/>
    <cellStyle name="Comma 3 4 2 2 2 2 2" xfId="1385"/>
    <cellStyle name="Comma 3 4 2 2 2 2 2 2" xfId="1386"/>
    <cellStyle name="Comma 3 4 2 2 2 2 2 3" xfId="1387"/>
    <cellStyle name="Comma 3 4 2 2 2 2 3" xfId="1388"/>
    <cellStyle name="Comma 3 4 2 2 2 2 4" xfId="1389"/>
    <cellStyle name="Comma 3 4 2 2 2 2 5" xfId="1390"/>
    <cellStyle name="Comma 3 4 2 2 2 2 6" xfId="1391"/>
    <cellStyle name="Comma 3 4 2 2 2 2 6 2" xfId="40308"/>
    <cellStyle name="Comma 3 4 2 2 2 2 7" xfId="1392"/>
    <cellStyle name="Comma 3 4 2 2 2 2 8" xfId="40307"/>
    <cellStyle name="Comma 3 4 2 2 2 3" xfId="1393"/>
    <cellStyle name="Comma 3 4 2 2 2 3 2" xfId="1394"/>
    <cellStyle name="Comma 3 4 2 2 2 3 2 2" xfId="1395"/>
    <cellStyle name="Comma 3 4 2 2 2 3 2 3" xfId="1396"/>
    <cellStyle name="Comma 3 4 2 2 2 3 3" xfId="1397"/>
    <cellStyle name="Comma 3 4 2 2 2 3 4" xfId="1398"/>
    <cellStyle name="Comma 3 4 2 2 2 4" xfId="1399"/>
    <cellStyle name="Comma 3 4 2 2 2 4 2" xfId="1400"/>
    <cellStyle name="Comma 3 4 2 2 2 4 2 2" xfId="1401"/>
    <cellStyle name="Comma 3 4 2 2 2 4 2 3" xfId="1402"/>
    <cellStyle name="Comma 3 4 2 2 2 4 3" xfId="1403"/>
    <cellStyle name="Comma 3 4 2 2 2 4 4" xfId="1404"/>
    <cellStyle name="Comma 3 4 2 2 2 5" xfId="1405"/>
    <cellStyle name="Comma 3 4 2 2 2 5 2" xfId="1406"/>
    <cellStyle name="Comma 3 4 2 2 2 5 2 2" xfId="1407"/>
    <cellStyle name="Comma 3 4 2 2 2 5 2 3" xfId="1408"/>
    <cellStyle name="Comma 3 4 2 2 2 5 3" xfId="1409"/>
    <cellStyle name="Comma 3 4 2 2 2 5 4" xfId="1410"/>
    <cellStyle name="Comma 3 4 2 2 2 6" xfId="1411"/>
    <cellStyle name="Comma 3 4 2 2 2 6 2" xfId="1412"/>
    <cellStyle name="Comma 3 4 2 2 2 6 2 2" xfId="1413"/>
    <cellStyle name="Comma 3 4 2 2 2 6 2 3" xfId="1414"/>
    <cellStyle name="Comma 3 4 2 2 2 6 3" xfId="1415"/>
    <cellStyle name="Comma 3 4 2 2 2 6 4" xfId="1416"/>
    <cellStyle name="Comma 3 4 2 2 2 7" xfId="1417"/>
    <cellStyle name="Comma 3 4 2 2 2 7 2" xfId="1418"/>
    <cellStyle name="Comma 3 4 2 2 2 7 2 2" xfId="1419"/>
    <cellStyle name="Comma 3 4 2 2 2 7 2 3" xfId="1420"/>
    <cellStyle name="Comma 3 4 2 2 2 7 3" xfId="1421"/>
    <cellStyle name="Comma 3 4 2 2 2 7 4" xfId="1422"/>
    <cellStyle name="Comma 3 4 2 2 2 8" xfId="1423"/>
    <cellStyle name="Comma 3 4 2 2 2 8 2" xfId="1424"/>
    <cellStyle name="Comma 3 4 2 2 2 8 3" xfId="1425"/>
    <cellStyle name="Comma 3 4 2 2 2 9" xfId="1426"/>
    <cellStyle name="Comma 3 4 2 2 2 9 2" xfId="1427"/>
    <cellStyle name="Comma 3 4 2 2 2 9 3" xfId="1428"/>
    <cellStyle name="Comma 3 4 2 2 3" xfId="1429"/>
    <cellStyle name="Comma 3 4 2 2 3 2" xfId="1430"/>
    <cellStyle name="Comma 3 4 2 2 3 2 2" xfId="1431"/>
    <cellStyle name="Comma 3 4 2 2 3 2 3" xfId="1432"/>
    <cellStyle name="Comma 3 4 2 2 3 3" xfId="1433"/>
    <cellStyle name="Comma 3 4 2 2 3 4" xfId="1434"/>
    <cellStyle name="Comma 3 4 2 2 4" xfId="1435"/>
    <cellStyle name="Comma 3 4 2 2 4 2" xfId="1436"/>
    <cellStyle name="Comma 3 4 2 2 4 2 2" xfId="1437"/>
    <cellStyle name="Comma 3 4 2 2 4 2 3" xfId="1438"/>
    <cellStyle name="Comma 3 4 2 2 4 3" xfId="1439"/>
    <cellStyle name="Comma 3 4 2 2 4 4" xfId="1440"/>
    <cellStyle name="Comma 3 4 2 2 5" xfId="1441"/>
    <cellStyle name="Comma 3 4 2 2 5 2" xfId="1442"/>
    <cellStyle name="Comma 3 4 2 2 5 2 2" xfId="1443"/>
    <cellStyle name="Comma 3 4 2 2 5 2 3" xfId="1444"/>
    <cellStyle name="Comma 3 4 2 2 5 3" xfId="1445"/>
    <cellStyle name="Comma 3 4 2 2 5 4" xfId="1446"/>
    <cellStyle name="Comma 3 4 2 2 6" xfId="1447"/>
    <cellStyle name="Comma 3 4 2 2 6 2" xfId="1448"/>
    <cellStyle name="Comma 3 4 2 2 6 2 2" xfId="1449"/>
    <cellStyle name="Comma 3 4 2 2 6 2 3" xfId="1450"/>
    <cellStyle name="Comma 3 4 2 2 6 3" xfId="1451"/>
    <cellStyle name="Comma 3 4 2 2 6 4" xfId="1452"/>
    <cellStyle name="Comma 3 4 2 2 7" xfId="1453"/>
    <cellStyle name="Comma 3 4 2 2 8" xfId="1454"/>
    <cellStyle name="Comma 3 4 2 2 8 2" xfId="39108"/>
    <cellStyle name="Comma 3 4 2 2 9" xfId="1455"/>
    <cellStyle name="Comma 3 4 2 3" xfId="1456"/>
    <cellStyle name="Comma 3 4 2 3 10" xfId="1457"/>
    <cellStyle name="Comma 3 4 2 3 11" xfId="1458"/>
    <cellStyle name="Comma 3 4 2 3 12" xfId="1459"/>
    <cellStyle name="Comma 3 4 2 3 13" xfId="1460"/>
    <cellStyle name="Comma 3 4 2 3 13 2" xfId="40310"/>
    <cellStyle name="Comma 3 4 2 3 14" xfId="1461"/>
    <cellStyle name="Comma 3 4 2 3 14 2" xfId="40311"/>
    <cellStyle name="Comma 3 4 2 3 15" xfId="1462"/>
    <cellStyle name="Comma 3 4 2 3 15 2" xfId="40312"/>
    <cellStyle name="Comma 3 4 2 3 16" xfId="1463"/>
    <cellStyle name="Comma 3 4 2 3 16 2" xfId="40313"/>
    <cellStyle name="Comma 3 4 2 3 17" xfId="1464"/>
    <cellStyle name="Comma 3 4 2 3 18" xfId="36523"/>
    <cellStyle name="Comma 3 4 2 3 19" xfId="40309"/>
    <cellStyle name="Comma 3 4 2 3 2" xfId="1465"/>
    <cellStyle name="Comma 3 4 2 3 2 2" xfId="1466"/>
    <cellStyle name="Comma 3 4 2 3 2 2 2" xfId="1467"/>
    <cellStyle name="Comma 3 4 2 3 2 2 3" xfId="1468"/>
    <cellStyle name="Comma 3 4 2 3 2 3" xfId="1469"/>
    <cellStyle name="Comma 3 4 2 3 2 4" xfId="1470"/>
    <cellStyle name="Comma 3 4 2 3 2 5" xfId="1471"/>
    <cellStyle name="Comma 3 4 2 3 2 6" xfId="1472"/>
    <cellStyle name="Comma 3 4 2 3 2 6 2" xfId="40315"/>
    <cellStyle name="Comma 3 4 2 3 2 7" xfId="1473"/>
    <cellStyle name="Comma 3 4 2 3 2 8" xfId="40314"/>
    <cellStyle name="Comma 3 4 2 3 3" xfId="1474"/>
    <cellStyle name="Comma 3 4 2 3 3 2" xfId="1475"/>
    <cellStyle name="Comma 3 4 2 3 3 2 2" xfId="1476"/>
    <cellStyle name="Comma 3 4 2 3 3 2 3" xfId="1477"/>
    <cellStyle name="Comma 3 4 2 3 3 3" xfId="1478"/>
    <cellStyle name="Comma 3 4 2 3 3 4" xfId="1479"/>
    <cellStyle name="Comma 3 4 2 3 4" xfId="1480"/>
    <cellStyle name="Comma 3 4 2 3 4 2" xfId="1481"/>
    <cellStyle name="Comma 3 4 2 3 4 2 2" xfId="1482"/>
    <cellStyle name="Comma 3 4 2 3 4 2 3" xfId="1483"/>
    <cellStyle name="Comma 3 4 2 3 4 3" xfId="1484"/>
    <cellStyle name="Comma 3 4 2 3 4 4" xfId="1485"/>
    <cellStyle name="Comma 3 4 2 3 5" xfId="1486"/>
    <cellStyle name="Comma 3 4 2 3 5 2" xfId="1487"/>
    <cellStyle name="Comma 3 4 2 3 5 2 2" xfId="1488"/>
    <cellStyle name="Comma 3 4 2 3 5 2 3" xfId="1489"/>
    <cellStyle name="Comma 3 4 2 3 5 3" xfId="1490"/>
    <cellStyle name="Comma 3 4 2 3 5 4" xfId="1491"/>
    <cellStyle name="Comma 3 4 2 3 6" xfId="1492"/>
    <cellStyle name="Comma 3 4 2 3 6 2" xfId="1493"/>
    <cellStyle name="Comma 3 4 2 3 6 2 2" xfId="1494"/>
    <cellStyle name="Comma 3 4 2 3 6 2 3" xfId="1495"/>
    <cellStyle name="Comma 3 4 2 3 6 3" xfId="1496"/>
    <cellStyle name="Comma 3 4 2 3 6 4" xfId="1497"/>
    <cellStyle name="Comma 3 4 2 3 7" xfId="1498"/>
    <cellStyle name="Comma 3 4 2 3 7 2" xfId="1499"/>
    <cellStyle name="Comma 3 4 2 3 7 2 2" xfId="1500"/>
    <cellStyle name="Comma 3 4 2 3 7 2 3" xfId="1501"/>
    <cellStyle name="Comma 3 4 2 3 7 3" xfId="1502"/>
    <cellStyle name="Comma 3 4 2 3 7 4" xfId="1503"/>
    <cellStyle name="Comma 3 4 2 3 8" xfId="1504"/>
    <cellStyle name="Comma 3 4 2 3 8 2" xfId="1505"/>
    <cellStyle name="Comma 3 4 2 3 8 3" xfId="1506"/>
    <cellStyle name="Comma 3 4 2 3 9" xfId="1507"/>
    <cellStyle name="Comma 3 4 2 3 9 2" xfId="1508"/>
    <cellStyle name="Comma 3 4 2 3 9 3" xfId="1509"/>
    <cellStyle name="Comma 3 4 2 4" xfId="1510"/>
    <cellStyle name="Comma 3 4 2 4 2" xfId="1511"/>
    <cellStyle name="Comma 3 4 2 4 2 2" xfId="1512"/>
    <cellStyle name="Comma 3 4 2 4 2 3" xfId="1513"/>
    <cellStyle name="Comma 3 4 2 4 3" xfId="1514"/>
    <cellStyle name="Comma 3 4 2 4 4" xfId="1515"/>
    <cellStyle name="Comma 3 4 2 5" xfId="1516"/>
    <cellStyle name="Comma 3 4 2 5 2" xfId="1517"/>
    <cellStyle name="Comma 3 4 2 5 2 2" xfId="1518"/>
    <cellStyle name="Comma 3 4 2 5 2 3" xfId="1519"/>
    <cellStyle name="Comma 3 4 2 5 3" xfId="1520"/>
    <cellStyle name="Comma 3 4 2 5 4" xfId="1521"/>
    <cellStyle name="Comma 3 4 2 6" xfId="1522"/>
    <cellStyle name="Comma 3 4 2 6 2" xfId="1523"/>
    <cellStyle name="Comma 3 4 2 6 2 2" xfId="1524"/>
    <cellStyle name="Comma 3 4 2 6 2 3" xfId="1525"/>
    <cellStyle name="Comma 3 4 2 6 3" xfId="1526"/>
    <cellStyle name="Comma 3 4 2 6 4" xfId="1527"/>
    <cellStyle name="Comma 3 4 2 7" xfId="1528"/>
    <cellStyle name="Comma 3 4 2 7 2" xfId="1529"/>
    <cellStyle name="Comma 3 4 2 7 2 2" xfId="1530"/>
    <cellStyle name="Comma 3 4 2 7 2 3" xfId="1531"/>
    <cellStyle name="Comma 3 4 2 7 3" xfId="1532"/>
    <cellStyle name="Comma 3 4 2 7 4" xfId="1533"/>
    <cellStyle name="Comma 3 4 2 8" xfId="1534"/>
    <cellStyle name="Comma 3 4 2 9" xfId="1535"/>
    <cellStyle name="Comma 3 4 2 9 2" xfId="39075"/>
    <cellStyle name="Comma 3 4 3" xfId="1536"/>
    <cellStyle name="Comma 3 4 3 10" xfId="1537"/>
    <cellStyle name="Comma 3 4 3 11" xfId="1538"/>
    <cellStyle name="Comma 3 4 3 11 2" xfId="40317"/>
    <cellStyle name="Comma 3 4 3 12" xfId="1539"/>
    <cellStyle name="Comma 3 4 3 12 2" xfId="40318"/>
    <cellStyle name="Comma 3 4 3 13" xfId="1540"/>
    <cellStyle name="Comma 3 4 3 13 2" xfId="40319"/>
    <cellStyle name="Comma 3 4 3 14" xfId="1541"/>
    <cellStyle name="Comma 3 4 3 14 2" xfId="40320"/>
    <cellStyle name="Comma 3 4 3 15" xfId="1542"/>
    <cellStyle name="Comma 3 4 3 16" xfId="40316"/>
    <cellStyle name="Comma 3 4 3 2" xfId="1543"/>
    <cellStyle name="Comma 3 4 3 2 2" xfId="1544"/>
    <cellStyle name="Comma 3 4 3 2 2 2" xfId="1545"/>
    <cellStyle name="Comma 3 4 3 2 2 3" xfId="1546"/>
    <cellStyle name="Comma 3 4 3 2 3" xfId="1547"/>
    <cellStyle name="Comma 3 4 3 2 4" xfId="1548"/>
    <cellStyle name="Comma 3 4 3 2 5" xfId="1549"/>
    <cellStyle name="Comma 3 4 3 2 6" xfId="1550"/>
    <cellStyle name="Comma 3 4 3 2 6 2" xfId="40322"/>
    <cellStyle name="Comma 3 4 3 2 7" xfId="1551"/>
    <cellStyle name="Comma 3 4 3 2 8" xfId="40321"/>
    <cellStyle name="Comma 3 4 3 3" xfId="1552"/>
    <cellStyle name="Comma 3 4 3 3 2" xfId="1553"/>
    <cellStyle name="Comma 3 4 3 3 2 2" xfId="1554"/>
    <cellStyle name="Comma 3 4 3 3 2 3" xfId="1555"/>
    <cellStyle name="Comma 3 4 3 3 3" xfId="1556"/>
    <cellStyle name="Comma 3 4 3 3 4" xfId="1557"/>
    <cellStyle name="Comma 3 4 3 4" xfId="1558"/>
    <cellStyle name="Comma 3 4 3 4 2" xfId="1559"/>
    <cellStyle name="Comma 3 4 3 4 2 2" xfId="1560"/>
    <cellStyle name="Comma 3 4 3 4 2 3" xfId="1561"/>
    <cellStyle name="Comma 3 4 3 4 3" xfId="1562"/>
    <cellStyle name="Comma 3 4 3 4 4" xfId="1563"/>
    <cellStyle name="Comma 3 4 3 5" xfId="1564"/>
    <cellStyle name="Comma 3 4 3 5 2" xfId="1565"/>
    <cellStyle name="Comma 3 4 3 5 2 2" xfId="1566"/>
    <cellStyle name="Comma 3 4 3 5 2 3" xfId="1567"/>
    <cellStyle name="Comma 3 4 3 5 3" xfId="1568"/>
    <cellStyle name="Comma 3 4 3 5 4" xfId="1569"/>
    <cellStyle name="Comma 3 4 3 6" xfId="1570"/>
    <cellStyle name="Comma 3 4 3 6 2" xfId="1571"/>
    <cellStyle name="Comma 3 4 3 6 3" xfId="1572"/>
    <cellStyle name="Comma 3 4 3 7" xfId="1573"/>
    <cellStyle name="Comma 3 4 3 7 2" xfId="1574"/>
    <cellStyle name="Comma 3 4 3 7 3" xfId="1575"/>
    <cellStyle name="Comma 3 4 3 8" xfId="1576"/>
    <cellStyle name="Comma 3 4 3 9" xfId="1577"/>
    <cellStyle name="Comma 3 4 4" xfId="1578"/>
    <cellStyle name="Comma 3 4 5" xfId="1579"/>
    <cellStyle name="Comma 3 4 5 2" xfId="39059"/>
    <cellStyle name="Comma 3 4 6" xfId="1580"/>
    <cellStyle name="Comma 3 4 7" xfId="1581"/>
    <cellStyle name="Comma 3 4 7 2" xfId="40323"/>
    <cellStyle name="Comma 3 4 8" xfId="1582"/>
    <cellStyle name="Comma 3 4 9" xfId="36529"/>
    <cellStyle name="Comma 3 5" xfId="1583"/>
    <cellStyle name="Comma 3 6" xfId="1584"/>
    <cellStyle name="Comma 3 6 2" xfId="29546"/>
    <cellStyle name="Comma 3 6 3" xfId="29545"/>
    <cellStyle name="Comma 3 7" xfId="1585"/>
    <cellStyle name="Comma 3 7 2" xfId="39055"/>
    <cellStyle name="Comma 3 8" xfId="1586"/>
    <cellStyle name="Comma 3 8 2" xfId="40324"/>
    <cellStyle name="Comma 3 9" xfId="1587"/>
    <cellStyle name="Comma 4" xfId="1588"/>
    <cellStyle name="Comma 4 10" xfId="1589"/>
    <cellStyle name="Comma 4 11" xfId="36520"/>
    <cellStyle name="Comma 4 12" xfId="40325"/>
    <cellStyle name="Comma 4 2" xfId="1590"/>
    <cellStyle name="Comma 4 2 10" xfId="1591"/>
    <cellStyle name="Comma 4 2 11" xfId="1592"/>
    <cellStyle name="Comma 4 2 11 2" xfId="39051"/>
    <cellStyle name="Comma 4 2 12" xfId="1593"/>
    <cellStyle name="Comma 4 2 13" xfId="1594"/>
    <cellStyle name="Comma 4 2 13 2" xfId="40327"/>
    <cellStyle name="Comma 4 2 14" xfId="1595"/>
    <cellStyle name="Comma 4 2 14 2" xfId="40328"/>
    <cellStyle name="Comma 4 2 15" xfId="1596"/>
    <cellStyle name="Comma 4 2 15 2" xfId="40329"/>
    <cellStyle name="Comma 4 2 16" xfId="1597"/>
    <cellStyle name="Comma 4 2 16 2" xfId="40330"/>
    <cellStyle name="Comma 4 2 17" xfId="1598"/>
    <cellStyle name="Comma 4 2 18" xfId="40326"/>
    <cellStyle name="Comma 4 2 2" xfId="1599"/>
    <cellStyle name="Comma 4 2 2 10" xfId="1600"/>
    <cellStyle name="Comma 4 2 2 10 2" xfId="39049"/>
    <cellStyle name="Comma 4 2 2 11" xfId="1601"/>
    <cellStyle name="Comma 4 2 2 12" xfId="1602"/>
    <cellStyle name="Comma 4 2 2 12 2" xfId="40332"/>
    <cellStyle name="Comma 4 2 2 13" xfId="1603"/>
    <cellStyle name="Comma 4 2 2 13 2" xfId="40333"/>
    <cellStyle name="Comma 4 2 2 14" xfId="1604"/>
    <cellStyle name="Comma 4 2 2 14 2" xfId="40334"/>
    <cellStyle name="Comma 4 2 2 15" xfId="1605"/>
    <cellStyle name="Comma 4 2 2 15 2" xfId="40335"/>
    <cellStyle name="Comma 4 2 2 16" xfId="1606"/>
    <cellStyle name="Comma 4 2 2 17" xfId="40331"/>
    <cellStyle name="Comma 4 2 2 2" xfId="1607"/>
    <cellStyle name="Comma 4 2 2 2 10" xfId="1608"/>
    <cellStyle name="Comma 4 2 2 2 11" xfId="1609"/>
    <cellStyle name="Comma 4 2 2 2 11 2" xfId="40337"/>
    <cellStyle name="Comma 4 2 2 2 12" xfId="1610"/>
    <cellStyle name="Comma 4 2 2 2 12 2" xfId="40338"/>
    <cellStyle name="Comma 4 2 2 2 13" xfId="1611"/>
    <cellStyle name="Comma 4 2 2 2 13 2" xfId="40339"/>
    <cellStyle name="Comma 4 2 2 2 14" xfId="1612"/>
    <cellStyle name="Comma 4 2 2 2 14 2" xfId="40340"/>
    <cellStyle name="Comma 4 2 2 2 15" xfId="1613"/>
    <cellStyle name="Comma 4 2 2 2 16" xfId="40336"/>
    <cellStyle name="Comma 4 2 2 2 2" xfId="1614"/>
    <cellStyle name="Comma 4 2 2 2 2 2" xfId="1615"/>
    <cellStyle name="Comma 4 2 2 2 2 2 2" xfId="1616"/>
    <cellStyle name="Comma 4 2 2 2 2 2 3" xfId="1617"/>
    <cellStyle name="Comma 4 2 2 2 2 3" xfId="1618"/>
    <cellStyle name="Comma 4 2 2 2 2 4" xfId="1619"/>
    <cellStyle name="Comma 4 2 2 2 2 5" xfId="1620"/>
    <cellStyle name="Comma 4 2 2 2 2 6" xfId="1621"/>
    <cellStyle name="Comma 4 2 2 2 2 6 2" xfId="40342"/>
    <cellStyle name="Comma 4 2 2 2 2 7" xfId="1622"/>
    <cellStyle name="Comma 4 2 2 2 2 8" xfId="40341"/>
    <cellStyle name="Comma 4 2 2 2 3" xfId="1623"/>
    <cellStyle name="Comma 4 2 2 2 3 2" xfId="1624"/>
    <cellStyle name="Comma 4 2 2 2 3 2 2" xfId="1625"/>
    <cellStyle name="Comma 4 2 2 2 3 2 3" xfId="1626"/>
    <cellStyle name="Comma 4 2 2 2 3 3" xfId="1627"/>
    <cellStyle name="Comma 4 2 2 2 3 4" xfId="1628"/>
    <cellStyle name="Comma 4 2 2 2 4" xfId="1629"/>
    <cellStyle name="Comma 4 2 2 2 4 2" xfId="1630"/>
    <cellStyle name="Comma 4 2 2 2 4 2 2" xfId="1631"/>
    <cellStyle name="Comma 4 2 2 2 4 2 3" xfId="1632"/>
    <cellStyle name="Comma 4 2 2 2 4 3" xfId="1633"/>
    <cellStyle name="Comma 4 2 2 2 4 4" xfId="1634"/>
    <cellStyle name="Comma 4 2 2 2 5" xfId="1635"/>
    <cellStyle name="Comma 4 2 2 2 5 2" xfId="1636"/>
    <cellStyle name="Comma 4 2 2 2 5 2 2" xfId="1637"/>
    <cellStyle name="Comma 4 2 2 2 5 2 3" xfId="1638"/>
    <cellStyle name="Comma 4 2 2 2 5 3" xfId="1639"/>
    <cellStyle name="Comma 4 2 2 2 5 4" xfId="1640"/>
    <cellStyle name="Comma 4 2 2 2 6" xfId="1641"/>
    <cellStyle name="Comma 4 2 2 2 6 2" xfId="1642"/>
    <cellStyle name="Comma 4 2 2 2 6 3" xfId="1643"/>
    <cellStyle name="Comma 4 2 2 2 7" xfId="1644"/>
    <cellStyle name="Comma 4 2 2 2 7 2" xfId="1645"/>
    <cellStyle name="Comma 4 2 2 2 7 3" xfId="1646"/>
    <cellStyle name="Comma 4 2 2 2 8" xfId="1647"/>
    <cellStyle name="Comma 4 2 2 2 9" xfId="1648"/>
    <cellStyle name="Comma 4 2 2 3" xfId="1649"/>
    <cellStyle name="Comma 4 2 2 3 2" xfId="1650"/>
    <cellStyle name="Comma 4 2 2 3 2 2" xfId="1651"/>
    <cellStyle name="Comma 4 2 2 3 2 3" xfId="1652"/>
    <cellStyle name="Comma 4 2 2 3 3" xfId="1653"/>
    <cellStyle name="Comma 4 2 2 3 4" xfId="1654"/>
    <cellStyle name="Comma 4 2 2 3 5" xfId="1655"/>
    <cellStyle name="Comma 4 2 2 3 6" xfId="1656"/>
    <cellStyle name="Comma 4 2 2 3 6 2" xfId="40344"/>
    <cellStyle name="Comma 4 2 2 3 7" xfId="1657"/>
    <cellStyle name="Comma 4 2 2 3 8" xfId="40343"/>
    <cellStyle name="Comma 4 2 2 4" xfId="1658"/>
    <cellStyle name="Comma 4 2 2 4 2" xfId="1659"/>
    <cellStyle name="Comma 4 2 2 4 2 2" xfId="1660"/>
    <cellStyle name="Comma 4 2 2 4 2 3" xfId="1661"/>
    <cellStyle name="Comma 4 2 2 4 3" xfId="1662"/>
    <cellStyle name="Comma 4 2 2 4 4" xfId="1663"/>
    <cellStyle name="Comma 4 2 2 5" xfId="1664"/>
    <cellStyle name="Comma 4 2 2 5 2" xfId="1665"/>
    <cellStyle name="Comma 4 2 2 5 2 2" xfId="1666"/>
    <cellStyle name="Comma 4 2 2 5 2 3" xfId="1667"/>
    <cellStyle name="Comma 4 2 2 5 3" xfId="1668"/>
    <cellStyle name="Comma 4 2 2 5 4" xfId="1669"/>
    <cellStyle name="Comma 4 2 2 6" xfId="1670"/>
    <cellStyle name="Comma 4 2 2 6 2" xfId="1671"/>
    <cellStyle name="Comma 4 2 2 6 2 2" xfId="1672"/>
    <cellStyle name="Comma 4 2 2 6 2 3" xfId="1673"/>
    <cellStyle name="Comma 4 2 2 6 3" xfId="1674"/>
    <cellStyle name="Comma 4 2 2 6 4" xfId="1675"/>
    <cellStyle name="Comma 4 2 2 7" xfId="1676"/>
    <cellStyle name="Comma 4 2 2 7 2" xfId="1677"/>
    <cellStyle name="Comma 4 2 2 7 3" xfId="1678"/>
    <cellStyle name="Comma 4 2 2 8" xfId="1679"/>
    <cellStyle name="Comma 4 2 2 8 2" xfId="1680"/>
    <cellStyle name="Comma 4 2 2 8 3" xfId="1681"/>
    <cellStyle name="Comma 4 2 2 9" xfId="1682"/>
    <cellStyle name="Comma 4 2 3" xfId="1683"/>
    <cellStyle name="Comma 4 2 3 10" xfId="1684"/>
    <cellStyle name="Comma 4 2 3 11" xfId="1685"/>
    <cellStyle name="Comma 4 2 3 11 2" xfId="40346"/>
    <cellStyle name="Comma 4 2 3 12" xfId="1686"/>
    <cellStyle name="Comma 4 2 3 12 2" xfId="40347"/>
    <cellStyle name="Comma 4 2 3 13" xfId="1687"/>
    <cellStyle name="Comma 4 2 3 13 2" xfId="40348"/>
    <cellStyle name="Comma 4 2 3 14" xfId="1688"/>
    <cellStyle name="Comma 4 2 3 14 2" xfId="40349"/>
    <cellStyle name="Comma 4 2 3 15" xfId="1689"/>
    <cellStyle name="Comma 4 2 3 16" xfId="40345"/>
    <cellStyle name="Comma 4 2 3 2" xfId="1690"/>
    <cellStyle name="Comma 4 2 3 2 2" xfId="1691"/>
    <cellStyle name="Comma 4 2 3 2 2 2" xfId="1692"/>
    <cellStyle name="Comma 4 2 3 2 2 3" xfId="1693"/>
    <cellStyle name="Comma 4 2 3 2 3" xfId="1694"/>
    <cellStyle name="Comma 4 2 3 2 4" xfId="1695"/>
    <cellStyle name="Comma 4 2 3 2 5" xfId="1696"/>
    <cellStyle name="Comma 4 2 3 2 6" xfId="1697"/>
    <cellStyle name="Comma 4 2 3 2 6 2" xfId="40351"/>
    <cellStyle name="Comma 4 2 3 2 7" xfId="1698"/>
    <cellStyle name="Comma 4 2 3 2 8" xfId="40350"/>
    <cellStyle name="Comma 4 2 3 3" xfId="1699"/>
    <cellStyle name="Comma 4 2 3 3 2" xfId="1700"/>
    <cellStyle name="Comma 4 2 3 3 2 2" xfId="1701"/>
    <cellStyle name="Comma 4 2 3 3 2 3" xfId="1702"/>
    <cellStyle name="Comma 4 2 3 3 3" xfId="1703"/>
    <cellStyle name="Comma 4 2 3 3 4" xfId="1704"/>
    <cellStyle name="Comma 4 2 3 4" xfId="1705"/>
    <cellStyle name="Comma 4 2 3 4 2" xfId="1706"/>
    <cellStyle name="Comma 4 2 3 4 2 2" xfId="1707"/>
    <cellStyle name="Comma 4 2 3 4 2 3" xfId="1708"/>
    <cellStyle name="Comma 4 2 3 4 3" xfId="1709"/>
    <cellStyle name="Comma 4 2 3 4 4" xfId="1710"/>
    <cellStyle name="Comma 4 2 3 5" xfId="1711"/>
    <cellStyle name="Comma 4 2 3 5 2" xfId="1712"/>
    <cellStyle name="Comma 4 2 3 5 2 2" xfId="1713"/>
    <cellStyle name="Comma 4 2 3 5 2 3" xfId="1714"/>
    <cellStyle name="Comma 4 2 3 5 3" xfId="1715"/>
    <cellStyle name="Comma 4 2 3 5 4" xfId="1716"/>
    <cellStyle name="Comma 4 2 3 6" xfId="1717"/>
    <cellStyle name="Comma 4 2 3 6 2" xfId="1718"/>
    <cellStyle name="Comma 4 2 3 6 3" xfId="1719"/>
    <cellStyle name="Comma 4 2 3 7" xfId="1720"/>
    <cellStyle name="Comma 4 2 3 7 2" xfId="1721"/>
    <cellStyle name="Comma 4 2 3 7 3" xfId="1722"/>
    <cellStyle name="Comma 4 2 3 8" xfId="1723"/>
    <cellStyle name="Comma 4 2 3 9" xfId="1724"/>
    <cellStyle name="Comma 4 2 4" xfId="1725"/>
    <cellStyle name="Comma 4 2 4 2" xfId="1726"/>
    <cellStyle name="Comma 4 2 4 2 2" xfId="1727"/>
    <cellStyle name="Comma 4 2 4 2 3" xfId="1728"/>
    <cellStyle name="Comma 4 2 4 3" xfId="1729"/>
    <cellStyle name="Comma 4 2 4 4" xfId="1730"/>
    <cellStyle name="Comma 4 2 4 5" xfId="1731"/>
    <cellStyle name="Comma 4 2 4 6" xfId="1732"/>
    <cellStyle name="Comma 4 2 4 6 2" xfId="40353"/>
    <cellStyle name="Comma 4 2 4 7" xfId="1733"/>
    <cellStyle name="Comma 4 2 4 8" xfId="40352"/>
    <cellStyle name="Comma 4 2 5" xfId="1734"/>
    <cellStyle name="Comma 4 2 5 2" xfId="1735"/>
    <cellStyle name="Comma 4 2 5 2 2" xfId="1736"/>
    <cellStyle name="Comma 4 2 5 2 3" xfId="1737"/>
    <cellStyle name="Comma 4 2 5 3" xfId="1738"/>
    <cellStyle name="Comma 4 2 5 4" xfId="1739"/>
    <cellStyle name="Comma 4 2 6" xfId="1740"/>
    <cellStyle name="Comma 4 2 6 2" xfId="1741"/>
    <cellStyle name="Comma 4 2 6 2 2" xfId="1742"/>
    <cellStyle name="Comma 4 2 6 2 3" xfId="1743"/>
    <cellStyle name="Comma 4 2 6 3" xfId="1744"/>
    <cellStyle name="Comma 4 2 6 4" xfId="1745"/>
    <cellStyle name="Comma 4 2 7" xfId="1746"/>
    <cellStyle name="Comma 4 2 7 2" xfId="1747"/>
    <cellStyle name="Comma 4 2 7 2 2" xfId="1748"/>
    <cellStyle name="Comma 4 2 7 2 3" xfId="1749"/>
    <cellStyle name="Comma 4 2 7 3" xfId="1750"/>
    <cellStyle name="Comma 4 2 7 4" xfId="1751"/>
    <cellStyle name="Comma 4 2 8" xfId="1752"/>
    <cellStyle name="Comma 4 2 8 2" xfId="1753"/>
    <cellStyle name="Comma 4 2 8 3" xfId="1754"/>
    <cellStyle name="Comma 4 2 9" xfId="1755"/>
    <cellStyle name="Comma 4 2 9 2" xfId="1756"/>
    <cellStyle name="Comma 4 2 9 3" xfId="1757"/>
    <cellStyle name="Comma 4 3" xfId="1758"/>
    <cellStyle name="Comma 4 3 10" xfId="1759"/>
    <cellStyle name="Comma 4 3 10 2" xfId="38982"/>
    <cellStyle name="Comma 4 3 11" xfId="1760"/>
    <cellStyle name="Comma 4 3 12" xfId="1761"/>
    <cellStyle name="Comma 4 3 12 2" xfId="40355"/>
    <cellStyle name="Comma 4 3 13" xfId="1762"/>
    <cellStyle name="Comma 4 3 13 2" xfId="40356"/>
    <cellStyle name="Comma 4 3 14" xfId="1763"/>
    <cellStyle name="Comma 4 3 14 2" xfId="40357"/>
    <cellStyle name="Comma 4 3 15" xfId="1764"/>
    <cellStyle name="Comma 4 3 15 2" xfId="40358"/>
    <cellStyle name="Comma 4 3 16" xfId="1765"/>
    <cellStyle name="Comma 4 3 17" xfId="40354"/>
    <cellStyle name="Comma 4 3 2" xfId="1766"/>
    <cellStyle name="Comma 4 3 2 10" xfId="1767"/>
    <cellStyle name="Comma 4 3 2 11" xfId="1768"/>
    <cellStyle name="Comma 4 3 2 11 2" xfId="40360"/>
    <cellStyle name="Comma 4 3 2 12" xfId="1769"/>
    <cellStyle name="Comma 4 3 2 12 2" xfId="40361"/>
    <cellStyle name="Comma 4 3 2 13" xfId="1770"/>
    <cellStyle name="Comma 4 3 2 13 2" xfId="40362"/>
    <cellStyle name="Comma 4 3 2 14" xfId="1771"/>
    <cellStyle name="Comma 4 3 2 14 2" xfId="40363"/>
    <cellStyle name="Comma 4 3 2 15" xfId="1772"/>
    <cellStyle name="Comma 4 3 2 16" xfId="40359"/>
    <cellStyle name="Comma 4 3 2 2" xfId="1773"/>
    <cellStyle name="Comma 4 3 2 2 2" xfId="1774"/>
    <cellStyle name="Comma 4 3 2 2 2 2" xfId="1775"/>
    <cellStyle name="Comma 4 3 2 2 2 3" xfId="1776"/>
    <cellStyle name="Comma 4 3 2 2 3" xfId="1777"/>
    <cellStyle name="Comma 4 3 2 2 4" xfId="1778"/>
    <cellStyle name="Comma 4 3 2 2 5" xfId="1779"/>
    <cellStyle name="Comma 4 3 2 2 6" xfId="1780"/>
    <cellStyle name="Comma 4 3 2 2 6 2" xfId="40365"/>
    <cellStyle name="Comma 4 3 2 2 7" xfId="1781"/>
    <cellStyle name="Comma 4 3 2 2 8" xfId="40364"/>
    <cellStyle name="Comma 4 3 2 3" xfId="1782"/>
    <cellStyle name="Comma 4 3 2 3 2" xfId="1783"/>
    <cellStyle name="Comma 4 3 2 3 2 2" xfId="1784"/>
    <cellStyle name="Comma 4 3 2 3 2 3" xfId="1785"/>
    <cellStyle name="Comma 4 3 2 3 3" xfId="1786"/>
    <cellStyle name="Comma 4 3 2 3 4" xfId="1787"/>
    <cellStyle name="Comma 4 3 2 4" xfId="1788"/>
    <cellStyle name="Comma 4 3 2 4 2" xfId="1789"/>
    <cellStyle name="Comma 4 3 2 4 2 2" xfId="1790"/>
    <cellStyle name="Comma 4 3 2 4 2 3" xfId="1791"/>
    <cellStyle name="Comma 4 3 2 4 3" xfId="1792"/>
    <cellStyle name="Comma 4 3 2 4 4" xfId="1793"/>
    <cellStyle name="Comma 4 3 2 5" xfId="1794"/>
    <cellStyle name="Comma 4 3 2 5 2" xfId="1795"/>
    <cellStyle name="Comma 4 3 2 5 2 2" xfId="1796"/>
    <cellStyle name="Comma 4 3 2 5 2 3" xfId="1797"/>
    <cellStyle name="Comma 4 3 2 5 3" xfId="1798"/>
    <cellStyle name="Comma 4 3 2 5 4" xfId="1799"/>
    <cellStyle name="Comma 4 3 2 6" xfId="1800"/>
    <cellStyle name="Comma 4 3 2 6 2" xfId="1801"/>
    <cellStyle name="Comma 4 3 2 6 3" xfId="1802"/>
    <cellStyle name="Comma 4 3 2 7" xfId="1803"/>
    <cellStyle name="Comma 4 3 2 7 2" xfId="1804"/>
    <cellStyle name="Comma 4 3 2 7 3" xfId="1805"/>
    <cellStyle name="Comma 4 3 2 8" xfId="1806"/>
    <cellStyle name="Comma 4 3 2 9" xfId="1807"/>
    <cellStyle name="Comma 4 3 3" xfId="1808"/>
    <cellStyle name="Comma 4 3 3 2" xfId="1809"/>
    <cellStyle name="Comma 4 3 3 2 2" xfId="1810"/>
    <cellStyle name="Comma 4 3 3 2 3" xfId="1811"/>
    <cellStyle name="Comma 4 3 3 3" xfId="1812"/>
    <cellStyle name="Comma 4 3 3 4" xfId="1813"/>
    <cellStyle name="Comma 4 3 3 5" xfId="1814"/>
    <cellStyle name="Comma 4 3 3 6" xfId="1815"/>
    <cellStyle name="Comma 4 3 3 6 2" xfId="40367"/>
    <cellStyle name="Comma 4 3 3 7" xfId="1816"/>
    <cellStyle name="Comma 4 3 3 8" xfId="40366"/>
    <cellStyle name="Comma 4 3 4" xfId="1817"/>
    <cellStyle name="Comma 4 3 4 2" xfId="1818"/>
    <cellStyle name="Comma 4 3 4 2 2" xfId="1819"/>
    <cellStyle name="Comma 4 3 4 2 3" xfId="1820"/>
    <cellStyle name="Comma 4 3 4 3" xfId="1821"/>
    <cellStyle name="Comma 4 3 4 4" xfId="1822"/>
    <cellStyle name="Comma 4 3 5" xfId="1823"/>
    <cellStyle name="Comma 4 3 5 2" xfId="1824"/>
    <cellStyle name="Comma 4 3 5 2 2" xfId="1825"/>
    <cellStyle name="Comma 4 3 5 2 3" xfId="1826"/>
    <cellStyle name="Comma 4 3 5 3" xfId="1827"/>
    <cellStyle name="Comma 4 3 5 4" xfId="1828"/>
    <cellStyle name="Comma 4 3 6" xfId="1829"/>
    <cellStyle name="Comma 4 3 6 2" xfId="1830"/>
    <cellStyle name="Comma 4 3 6 2 2" xfId="1831"/>
    <cellStyle name="Comma 4 3 6 2 3" xfId="1832"/>
    <cellStyle name="Comma 4 3 6 3" xfId="1833"/>
    <cellStyle name="Comma 4 3 6 4" xfId="1834"/>
    <cellStyle name="Comma 4 3 7" xfId="1835"/>
    <cellStyle name="Comma 4 3 7 2" xfId="1836"/>
    <cellStyle name="Comma 4 3 7 3" xfId="1837"/>
    <cellStyle name="Comma 4 3 8" xfId="1838"/>
    <cellStyle name="Comma 4 3 8 2" xfId="1839"/>
    <cellStyle name="Comma 4 3 8 3" xfId="1840"/>
    <cellStyle name="Comma 4 3 9" xfId="1841"/>
    <cellStyle name="Comma 4 4" xfId="1842"/>
    <cellStyle name="Comma 4 4 10" xfId="1843"/>
    <cellStyle name="Comma 4 4 10 2" xfId="38945"/>
    <cellStyle name="Comma 4 4 11" xfId="1844"/>
    <cellStyle name="Comma 4 4 12" xfId="1845"/>
    <cellStyle name="Comma 4 4 12 2" xfId="40369"/>
    <cellStyle name="Comma 4 4 13" xfId="1846"/>
    <cellStyle name="Comma 4 4 13 2" xfId="40370"/>
    <cellStyle name="Comma 4 4 14" xfId="1847"/>
    <cellStyle name="Comma 4 4 14 2" xfId="40371"/>
    <cellStyle name="Comma 4 4 15" xfId="1848"/>
    <cellStyle name="Comma 4 4 15 2" xfId="40372"/>
    <cellStyle name="Comma 4 4 16" xfId="1849"/>
    <cellStyle name="Comma 4 4 17" xfId="40368"/>
    <cellStyle name="Comma 4 4 2" xfId="1850"/>
    <cellStyle name="Comma 4 4 2 10" xfId="1851"/>
    <cellStyle name="Comma 4 4 2 11" xfId="1852"/>
    <cellStyle name="Comma 4 4 2 11 2" xfId="40374"/>
    <cellStyle name="Comma 4 4 2 12" xfId="1853"/>
    <cellStyle name="Comma 4 4 2 12 2" xfId="40375"/>
    <cellStyle name="Comma 4 4 2 13" xfId="1854"/>
    <cellStyle name="Comma 4 4 2 13 2" xfId="40376"/>
    <cellStyle name="Comma 4 4 2 14" xfId="1855"/>
    <cellStyle name="Comma 4 4 2 14 2" xfId="40377"/>
    <cellStyle name="Comma 4 4 2 15" xfId="1856"/>
    <cellStyle name="Comma 4 4 2 16" xfId="40373"/>
    <cellStyle name="Comma 4 4 2 2" xfId="1857"/>
    <cellStyle name="Comma 4 4 2 2 2" xfId="1858"/>
    <cellStyle name="Comma 4 4 2 2 2 2" xfId="1859"/>
    <cellStyle name="Comma 4 4 2 2 2 3" xfId="1860"/>
    <cellStyle name="Comma 4 4 2 2 3" xfId="1861"/>
    <cellStyle name="Comma 4 4 2 2 4" xfId="1862"/>
    <cellStyle name="Comma 4 4 2 2 5" xfId="1863"/>
    <cellStyle name="Comma 4 4 2 2 6" xfId="1864"/>
    <cellStyle name="Comma 4 4 2 2 6 2" xfId="40379"/>
    <cellStyle name="Comma 4 4 2 2 7" xfId="1865"/>
    <cellStyle name="Comma 4 4 2 2 8" xfId="40378"/>
    <cellStyle name="Comma 4 4 2 3" xfId="1866"/>
    <cellStyle name="Comma 4 4 2 3 2" xfId="1867"/>
    <cellStyle name="Comma 4 4 2 3 2 2" xfId="1868"/>
    <cellStyle name="Comma 4 4 2 3 2 3" xfId="1869"/>
    <cellStyle name="Comma 4 4 2 3 3" xfId="1870"/>
    <cellStyle name="Comma 4 4 2 3 4" xfId="1871"/>
    <cellStyle name="Comma 4 4 2 4" xfId="1872"/>
    <cellStyle name="Comma 4 4 2 4 2" xfId="1873"/>
    <cellStyle name="Comma 4 4 2 4 2 2" xfId="1874"/>
    <cellStyle name="Comma 4 4 2 4 2 3" xfId="1875"/>
    <cellStyle name="Comma 4 4 2 4 3" xfId="1876"/>
    <cellStyle name="Comma 4 4 2 4 4" xfId="1877"/>
    <cellStyle name="Comma 4 4 2 5" xfId="1878"/>
    <cellStyle name="Comma 4 4 2 5 2" xfId="1879"/>
    <cellStyle name="Comma 4 4 2 5 2 2" xfId="1880"/>
    <cellStyle name="Comma 4 4 2 5 2 3" xfId="1881"/>
    <cellStyle name="Comma 4 4 2 5 3" xfId="1882"/>
    <cellStyle name="Comma 4 4 2 5 4" xfId="1883"/>
    <cellStyle name="Comma 4 4 2 6" xfId="1884"/>
    <cellStyle name="Comma 4 4 2 6 2" xfId="1885"/>
    <cellStyle name="Comma 4 4 2 6 3" xfId="1886"/>
    <cellStyle name="Comma 4 4 2 7" xfId="1887"/>
    <cellStyle name="Comma 4 4 2 7 2" xfId="1888"/>
    <cellStyle name="Comma 4 4 2 7 3" xfId="1889"/>
    <cellStyle name="Comma 4 4 2 8" xfId="1890"/>
    <cellStyle name="Comma 4 4 2 9" xfId="1891"/>
    <cellStyle name="Comma 4 4 3" xfId="1892"/>
    <cellStyle name="Comma 4 4 3 2" xfId="1893"/>
    <cellStyle name="Comma 4 4 3 2 2" xfId="1894"/>
    <cellStyle name="Comma 4 4 3 2 3" xfId="1895"/>
    <cellStyle name="Comma 4 4 3 3" xfId="1896"/>
    <cellStyle name="Comma 4 4 3 4" xfId="1897"/>
    <cellStyle name="Comma 4 4 3 5" xfId="1898"/>
    <cellStyle name="Comma 4 4 3 6" xfId="1899"/>
    <cellStyle name="Comma 4 4 3 6 2" xfId="40381"/>
    <cellStyle name="Comma 4 4 3 7" xfId="1900"/>
    <cellStyle name="Comma 4 4 3 8" xfId="40380"/>
    <cellStyle name="Comma 4 4 4" xfId="1901"/>
    <cellStyle name="Comma 4 4 4 2" xfId="1902"/>
    <cellStyle name="Comma 4 4 4 2 2" xfId="1903"/>
    <cellStyle name="Comma 4 4 4 2 3" xfId="1904"/>
    <cellStyle name="Comma 4 4 4 3" xfId="1905"/>
    <cellStyle name="Comma 4 4 4 4" xfId="1906"/>
    <cellStyle name="Comma 4 4 5" xfId="1907"/>
    <cellStyle name="Comma 4 4 5 2" xfId="1908"/>
    <cellStyle name="Comma 4 4 5 2 2" xfId="1909"/>
    <cellStyle name="Comma 4 4 5 2 3" xfId="1910"/>
    <cellStyle name="Comma 4 4 5 3" xfId="1911"/>
    <cellStyle name="Comma 4 4 5 4" xfId="1912"/>
    <cellStyle name="Comma 4 4 6" xfId="1913"/>
    <cellStyle name="Comma 4 4 6 2" xfId="1914"/>
    <cellStyle name="Comma 4 4 6 2 2" xfId="1915"/>
    <cellStyle name="Comma 4 4 6 2 3" xfId="1916"/>
    <cellStyle name="Comma 4 4 6 3" xfId="1917"/>
    <cellStyle name="Comma 4 4 6 4" xfId="1918"/>
    <cellStyle name="Comma 4 4 7" xfId="1919"/>
    <cellStyle name="Comma 4 4 7 2" xfId="1920"/>
    <cellStyle name="Comma 4 4 7 3" xfId="1921"/>
    <cellStyle name="Comma 4 4 8" xfId="1922"/>
    <cellStyle name="Comma 4 4 8 2" xfId="1923"/>
    <cellStyle name="Comma 4 4 8 3" xfId="1924"/>
    <cellStyle name="Comma 4 4 9" xfId="1925"/>
    <cellStyle name="Comma 4 5" xfId="1926"/>
    <cellStyle name="Comma 4 5 10" xfId="1927"/>
    <cellStyle name="Comma 4 5 10 2" xfId="38906"/>
    <cellStyle name="Comma 4 5 11" xfId="1928"/>
    <cellStyle name="Comma 4 5 12" xfId="1929"/>
    <cellStyle name="Comma 4 5 12 2" xfId="40383"/>
    <cellStyle name="Comma 4 5 13" xfId="1930"/>
    <cellStyle name="Comma 4 5 13 2" xfId="40384"/>
    <cellStyle name="Comma 4 5 14" xfId="1931"/>
    <cellStyle name="Comma 4 5 14 2" xfId="40385"/>
    <cellStyle name="Comma 4 5 15" xfId="1932"/>
    <cellStyle name="Comma 4 5 15 2" xfId="40386"/>
    <cellStyle name="Comma 4 5 16" xfId="1933"/>
    <cellStyle name="Comma 4 5 17" xfId="40382"/>
    <cellStyle name="Comma 4 5 2" xfId="1934"/>
    <cellStyle name="Comma 4 5 2 10" xfId="1935"/>
    <cellStyle name="Comma 4 5 2 11" xfId="1936"/>
    <cellStyle name="Comma 4 5 2 11 2" xfId="40388"/>
    <cellStyle name="Comma 4 5 2 12" xfId="1937"/>
    <cellStyle name="Comma 4 5 2 12 2" xfId="40389"/>
    <cellStyle name="Comma 4 5 2 13" xfId="1938"/>
    <cellStyle name="Comma 4 5 2 13 2" xfId="40390"/>
    <cellStyle name="Comma 4 5 2 14" xfId="1939"/>
    <cellStyle name="Comma 4 5 2 14 2" xfId="40391"/>
    <cellStyle name="Comma 4 5 2 15" xfId="1940"/>
    <cellStyle name="Comma 4 5 2 16" xfId="40387"/>
    <cellStyle name="Comma 4 5 2 2" xfId="1941"/>
    <cellStyle name="Comma 4 5 2 2 2" xfId="1942"/>
    <cellStyle name="Comma 4 5 2 2 2 2" xfId="1943"/>
    <cellStyle name="Comma 4 5 2 2 2 3" xfId="1944"/>
    <cellStyle name="Comma 4 5 2 2 3" xfId="1945"/>
    <cellStyle name="Comma 4 5 2 2 4" xfId="1946"/>
    <cellStyle name="Comma 4 5 2 2 5" xfId="1947"/>
    <cellStyle name="Comma 4 5 2 2 6" xfId="1948"/>
    <cellStyle name="Comma 4 5 2 2 6 2" xfId="40393"/>
    <cellStyle name="Comma 4 5 2 2 7" xfId="1949"/>
    <cellStyle name="Comma 4 5 2 2 8" xfId="40392"/>
    <cellStyle name="Comma 4 5 2 3" xfId="1950"/>
    <cellStyle name="Comma 4 5 2 3 2" xfId="1951"/>
    <cellStyle name="Comma 4 5 2 3 2 2" xfId="1952"/>
    <cellStyle name="Comma 4 5 2 3 2 3" xfId="1953"/>
    <cellStyle name="Comma 4 5 2 3 3" xfId="1954"/>
    <cellStyle name="Comma 4 5 2 3 4" xfId="1955"/>
    <cellStyle name="Comma 4 5 2 4" xfId="1956"/>
    <cellStyle name="Comma 4 5 2 4 2" xfId="1957"/>
    <cellStyle name="Comma 4 5 2 4 2 2" xfId="1958"/>
    <cellStyle name="Comma 4 5 2 4 2 3" xfId="1959"/>
    <cellStyle name="Comma 4 5 2 4 3" xfId="1960"/>
    <cellStyle name="Comma 4 5 2 4 4" xfId="1961"/>
    <cellStyle name="Comma 4 5 2 5" xfId="1962"/>
    <cellStyle name="Comma 4 5 2 5 2" xfId="1963"/>
    <cellStyle name="Comma 4 5 2 5 2 2" xfId="1964"/>
    <cellStyle name="Comma 4 5 2 5 2 3" xfId="1965"/>
    <cellStyle name="Comma 4 5 2 5 3" xfId="1966"/>
    <cellStyle name="Comma 4 5 2 5 4" xfId="1967"/>
    <cellStyle name="Comma 4 5 2 6" xfId="1968"/>
    <cellStyle name="Comma 4 5 2 6 2" xfId="1969"/>
    <cellStyle name="Comma 4 5 2 6 3" xfId="1970"/>
    <cellStyle name="Comma 4 5 2 7" xfId="1971"/>
    <cellStyle name="Comma 4 5 2 7 2" xfId="1972"/>
    <cellStyle name="Comma 4 5 2 7 3" xfId="1973"/>
    <cellStyle name="Comma 4 5 2 8" xfId="1974"/>
    <cellStyle name="Comma 4 5 2 9" xfId="1975"/>
    <cellStyle name="Comma 4 5 3" xfId="1976"/>
    <cellStyle name="Comma 4 5 3 2" xfId="1977"/>
    <cellStyle name="Comma 4 5 3 2 2" xfId="1978"/>
    <cellStyle name="Comma 4 5 3 2 3" xfId="1979"/>
    <cellStyle name="Comma 4 5 3 3" xfId="1980"/>
    <cellStyle name="Comma 4 5 3 4" xfId="1981"/>
    <cellStyle name="Comma 4 5 3 5" xfId="1982"/>
    <cellStyle name="Comma 4 5 3 6" xfId="1983"/>
    <cellStyle name="Comma 4 5 3 6 2" xfId="40395"/>
    <cellStyle name="Comma 4 5 3 7" xfId="1984"/>
    <cellStyle name="Comma 4 5 3 8" xfId="40394"/>
    <cellStyle name="Comma 4 5 4" xfId="1985"/>
    <cellStyle name="Comma 4 5 4 2" xfId="1986"/>
    <cellStyle name="Comma 4 5 4 2 2" xfId="1987"/>
    <cellStyle name="Comma 4 5 4 2 3" xfId="1988"/>
    <cellStyle name="Comma 4 5 4 3" xfId="1989"/>
    <cellStyle name="Comma 4 5 4 4" xfId="1990"/>
    <cellStyle name="Comma 4 5 5" xfId="1991"/>
    <cellStyle name="Comma 4 5 5 2" xfId="1992"/>
    <cellStyle name="Comma 4 5 5 2 2" xfId="1993"/>
    <cellStyle name="Comma 4 5 5 2 3" xfId="1994"/>
    <cellStyle name="Comma 4 5 5 3" xfId="1995"/>
    <cellStyle name="Comma 4 5 5 4" xfId="1996"/>
    <cellStyle name="Comma 4 5 6" xfId="1997"/>
    <cellStyle name="Comma 4 5 6 2" xfId="1998"/>
    <cellStyle name="Comma 4 5 6 2 2" xfId="1999"/>
    <cellStyle name="Comma 4 5 6 2 3" xfId="2000"/>
    <cellStyle name="Comma 4 5 6 3" xfId="2001"/>
    <cellStyle name="Comma 4 5 6 4" xfId="2002"/>
    <cellStyle name="Comma 4 5 7" xfId="2003"/>
    <cellStyle name="Comma 4 5 7 2" xfId="2004"/>
    <cellStyle name="Comma 4 5 7 3" xfId="2005"/>
    <cellStyle name="Comma 4 5 8" xfId="2006"/>
    <cellStyle name="Comma 4 5 8 2" xfId="2007"/>
    <cellStyle name="Comma 4 5 8 3" xfId="2008"/>
    <cellStyle name="Comma 4 5 9" xfId="2009"/>
    <cellStyle name="Comma 4 6" xfId="2010"/>
    <cellStyle name="Comma 4 7" xfId="2011"/>
    <cellStyle name="Comma 4 7 2" xfId="29548"/>
    <cellStyle name="Comma 4 7 3" xfId="29547"/>
    <cellStyle name="Comma 4 8" xfId="2012"/>
    <cellStyle name="Comma 4 9" xfId="2013"/>
    <cellStyle name="Comma 4 9 2" xfId="40396"/>
    <cellStyle name="Comma 5" xfId="2014"/>
    <cellStyle name="Comma 5 2" xfId="2015"/>
    <cellStyle name="Comma 5 2 10" xfId="2016"/>
    <cellStyle name="Comma 5 2 10 2" xfId="38871"/>
    <cellStyle name="Comma 5 2 11" xfId="2017"/>
    <cellStyle name="Comma 5 2 12" xfId="2018"/>
    <cellStyle name="Comma 5 2 12 2" xfId="40399"/>
    <cellStyle name="Comma 5 2 13" xfId="2019"/>
    <cellStyle name="Comma 5 2 13 2" xfId="40400"/>
    <cellStyle name="Comma 5 2 14" xfId="2020"/>
    <cellStyle name="Comma 5 2 14 2" xfId="40401"/>
    <cellStyle name="Comma 5 2 15" xfId="2021"/>
    <cellStyle name="Comma 5 2 15 2" xfId="40402"/>
    <cellStyle name="Comma 5 2 16" xfId="2022"/>
    <cellStyle name="Comma 5 2 17" xfId="40398"/>
    <cellStyle name="Comma 5 2 2" xfId="2023"/>
    <cellStyle name="Comma 5 2 2 10" xfId="2024"/>
    <cellStyle name="Comma 5 2 2 11" xfId="2025"/>
    <cellStyle name="Comma 5 2 2 11 2" xfId="40404"/>
    <cellStyle name="Comma 5 2 2 12" xfId="2026"/>
    <cellStyle name="Comma 5 2 2 12 2" xfId="40405"/>
    <cellStyle name="Comma 5 2 2 13" xfId="2027"/>
    <cellStyle name="Comma 5 2 2 13 2" xfId="40406"/>
    <cellStyle name="Comma 5 2 2 14" xfId="2028"/>
    <cellStyle name="Comma 5 2 2 14 2" xfId="40407"/>
    <cellStyle name="Comma 5 2 2 15" xfId="2029"/>
    <cellStyle name="Comma 5 2 2 16" xfId="40403"/>
    <cellStyle name="Comma 5 2 2 2" xfId="2030"/>
    <cellStyle name="Comma 5 2 2 2 2" xfId="2031"/>
    <cellStyle name="Comma 5 2 2 2 2 2" xfId="2032"/>
    <cellStyle name="Comma 5 2 2 2 2 3" xfId="2033"/>
    <cellStyle name="Comma 5 2 2 2 3" xfId="2034"/>
    <cellStyle name="Comma 5 2 2 2 4" xfId="2035"/>
    <cellStyle name="Comma 5 2 2 2 5" xfId="2036"/>
    <cellStyle name="Comma 5 2 2 2 6" xfId="2037"/>
    <cellStyle name="Comma 5 2 2 2 6 2" xfId="40409"/>
    <cellStyle name="Comma 5 2 2 2 7" xfId="2038"/>
    <cellStyle name="Comma 5 2 2 2 8" xfId="40408"/>
    <cellStyle name="Comma 5 2 2 3" xfId="2039"/>
    <cellStyle name="Comma 5 2 2 3 2" xfId="2040"/>
    <cellStyle name="Comma 5 2 2 3 2 2" xfId="2041"/>
    <cellStyle name="Comma 5 2 2 3 2 3" xfId="2042"/>
    <cellStyle name="Comma 5 2 2 3 3" xfId="2043"/>
    <cellStyle name="Comma 5 2 2 3 4" xfId="2044"/>
    <cellStyle name="Comma 5 2 2 4" xfId="2045"/>
    <cellStyle name="Comma 5 2 2 4 2" xfId="2046"/>
    <cellStyle name="Comma 5 2 2 4 2 2" xfId="2047"/>
    <cellStyle name="Comma 5 2 2 4 2 3" xfId="2048"/>
    <cellStyle name="Comma 5 2 2 4 3" xfId="2049"/>
    <cellStyle name="Comma 5 2 2 4 4" xfId="2050"/>
    <cellStyle name="Comma 5 2 2 5" xfId="2051"/>
    <cellStyle name="Comma 5 2 2 5 2" xfId="2052"/>
    <cellStyle name="Comma 5 2 2 5 2 2" xfId="2053"/>
    <cellStyle name="Comma 5 2 2 5 2 3" xfId="2054"/>
    <cellStyle name="Comma 5 2 2 5 3" xfId="2055"/>
    <cellStyle name="Comma 5 2 2 5 4" xfId="2056"/>
    <cellStyle name="Comma 5 2 2 6" xfId="2057"/>
    <cellStyle name="Comma 5 2 2 6 2" xfId="2058"/>
    <cellStyle name="Comma 5 2 2 6 3" xfId="2059"/>
    <cellStyle name="Comma 5 2 2 7" xfId="2060"/>
    <cellStyle name="Comma 5 2 2 7 2" xfId="2061"/>
    <cellStyle name="Comma 5 2 2 7 3" xfId="2062"/>
    <cellStyle name="Comma 5 2 2 8" xfId="2063"/>
    <cellStyle name="Comma 5 2 2 9" xfId="2064"/>
    <cellStyle name="Comma 5 2 3" xfId="2065"/>
    <cellStyle name="Comma 5 2 3 2" xfId="2066"/>
    <cellStyle name="Comma 5 2 3 2 2" xfId="2067"/>
    <cellStyle name="Comma 5 2 3 2 3" xfId="2068"/>
    <cellStyle name="Comma 5 2 3 3" xfId="2069"/>
    <cellStyle name="Comma 5 2 3 4" xfId="2070"/>
    <cellStyle name="Comma 5 2 3 5" xfId="2071"/>
    <cellStyle name="Comma 5 2 3 6" xfId="2072"/>
    <cellStyle name="Comma 5 2 3 6 2" xfId="40411"/>
    <cellStyle name="Comma 5 2 3 7" xfId="2073"/>
    <cellStyle name="Comma 5 2 3 8" xfId="40410"/>
    <cellStyle name="Comma 5 2 4" xfId="2074"/>
    <cellStyle name="Comma 5 2 4 2" xfId="2075"/>
    <cellStyle name="Comma 5 2 4 2 2" xfId="2076"/>
    <cellStyle name="Comma 5 2 4 2 3" xfId="2077"/>
    <cellStyle name="Comma 5 2 4 3" xfId="2078"/>
    <cellStyle name="Comma 5 2 4 4" xfId="2079"/>
    <cellStyle name="Comma 5 2 5" xfId="2080"/>
    <cellStyle name="Comma 5 2 5 2" xfId="2081"/>
    <cellStyle name="Comma 5 2 5 2 2" xfId="2082"/>
    <cellStyle name="Comma 5 2 5 2 3" xfId="2083"/>
    <cellStyle name="Comma 5 2 5 3" xfId="2084"/>
    <cellStyle name="Comma 5 2 5 4" xfId="2085"/>
    <cellStyle name="Comma 5 2 6" xfId="2086"/>
    <cellStyle name="Comma 5 2 6 2" xfId="2087"/>
    <cellStyle name="Comma 5 2 6 2 2" xfId="2088"/>
    <cellStyle name="Comma 5 2 6 2 3" xfId="2089"/>
    <cellStyle name="Comma 5 2 6 3" xfId="2090"/>
    <cellStyle name="Comma 5 2 6 4" xfId="2091"/>
    <cellStyle name="Comma 5 2 7" xfId="2092"/>
    <cellStyle name="Comma 5 2 7 2" xfId="2093"/>
    <cellStyle name="Comma 5 2 7 3" xfId="2094"/>
    <cellStyle name="Comma 5 2 8" xfId="2095"/>
    <cellStyle name="Comma 5 2 8 2" xfId="2096"/>
    <cellStyle name="Comma 5 2 8 3" xfId="2097"/>
    <cellStyle name="Comma 5 2 9" xfId="2098"/>
    <cellStyle name="Comma 5 3" xfId="2099"/>
    <cellStyle name="Comma 5 4" xfId="2100"/>
    <cellStyle name="Comma 5 4 2" xfId="29550"/>
    <cellStyle name="Comma 5 4 3" xfId="29549"/>
    <cellStyle name="Comma 5 5" xfId="2101"/>
    <cellStyle name="Comma 5 6" xfId="2102"/>
    <cellStyle name="Comma 5 6 2" xfId="40412"/>
    <cellStyle name="Comma 5 7" xfId="2103"/>
    <cellStyle name="Comma 5 8" xfId="36503"/>
    <cellStyle name="Comma 5 9" xfId="40397"/>
    <cellStyle name="Comma 6" xfId="2104"/>
    <cellStyle name="Comma 6 2" xfId="2105"/>
    <cellStyle name="Comma 6 2 10" xfId="2106"/>
    <cellStyle name="Comma 6 2 11" xfId="2107"/>
    <cellStyle name="Comma 6 2 11 2" xfId="40415"/>
    <cellStyle name="Comma 6 2 12" xfId="2108"/>
    <cellStyle name="Comma 6 2 12 2" xfId="40416"/>
    <cellStyle name="Comma 6 2 13" xfId="2109"/>
    <cellStyle name="Comma 6 2 13 2" xfId="40417"/>
    <cellStyle name="Comma 6 2 14" xfId="2110"/>
    <cellStyle name="Comma 6 2 14 2" xfId="40418"/>
    <cellStyle name="Comma 6 2 15" xfId="2111"/>
    <cellStyle name="Comma 6 2 16" xfId="40414"/>
    <cellStyle name="Comma 6 2 2" xfId="2112"/>
    <cellStyle name="Comma 6 2 2 2" xfId="2113"/>
    <cellStyle name="Comma 6 2 2 2 2" xfId="2114"/>
    <cellStyle name="Comma 6 2 2 2 3" xfId="2115"/>
    <cellStyle name="Comma 6 2 2 3" xfId="2116"/>
    <cellStyle name="Comma 6 2 2 4" xfId="2117"/>
    <cellStyle name="Comma 6 2 2 5" xfId="2118"/>
    <cellStyle name="Comma 6 2 2 6" xfId="2119"/>
    <cellStyle name="Comma 6 2 2 6 2" xfId="40420"/>
    <cellStyle name="Comma 6 2 2 7" xfId="2120"/>
    <cellStyle name="Comma 6 2 2 8" xfId="40419"/>
    <cellStyle name="Comma 6 2 3" xfId="2121"/>
    <cellStyle name="Comma 6 2 3 2" xfId="2122"/>
    <cellStyle name="Comma 6 2 3 2 2" xfId="2123"/>
    <cellStyle name="Comma 6 2 3 2 3" xfId="2124"/>
    <cellStyle name="Comma 6 2 3 3" xfId="2125"/>
    <cellStyle name="Comma 6 2 3 4" xfId="2126"/>
    <cellStyle name="Comma 6 2 4" xfId="2127"/>
    <cellStyle name="Comma 6 2 4 2" xfId="2128"/>
    <cellStyle name="Comma 6 2 4 2 2" xfId="2129"/>
    <cellStyle name="Comma 6 2 4 2 3" xfId="2130"/>
    <cellStyle name="Comma 6 2 4 3" xfId="2131"/>
    <cellStyle name="Comma 6 2 4 4" xfId="2132"/>
    <cellStyle name="Comma 6 2 5" xfId="2133"/>
    <cellStyle name="Comma 6 2 5 2" xfId="2134"/>
    <cellStyle name="Comma 6 2 5 2 2" xfId="2135"/>
    <cellStyle name="Comma 6 2 5 2 3" xfId="2136"/>
    <cellStyle name="Comma 6 2 5 3" xfId="2137"/>
    <cellStyle name="Comma 6 2 5 4" xfId="2138"/>
    <cellStyle name="Comma 6 2 6" xfId="2139"/>
    <cellStyle name="Comma 6 2 6 2" xfId="2140"/>
    <cellStyle name="Comma 6 2 6 3" xfId="2141"/>
    <cellStyle name="Comma 6 2 7" xfId="2142"/>
    <cellStyle name="Comma 6 2 7 2" xfId="2143"/>
    <cellStyle name="Comma 6 2 7 3" xfId="2144"/>
    <cellStyle name="Comma 6 2 8" xfId="2145"/>
    <cellStyle name="Comma 6 2 9" xfId="2146"/>
    <cellStyle name="Comma 6 3" xfId="2147"/>
    <cellStyle name="Comma 6 4" xfId="2148"/>
    <cellStyle name="Comma 6 4 2" xfId="29552"/>
    <cellStyle name="Comma 6 4 3" xfId="29551"/>
    <cellStyle name="Comma 6 5" xfId="2149"/>
    <cellStyle name="Comma 6 6" xfId="2150"/>
    <cellStyle name="Comma 6 6 2" xfId="40421"/>
    <cellStyle name="Comma 6 7" xfId="2151"/>
    <cellStyle name="Comma 6 8" xfId="36497"/>
    <cellStyle name="Comma 6 9" xfId="40413"/>
    <cellStyle name="Comma 7" xfId="2152"/>
    <cellStyle name="Comma 7 2" xfId="2153"/>
    <cellStyle name="Comma 7 2 10" xfId="2154"/>
    <cellStyle name="Comma 7 2 11" xfId="2155"/>
    <cellStyle name="Comma 7 2 11 2" xfId="40424"/>
    <cellStyle name="Comma 7 2 12" xfId="2156"/>
    <cellStyle name="Comma 7 2 12 2" xfId="40425"/>
    <cellStyle name="Comma 7 2 13" xfId="2157"/>
    <cellStyle name="Comma 7 2 13 2" xfId="40426"/>
    <cellStyle name="Comma 7 2 14" xfId="2158"/>
    <cellStyle name="Comma 7 2 14 2" xfId="40427"/>
    <cellStyle name="Comma 7 2 15" xfId="2159"/>
    <cellStyle name="Comma 7 2 16" xfId="40423"/>
    <cellStyle name="Comma 7 2 2" xfId="2160"/>
    <cellStyle name="Comma 7 2 2 2" xfId="2161"/>
    <cellStyle name="Comma 7 2 2 2 2" xfId="2162"/>
    <cellStyle name="Comma 7 2 2 2 3" xfId="2163"/>
    <cellStyle name="Comma 7 2 2 3" xfId="2164"/>
    <cellStyle name="Comma 7 2 2 4" xfId="2165"/>
    <cellStyle name="Comma 7 2 2 5" xfId="2166"/>
    <cellStyle name="Comma 7 2 2 6" xfId="2167"/>
    <cellStyle name="Comma 7 2 2 6 2" xfId="40429"/>
    <cellStyle name="Comma 7 2 2 7" xfId="2168"/>
    <cellStyle name="Comma 7 2 2 8" xfId="40428"/>
    <cellStyle name="Comma 7 2 3" xfId="2169"/>
    <cellStyle name="Comma 7 2 3 2" xfId="2170"/>
    <cellStyle name="Comma 7 2 3 2 2" xfId="2171"/>
    <cellStyle name="Comma 7 2 3 2 3" xfId="2172"/>
    <cellStyle name="Comma 7 2 3 3" xfId="2173"/>
    <cellStyle name="Comma 7 2 3 4" xfId="2174"/>
    <cellStyle name="Comma 7 2 4" xfId="2175"/>
    <cellStyle name="Comma 7 2 4 2" xfId="2176"/>
    <cellStyle name="Comma 7 2 4 2 2" xfId="2177"/>
    <cellStyle name="Comma 7 2 4 2 3" xfId="2178"/>
    <cellStyle name="Comma 7 2 4 3" xfId="2179"/>
    <cellStyle name="Comma 7 2 4 4" xfId="2180"/>
    <cellStyle name="Comma 7 2 5" xfId="2181"/>
    <cellStyle name="Comma 7 2 5 2" xfId="2182"/>
    <cellStyle name="Comma 7 2 5 2 2" xfId="2183"/>
    <cellStyle name="Comma 7 2 5 2 3" xfId="2184"/>
    <cellStyle name="Comma 7 2 5 3" xfId="2185"/>
    <cellStyle name="Comma 7 2 5 4" xfId="2186"/>
    <cellStyle name="Comma 7 2 6" xfId="2187"/>
    <cellStyle name="Comma 7 2 6 2" xfId="2188"/>
    <cellStyle name="Comma 7 2 6 3" xfId="2189"/>
    <cellStyle name="Comma 7 2 7" xfId="2190"/>
    <cellStyle name="Comma 7 2 7 2" xfId="2191"/>
    <cellStyle name="Comma 7 2 7 3" xfId="2192"/>
    <cellStyle name="Comma 7 2 8" xfId="2193"/>
    <cellStyle name="Comma 7 2 9" xfId="2194"/>
    <cellStyle name="Comma 7 3" xfId="2195"/>
    <cellStyle name="Comma 7 4" xfId="2196"/>
    <cellStyle name="Comma 7 4 2" xfId="29554"/>
    <cellStyle name="Comma 7 4 3" xfId="29553"/>
    <cellStyle name="Comma 7 5" xfId="2197"/>
    <cellStyle name="Comma 7 6" xfId="2198"/>
    <cellStyle name="Comma 7 6 2" xfId="40430"/>
    <cellStyle name="Comma 7 7" xfId="2199"/>
    <cellStyle name="Comma 7 8" xfId="36495"/>
    <cellStyle name="Comma 7 9" xfId="40422"/>
    <cellStyle name="Comma 8" xfId="2200"/>
    <cellStyle name="Comma 8 2" xfId="2201"/>
    <cellStyle name="Comma 8 2 10" xfId="2202"/>
    <cellStyle name="Comma 8 2 11" xfId="2203"/>
    <cellStyle name="Comma 8 2 11 2" xfId="40433"/>
    <cellStyle name="Comma 8 2 12" xfId="2204"/>
    <cellStyle name="Comma 8 2 12 2" xfId="40434"/>
    <cellStyle name="Comma 8 2 13" xfId="2205"/>
    <cellStyle name="Comma 8 2 13 2" xfId="40435"/>
    <cellStyle name="Comma 8 2 14" xfId="2206"/>
    <cellStyle name="Comma 8 2 14 2" xfId="40436"/>
    <cellStyle name="Comma 8 2 15" xfId="2207"/>
    <cellStyle name="Comma 8 2 16" xfId="40432"/>
    <cellStyle name="Comma 8 2 2" xfId="2208"/>
    <cellStyle name="Comma 8 2 2 2" xfId="2209"/>
    <cellStyle name="Comma 8 2 2 2 2" xfId="2210"/>
    <cellStyle name="Comma 8 2 2 2 3" xfId="2211"/>
    <cellStyle name="Comma 8 2 2 3" xfId="2212"/>
    <cellStyle name="Comma 8 2 2 4" xfId="2213"/>
    <cellStyle name="Comma 8 2 2 5" xfId="2214"/>
    <cellStyle name="Comma 8 2 2 6" xfId="2215"/>
    <cellStyle name="Comma 8 2 2 6 2" xfId="40438"/>
    <cellStyle name="Comma 8 2 2 7" xfId="2216"/>
    <cellStyle name="Comma 8 2 2 8" xfId="40437"/>
    <cellStyle name="Comma 8 2 3" xfId="2217"/>
    <cellStyle name="Comma 8 2 3 2" xfId="2218"/>
    <cellStyle name="Comma 8 2 3 2 2" xfId="2219"/>
    <cellStyle name="Comma 8 2 3 2 3" xfId="2220"/>
    <cellStyle name="Comma 8 2 3 3" xfId="2221"/>
    <cellStyle name="Comma 8 2 3 4" xfId="2222"/>
    <cellStyle name="Comma 8 2 4" xfId="2223"/>
    <cellStyle name="Comma 8 2 4 2" xfId="2224"/>
    <cellStyle name="Comma 8 2 4 2 2" xfId="2225"/>
    <cellStyle name="Comma 8 2 4 2 3" xfId="2226"/>
    <cellStyle name="Comma 8 2 4 3" xfId="2227"/>
    <cellStyle name="Comma 8 2 4 4" xfId="2228"/>
    <cellStyle name="Comma 8 2 5" xfId="2229"/>
    <cellStyle name="Comma 8 2 5 2" xfId="2230"/>
    <cellStyle name="Comma 8 2 5 2 2" xfId="2231"/>
    <cellStyle name="Comma 8 2 5 2 3" xfId="2232"/>
    <cellStyle name="Comma 8 2 5 3" xfId="2233"/>
    <cellStyle name="Comma 8 2 5 4" xfId="2234"/>
    <cellStyle name="Comma 8 2 6" xfId="2235"/>
    <cellStyle name="Comma 8 2 6 2" xfId="2236"/>
    <cellStyle name="Comma 8 2 6 3" xfId="2237"/>
    <cellStyle name="Comma 8 2 7" xfId="2238"/>
    <cellStyle name="Comma 8 2 7 2" xfId="2239"/>
    <cellStyle name="Comma 8 2 7 3" xfId="2240"/>
    <cellStyle name="Comma 8 2 8" xfId="2241"/>
    <cellStyle name="Comma 8 2 9" xfId="2242"/>
    <cellStyle name="Comma 8 3" xfId="2243"/>
    <cellStyle name="Comma 8 4" xfId="2244"/>
    <cellStyle name="Comma 8 4 2" xfId="29556"/>
    <cellStyle name="Comma 8 4 3" xfId="29555"/>
    <cellStyle name="Comma 8 5" xfId="2245"/>
    <cellStyle name="Comma 8 6" xfId="2246"/>
    <cellStyle name="Comma 8 6 2" xfId="40439"/>
    <cellStyle name="Comma 8 7" xfId="2247"/>
    <cellStyle name="Comma 8 8" xfId="36491"/>
    <cellStyle name="Comma 8 9" xfId="40431"/>
    <cellStyle name="Comma 9" xfId="29557"/>
    <cellStyle name="Comma 9 2" xfId="29558"/>
    <cellStyle name="Currency 2" xfId="2248"/>
    <cellStyle name="Currency 2 2" xfId="2249"/>
    <cellStyle name="Currency 2 2 2" xfId="2250"/>
    <cellStyle name="Currency 2 2 2 2" xfId="2251"/>
    <cellStyle name="Currency 2 2 2 2 2" xfId="38784"/>
    <cellStyle name="Currency 2 2 2 3" xfId="2252"/>
    <cellStyle name="Currency 2 2 2 4" xfId="2253"/>
    <cellStyle name="Currency 2 2 2 5" xfId="2254"/>
    <cellStyle name="Currency 2 2 3" xfId="2255"/>
    <cellStyle name="Currency 2 2 3 2" xfId="38783"/>
    <cellStyle name="Currency 2 2 4" xfId="2256"/>
    <cellStyle name="Currency 2 2 5" xfId="2257"/>
    <cellStyle name="Currency 2 2 6" xfId="2258"/>
    <cellStyle name="Currency 2 3" xfId="2259"/>
    <cellStyle name="Currency 2 3 2" xfId="2260"/>
    <cellStyle name="Currency 2 3 2 2" xfId="38780"/>
    <cellStyle name="Currency 2 3 3" xfId="2261"/>
    <cellStyle name="Currency 2 3 4" xfId="2262"/>
    <cellStyle name="Currency 2 3 5" xfId="2263"/>
    <cellStyle name="Currency 2 4" xfId="2264"/>
    <cellStyle name="Currency 2 4 2" xfId="2265"/>
    <cellStyle name="Currency 2 4 2 2" xfId="38777"/>
    <cellStyle name="Currency 2 4 3" xfId="2266"/>
    <cellStyle name="Currency 2 4 4" xfId="2267"/>
    <cellStyle name="Currency 2 4 5" xfId="2268"/>
    <cellStyle name="Currency 2 5" xfId="2269"/>
    <cellStyle name="Currency 2 5 2" xfId="2270"/>
    <cellStyle name="Currency 2 5 2 2" xfId="38776"/>
    <cellStyle name="Currency 2 5 3" xfId="2271"/>
    <cellStyle name="Currency 2 5 4" xfId="2272"/>
    <cellStyle name="Currency 2 5 5" xfId="2273"/>
    <cellStyle name="Currency 2 6" xfId="2274"/>
    <cellStyle name="Currency 2 6 2" xfId="29559"/>
    <cellStyle name="Currency 2 7" xfId="2275"/>
    <cellStyle name="Currency 2 8" xfId="2276"/>
    <cellStyle name="Currency 2 9" xfId="2277"/>
    <cellStyle name="Currency 3" xfId="29560"/>
    <cellStyle name="Currency 4" xfId="29561"/>
    <cellStyle name="Currency 5" xfId="29562"/>
    <cellStyle name="Currency 6" xfId="29563"/>
    <cellStyle name="Currency 7" xfId="29564"/>
    <cellStyle name="Currency 8" xfId="29565"/>
    <cellStyle name="Currency 8 2" xfId="29566"/>
    <cellStyle name="Currency 8 2 2" xfId="29567"/>
    <cellStyle name="Currency 8 3" xfId="29568"/>
    <cellStyle name="Data" xfId="2278"/>
    <cellStyle name="Data 2" xfId="2279"/>
    <cellStyle name="Data 2 10" xfId="2280"/>
    <cellStyle name="Data 2 10 2" xfId="2281"/>
    <cellStyle name="Data 2 10 3" xfId="2282"/>
    <cellStyle name="Data 2 10 4" xfId="2283"/>
    <cellStyle name="Data 2 11" xfId="2284"/>
    <cellStyle name="Data 2 11 2" xfId="2285"/>
    <cellStyle name="Data 2 11 3" xfId="2286"/>
    <cellStyle name="Data 2 12" xfId="2287"/>
    <cellStyle name="Data 2 12 2" xfId="38764"/>
    <cellStyle name="Data 2 13" xfId="2288"/>
    <cellStyle name="Data 2 14" xfId="2289"/>
    <cellStyle name="Data 2 15" xfId="2290"/>
    <cellStyle name="Data 2 2" xfId="2291"/>
    <cellStyle name="Data 2 2 2" xfId="2292"/>
    <cellStyle name="Data 2 2 2 2" xfId="38762"/>
    <cellStyle name="Data 2 2 3" xfId="2293"/>
    <cellStyle name="Data 2 2 4" xfId="2294"/>
    <cellStyle name="Data 2 2 5" xfId="2295"/>
    <cellStyle name="Data 2 3" xfId="2296"/>
    <cellStyle name="Data 2 3 2" xfId="2297"/>
    <cellStyle name="Data 2 3 3" xfId="2298"/>
    <cellStyle name="Data 2 3 4" xfId="2299"/>
    <cellStyle name="Data 2 4" xfId="2300"/>
    <cellStyle name="Data 2 4 2" xfId="2301"/>
    <cellStyle name="Data 2 4 3" xfId="2302"/>
    <cellStyle name="Data 2 4 4" xfId="2303"/>
    <cellStyle name="Data 2 5" xfId="2304"/>
    <cellStyle name="Data 2 5 2" xfId="2305"/>
    <cellStyle name="Data 2 5 3" xfId="2306"/>
    <cellStyle name="Data 2 5 4" xfId="2307"/>
    <cellStyle name="Data 2 6" xfId="2308"/>
    <cellStyle name="Data 2 6 2" xfId="2309"/>
    <cellStyle name="Data 2 6 3" xfId="2310"/>
    <cellStyle name="Data 2 6 4" xfId="2311"/>
    <cellStyle name="Data 2 7" xfId="2312"/>
    <cellStyle name="Data 2 7 2" xfId="2313"/>
    <cellStyle name="Data 2 7 3" xfId="2314"/>
    <cellStyle name="Data 2 7 4" xfId="2315"/>
    <cellStyle name="Data 2 8" xfId="2316"/>
    <cellStyle name="Data 2 8 2" xfId="2317"/>
    <cellStyle name="Data 2 8 3" xfId="2318"/>
    <cellStyle name="Data 2 8 4" xfId="2319"/>
    <cellStyle name="Data 2 9" xfId="2320"/>
    <cellStyle name="Data 2 9 2" xfId="2321"/>
    <cellStyle name="Data 2 9 3" xfId="2322"/>
    <cellStyle name="Data 2 9 4" xfId="2323"/>
    <cellStyle name="Data 3" xfId="2324"/>
    <cellStyle name="Data 3 2" xfId="38755"/>
    <cellStyle name="Data 4" xfId="2325"/>
    <cellStyle name="Data 5" xfId="2326"/>
    <cellStyle name="Data 6" xfId="2327"/>
    <cellStyle name="Date" xfId="2328"/>
    <cellStyle name="Date 2" xfId="2329"/>
    <cellStyle name="Date 2 2" xfId="2330"/>
    <cellStyle name="Date 2 2 2" xfId="2331"/>
    <cellStyle name="Date 2 2 2 2" xfId="38752"/>
    <cellStyle name="Date 2 2 3" xfId="2332"/>
    <cellStyle name="Date 2 2 4" xfId="2333"/>
    <cellStyle name="Date 2 2 5" xfId="2334"/>
    <cellStyle name="Date 2 3" xfId="2335"/>
    <cellStyle name="Date 2 3 2" xfId="2336"/>
    <cellStyle name="Date 2 3 2 2" xfId="38750"/>
    <cellStyle name="Date 2 3 3" xfId="2337"/>
    <cellStyle name="Date 2 3 4" xfId="2338"/>
    <cellStyle name="Date 2 3 5" xfId="2339"/>
    <cellStyle name="Date 2 4" xfId="2340"/>
    <cellStyle name="Date 2 4 2" xfId="38748"/>
    <cellStyle name="Date 2 5" xfId="2341"/>
    <cellStyle name="Date 2 6" xfId="2342"/>
    <cellStyle name="Date 2 7" xfId="2343"/>
    <cellStyle name="Date 3" xfId="2344"/>
    <cellStyle name="Date 3 2" xfId="38746"/>
    <cellStyle name="Date 4" xfId="2345"/>
    <cellStyle name="Date 5" xfId="2346"/>
    <cellStyle name="Date 6" xfId="2347"/>
    <cellStyle name="Euro" xfId="2348"/>
    <cellStyle name="Euro 2" xfId="2349"/>
    <cellStyle name="Euro 2 2" xfId="38744"/>
    <cellStyle name="Euro 3" xfId="2350"/>
    <cellStyle name="Euro 4" xfId="2351"/>
    <cellStyle name="Euro 5" xfId="2352"/>
    <cellStyle name="Explanatory Text 2" xfId="2353"/>
    <cellStyle name="Explanatory Text 2 2" xfId="2354"/>
    <cellStyle name="Explanatory Text 2 2 2" xfId="38741"/>
    <cellStyle name="Explanatory Text 2 3" xfId="2355"/>
    <cellStyle name="Explanatory Text 2 4" xfId="2356"/>
    <cellStyle name="Explanatory Text 2 5" xfId="2357"/>
    <cellStyle name="Fixed" xfId="2358"/>
    <cellStyle name="Fixed 2" xfId="2359"/>
    <cellStyle name="Fixed 2 2" xfId="2360"/>
    <cellStyle name="Fixed 2 2 2" xfId="2361"/>
    <cellStyle name="Fixed 2 2 2 2" xfId="38738"/>
    <cellStyle name="Fixed 2 2 3" xfId="2362"/>
    <cellStyle name="Fixed 2 2 4" xfId="2363"/>
    <cellStyle name="Fixed 2 2 5" xfId="2364"/>
    <cellStyle name="Fixed 2 3" xfId="2365"/>
    <cellStyle name="Fixed 2 3 2" xfId="2366"/>
    <cellStyle name="Fixed 2 3 2 2" xfId="38736"/>
    <cellStyle name="Fixed 2 3 3" xfId="2367"/>
    <cellStyle name="Fixed 2 3 4" xfId="2368"/>
    <cellStyle name="Fixed 2 3 5" xfId="2369"/>
    <cellStyle name="Fixed 2 4" xfId="2370"/>
    <cellStyle name="Fixed 2 4 2" xfId="38734"/>
    <cellStyle name="Fixed 2 5" xfId="2371"/>
    <cellStyle name="Fixed 2 6" xfId="2372"/>
    <cellStyle name="Fixed 2 7" xfId="2373"/>
    <cellStyle name="Fixed 3" xfId="2374"/>
    <cellStyle name="Fixed 3 2" xfId="38732"/>
    <cellStyle name="Fixed 4" xfId="2375"/>
    <cellStyle name="Fixed 5" xfId="2376"/>
    <cellStyle name="Fixed 6" xfId="2377"/>
    <cellStyle name="Font: Calibri, 9pt regular" xfId="40580"/>
    <cellStyle name="Footnotes: top row" xfId="40581"/>
    <cellStyle name="Good 2" xfId="2378"/>
    <cellStyle name="Good 2 2" xfId="2379"/>
    <cellStyle name="Good 2 2 2" xfId="2380"/>
    <cellStyle name="Good 2 2 2 2" xfId="2381"/>
    <cellStyle name="Good 2 2 2 2 2" xfId="38729"/>
    <cellStyle name="Good 2 2 2 3" xfId="2382"/>
    <cellStyle name="Good 2 2 2 4" xfId="2383"/>
    <cellStyle name="Good 2 2 3" xfId="2384"/>
    <cellStyle name="Good 2 2 3 2" xfId="38727"/>
    <cellStyle name="Good 2 2 4" xfId="2385"/>
    <cellStyle name="Good 2 2 5" xfId="2386"/>
    <cellStyle name="Good 2 3" xfId="2387"/>
    <cellStyle name="Good 2 3 2" xfId="38725"/>
    <cellStyle name="Good 2 4" xfId="2388"/>
    <cellStyle name="Good 2 5" xfId="2389"/>
    <cellStyle name="Header: bottom row" xfId="40582"/>
    <cellStyle name="Heading" xfId="29569"/>
    <cellStyle name="Heading 1 2" xfId="2390"/>
    <cellStyle name="Heading 1 2 2" xfId="2391"/>
    <cellStyle name="Heading 1 2 2 2" xfId="38722"/>
    <cellStyle name="Heading 1 2 3" xfId="2392"/>
    <cellStyle name="Heading 1 2 4" xfId="2393"/>
    <cellStyle name="Heading 1 2 5" xfId="2394"/>
    <cellStyle name="Heading 2 2" xfId="2395"/>
    <cellStyle name="Heading 2 2 2" xfId="2396"/>
    <cellStyle name="Heading 2 2 2 2" xfId="29570"/>
    <cellStyle name="Heading 2 2 3" xfId="2397"/>
    <cellStyle name="Heading 2 2 3 2" xfId="38718"/>
    <cellStyle name="Heading 2 2 4" xfId="2398"/>
    <cellStyle name="Heading 2 2 5" xfId="2399"/>
    <cellStyle name="Heading 3 2" xfId="2400"/>
    <cellStyle name="Heading 3 2 2" xfId="2401"/>
    <cellStyle name="Heading 3 2 2 2" xfId="38717"/>
    <cellStyle name="Heading 3 2 3" xfId="2402"/>
    <cellStyle name="Heading 3 2 4" xfId="2403"/>
    <cellStyle name="Heading 3 2 5" xfId="2404"/>
    <cellStyle name="Heading 4 2" xfId="2405"/>
    <cellStyle name="Heading 4 2 2" xfId="2406"/>
    <cellStyle name="Heading 4 2 2 2" xfId="38715"/>
    <cellStyle name="Heading 4 2 3" xfId="2407"/>
    <cellStyle name="Heading 4 2 4" xfId="2408"/>
    <cellStyle name="Heading 4 2 5" xfId="2409"/>
    <cellStyle name="Heading1" xfId="2410"/>
    <cellStyle name="Heading1 2" xfId="2411"/>
    <cellStyle name="Heading1 2 2" xfId="2412"/>
    <cellStyle name="Heading1 2 2 2" xfId="2413"/>
    <cellStyle name="Heading1 2 2 2 2" xfId="38711"/>
    <cellStyle name="Heading1 2 2 3" xfId="2414"/>
    <cellStyle name="Heading1 2 2 4" xfId="2415"/>
    <cellStyle name="Heading1 2 2 5" xfId="2416"/>
    <cellStyle name="Heading1 2 3" xfId="2417"/>
    <cellStyle name="Heading1 2 3 2" xfId="2418"/>
    <cellStyle name="Heading1 2 3 2 2" xfId="38708"/>
    <cellStyle name="Heading1 2 3 3" xfId="2419"/>
    <cellStyle name="Heading1 2 3 4" xfId="2420"/>
    <cellStyle name="Heading1 2 3 5" xfId="2421"/>
    <cellStyle name="Heading1 2 4" xfId="2422"/>
    <cellStyle name="Heading1 2 4 2" xfId="38706"/>
    <cellStyle name="Heading1 2 5" xfId="2423"/>
    <cellStyle name="Heading1 2 6" xfId="2424"/>
    <cellStyle name="Heading1 2 7" xfId="2425"/>
    <cellStyle name="Heading1 3" xfId="2426"/>
    <cellStyle name="Heading1 3 2" xfId="38704"/>
    <cellStyle name="Heading1 4" xfId="2427"/>
    <cellStyle name="Heading1 5" xfId="2428"/>
    <cellStyle name="Heading1 6" xfId="2429"/>
    <cellStyle name="Heading2" xfId="2430"/>
    <cellStyle name="Heading2 2" xfId="2431"/>
    <cellStyle name="Heading2 2 2" xfId="2432"/>
    <cellStyle name="Heading2 2 2 2" xfId="2433"/>
    <cellStyle name="Heading2 2 2 2 2" xfId="38701"/>
    <cellStyle name="Heading2 2 2 3" xfId="2434"/>
    <cellStyle name="Heading2 2 2 4" xfId="2435"/>
    <cellStyle name="Heading2 2 2 5" xfId="2436"/>
    <cellStyle name="Heading2 2 3" xfId="2437"/>
    <cellStyle name="Heading2 2 3 2" xfId="2438"/>
    <cellStyle name="Heading2 2 3 2 2" xfId="38698"/>
    <cellStyle name="Heading2 2 3 3" xfId="2439"/>
    <cellStyle name="Heading2 2 3 4" xfId="2440"/>
    <cellStyle name="Heading2 2 3 5" xfId="2441"/>
    <cellStyle name="Heading2 2 4" xfId="2442"/>
    <cellStyle name="Heading2 2 4 2" xfId="38697"/>
    <cellStyle name="Heading2 2 5" xfId="2443"/>
    <cellStyle name="Heading2 2 6" xfId="2444"/>
    <cellStyle name="Heading2 2 7" xfId="2445"/>
    <cellStyle name="Heading2 3" xfId="2446"/>
    <cellStyle name="Heading2 3 2" xfId="29571"/>
    <cellStyle name="Heading2 4" xfId="2447"/>
    <cellStyle name="Heading2 4 2" xfId="38695"/>
    <cellStyle name="Heading2 5" xfId="2448"/>
    <cellStyle name="Heading2 6" xfId="2449"/>
    <cellStyle name="Hyperlink 10" xfId="29572"/>
    <cellStyle name="Hyperlink 10 2" xfId="29573"/>
    <cellStyle name="Hyperlink 10 3" xfId="29574"/>
    <cellStyle name="Hyperlink 11" xfId="29575"/>
    <cellStyle name="Hyperlink 11 2" xfId="29576"/>
    <cellStyle name="Hyperlink 11 3" xfId="29577"/>
    <cellStyle name="Hyperlink 12" xfId="29578"/>
    <cellStyle name="Hyperlink 12 2" xfId="29579"/>
    <cellStyle name="Hyperlink 12 3" xfId="29580"/>
    <cellStyle name="Hyperlink 13" xfId="29581"/>
    <cellStyle name="Hyperlink 13 2" xfId="29582"/>
    <cellStyle name="Hyperlink 13 3" xfId="29583"/>
    <cellStyle name="Hyperlink 14" xfId="29584"/>
    <cellStyle name="Hyperlink 14 2" xfId="29585"/>
    <cellStyle name="Hyperlink 14 3" xfId="29586"/>
    <cellStyle name="Hyperlink 15" xfId="29587"/>
    <cellStyle name="Hyperlink 15 2" xfId="29588"/>
    <cellStyle name="Hyperlink 15 3" xfId="29589"/>
    <cellStyle name="Hyperlink 16" xfId="29590"/>
    <cellStyle name="Hyperlink 16 2" xfId="29591"/>
    <cellStyle name="Hyperlink 16 3" xfId="29592"/>
    <cellStyle name="Hyperlink 17" xfId="29593"/>
    <cellStyle name="Hyperlink 17 2" xfId="29594"/>
    <cellStyle name="Hyperlink 17 3" xfId="29595"/>
    <cellStyle name="Hyperlink 18" xfId="29596"/>
    <cellStyle name="Hyperlink 18 2" xfId="29597"/>
    <cellStyle name="Hyperlink 18 3" xfId="29598"/>
    <cellStyle name="Hyperlink 19" xfId="29599"/>
    <cellStyle name="Hyperlink 19 2" xfId="29600"/>
    <cellStyle name="Hyperlink 19 3" xfId="29601"/>
    <cellStyle name="Hyperlink 2" xfId="2450"/>
    <cellStyle name="Hyperlink 2 2" xfId="2451"/>
    <cellStyle name="Hyperlink 2 2 2" xfId="2452"/>
    <cellStyle name="Hyperlink 2 2 2 2" xfId="2453"/>
    <cellStyle name="Hyperlink 2 2 2 2 2" xfId="38671"/>
    <cellStyle name="Hyperlink 2 2 2 3" xfId="2454"/>
    <cellStyle name="Hyperlink 2 2 2 4" xfId="2455"/>
    <cellStyle name="Hyperlink 2 2 3" xfId="2456"/>
    <cellStyle name="Hyperlink 2 2 3 2" xfId="29602"/>
    <cellStyle name="Hyperlink 2 2 4" xfId="2457"/>
    <cellStyle name="Hyperlink 2 2 4 2" xfId="38670"/>
    <cellStyle name="Hyperlink 2 2 5" xfId="2458"/>
    <cellStyle name="Hyperlink 2 3" xfId="2459"/>
    <cellStyle name="Hyperlink 2 3 2" xfId="2460"/>
    <cellStyle name="Hyperlink 2 3 2 2" xfId="2461"/>
    <cellStyle name="Hyperlink 2 3 2 2 2" xfId="2462"/>
    <cellStyle name="Hyperlink 2 3 2 2 2 2" xfId="38665"/>
    <cellStyle name="Hyperlink 2 3 2 2 3" xfId="2463"/>
    <cellStyle name="Hyperlink 2 3 2 2 4" xfId="2464"/>
    <cellStyle name="Hyperlink 2 3 2 2 5" xfId="2465"/>
    <cellStyle name="Hyperlink 2 3 2 3" xfId="2466"/>
    <cellStyle name="Hyperlink 2 3 2 3 2" xfId="38664"/>
    <cellStyle name="Hyperlink 2 3 2 4" xfId="2467"/>
    <cellStyle name="Hyperlink 2 3 2 5" xfId="2468"/>
    <cellStyle name="Hyperlink 2 3 3" xfId="2469"/>
    <cellStyle name="Hyperlink 2 3 3 2" xfId="2470"/>
    <cellStyle name="Hyperlink 2 3 3 2 2" xfId="38661"/>
    <cellStyle name="Hyperlink 2 3 3 3" xfId="2471"/>
    <cellStyle name="Hyperlink 2 3 3 4" xfId="2472"/>
    <cellStyle name="Hyperlink 2 3 3 5" xfId="2473"/>
    <cellStyle name="Hyperlink 2 3 4" xfId="2474"/>
    <cellStyle name="Hyperlink 2 3 4 2" xfId="29603"/>
    <cellStyle name="Hyperlink 2 3 5" xfId="2475"/>
    <cellStyle name="Hyperlink 2 3 5 2" xfId="38658"/>
    <cellStyle name="Hyperlink 2 3 6" xfId="2476"/>
    <cellStyle name="Hyperlink 2 4" xfId="2477"/>
    <cellStyle name="Hyperlink 2 4 2" xfId="2478"/>
    <cellStyle name="Hyperlink 2 4 2 2" xfId="38657"/>
    <cellStyle name="Hyperlink 2 4 3" xfId="2479"/>
    <cellStyle name="Hyperlink 2 4 4" xfId="2480"/>
    <cellStyle name="Hyperlink 2 4 5" xfId="2481"/>
    <cellStyle name="Hyperlink 2 5" xfId="2482"/>
    <cellStyle name="Hyperlink 2 5 2" xfId="29604"/>
    <cellStyle name="Hyperlink 2 6" xfId="2483"/>
    <cellStyle name="Hyperlink 2 6 2" xfId="38655"/>
    <cellStyle name="Hyperlink 2 7" xfId="2484"/>
    <cellStyle name="Hyperlink 20" xfId="29605"/>
    <cellStyle name="Hyperlink 20 2" xfId="29606"/>
    <cellStyle name="Hyperlink 20 3" xfId="29607"/>
    <cellStyle name="Hyperlink 21" xfId="29608"/>
    <cellStyle name="Hyperlink 21 2" xfId="29609"/>
    <cellStyle name="Hyperlink 21 3" xfId="29610"/>
    <cellStyle name="Hyperlink 22" xfId="29611"/>
    <cellStyle name="Hyperlink 22 2" xfId="29612"/>
    <cellStyle name="Hyperlink 22 3" xfId="29613"/>
    <cellStyle name="Hyperlink 23" xfId="29614"/>
    <cellStyle name="Hyperlink 23 2" xfId="29615"/>
    <cellStyle name="Hyperlink 23 3" xfId="29616"/>
    <cellStyle name="Hyperlink 24" xfId="29617"/>
    <cellStyle name="Hyperlink 25" xfId="29618"/>
    <cellStyle name="Hyperlink 26" xfId="29619"/>
    <cellStyle name="Hyperlink 27" xfId="29620"/>
    <cellStyle name="Hyperlink 28" xfId="29621"/>
    <cellStyle name="Hyperlink 29" xfId="29622"/>
    <cellStyle name="Hyperlink 3" xfId="2485"/>
    <cellStyle name="Hyperlink 3 2" xfId="2486"/>
    <cellStyle name="Hyperlink 3 2 2" xfId="29623"/>
    <cellStyle name="Hyperlink 3 3" xfId="2487"/>
    <cellStyle name="Hyperlink 3 3 2" xfId="29624"/>
    <cellStyle name="Hyperlink 3 4" xfId="2488"/>
    <cellStyle name="Hyperlink 3 4 2" xfId="29625"/>
    <cellStyle name="Hyperlink 3 5" xfId="38638"/>
    <cellStyle name="Hyperlink 30" xfId="29626"/>
    <cellStyle name="Hyperlink 31" xfId="29627"/>
    <cellStyle name="Hyperlink 32" xfId="29628"/>
    <cellStyle name="Hyperlink 33" xfId="29629"/>
    <cellStyle name="Hyperlink 33 2" xfId="29630"/>
    <cellStyle name="Hyperlink 33 3" xfId="29631"/>
    <cellStyle name="Hyperlink 34" xfId="29632"/>
    <cellStyle name="Hyperlink 34 2" xfId="29633"/>
    <cellStyle name="Hyperlink 34 3" xfId="29634"/>
    <cellStyle name="Hyperlink 34 4" xfId="29635"/>
    <cellStyle name="Hyperlink 34 5" xfId="29636"/>
    <cellStyle name="Hyperlink 4" xfId="2489"/>
    <cellStyle name="Hyperlink 4 2" xfId="2490"/>
    <cellStyle name="Hyperlink 4 2 2" xfId="29637"/>
    <cellStyle name="Hyperlink 4 3" xfId="2491"/>
    <cellStyle name="Hyperlink 4 3 2" xfId="29638"/>
    <cellStyle name="Hyperlink 4 4" xfId="2492"/>
    <cellStyle name="Hyperlink 4 4 2" xfId="29639"/>
    <cellStyle name="Hyperlink 4 5" xfId="2493"/>
    <cellStyle name="Hyperlink 5" xfId="29640"/>
    <cellStyle name="Hyperlink 5 2" xfId="29641"/>
    <cellStyle name="Hyperlink 5 3" xfId="29642"/>
    <cellStyle name="Hyperlink 6" xfId="29643"/>
    <cellStyle name="Hyperlink 6 2" xfId="29644"/>
    <cellStyle name="Hyperlink 6 3" xfId="29645"/>
    <cellStyle name="Hyperlink 7" xfId="29646"/>
    <cellStyle name="Hyperlink 7 2" xfId="29647"/>
    <cellStyle name="Hyperlink 7 3" xfId="29648"/>
    <cellStyle name="Hyperlink 8" xfId="29649"/>
    <cellStyle name="Hyperlink 8 2" xfId="29650"/>
    <cellStyle name="Hyperlink 8 3" xfId="29651"/>
    <cellStyle name="Hyperlink 9" xfId="29652"/>
    <cellStyle name="Hyperlink 9 2" xfId="29653"/>
    <cellStyle name="Hyperlink 9 3" xfId="29654"/>
    <cellStyle name="Input 2" xfId="2494"/>
    <cellStyle name="Input 2 2" xfId="2495"/>
    <cellStyle name="Input 2 2 2" xfId="29655"/>
    <cellStyle name="Input 2 3" xfId="2496"/>
    <cellStyle name="Input 2 3 2" xfId="38614"/>
    <cellStyle name="Input 2 4" xfId="2497"/>
    <cellStyle name="Input 2 5" xfId="2498"/>
    <cellStyle name="Linked" xfId="29656"/>
    <cellStyle name="Linked Cell 2" xfId="2499"/>
    <cellStyle name="Linked Cell 2 2" xfId="2500"/>
    <cellStyle name="Linked Cell 2 2 2" xfId="38612"/>
    <cellStyle name="Linked Cell 2 3" xfId="2501"/>
    <cellStyle name="Linked Cell 2 4" xfId="2502"/>
    <cellStyle name="Linked Cell 2 5" xfId="2503"/>
    <cellStyle name="Neutral 2" xfId="2504"/>
    <cellStyle name="Neutral 2 2" xfId="2505"/>
    <cellStyle name="Neutral 2 2 2" xfId="38609"/>
    <cellStyle name="Neutral 2 3" xfId="2506"/>
    <cellStyle name="Neutral 2 4" xfId="2507"/>
    <cellStyle name="Neutral 2 5" xfId="2508"/>
    <cellStyle name="Normal 10" xfId="2509"/>
    <cellStyle name="Normal 10 2" xfId="2510"/>
    <cellStyle name="Normal 10 2 2 3 2 2" xfId="2511"/>
    <cellStyle name="Normal 10 3" xfId="2512"/>
    <cellStyle name="Normal 2" xfId="2513"/>
    <cellStyle name="Normal 2 2" xfId="2514"/>
    <cellStyle name="Normal 2 2 2" xfId="2515"/>
    <cellStyle name="Normal 2 2 2 2" xfId="2516"/>
    <cellStyle name="Normal 2 2 2 2 2" xfId="2517"/>
    <cellStyle name="Normal 2 2 2 2 2 2" xfId="29657"/>
    <cellStyle name="Normal 2 2 2 2 3" xfId="2518"/>
    <cellStyle name="Normal 2 2 2 2 3 2" xfId="29658"/>
    <cellStyle name="Normal 2 2 2 3" xfId="2519"/>
    <cellStyle name="Normal 2 2 2 3 2" xfId="29659"/>
    <cellStyle name="Normal 2 2 2 4" xfId="2520"/>
    <cellStyle name="Normal 2 2 2 4 2" xfId="29660"/>
    <cellStyle name="Normal 2 2 3" xfId="2521"/>
    <cellStyle name="Normal 2 2 3 2" xfId="2522"/>
    <cellStyle name="Normal 2 2 3 2 2" xfId="2523"/>
    <cellStyle name="Normal 2 2 3 2 2 2" xfId="38599"/>
    <cellStyle name="Normal 2 2 3 2 3" xfId="2524"/>
    <cellStyle name="Normal 2 2 3 2 4" xfId="2525"/>
    <cellStyle name="Normal 2 2 3 3" xfId="2526"/>
    <cellStyle name="Normal 2 2 4" xfId="2527"/>
    <cellStyle name="Normal 2 3" xfId="2528"/>
    <cellStyle name="Normal 2 3 2" xfId="2529"/>
    <cellStyle name="Normal 2 3 2 2" xfId="2530"/>
    <cellStyle name="Normal 2 3 2 2 2" xfId="38597"/>
    <cellStyle name="Normal 2 3 2 3" xfId="2531"/>
    <cellStyle name="Normal 2 3 2 4" xfId="2532"/>
    <cellStyle name="Normal 2 3 2 5" xfId="2533"/>
    <cellStyle name="Normal 2 3 3" xfId="2534"/>
    <cellStyle name="Normal 2 3 3 2" xfId="2535"/>
    <cellStyle name="Normal 2 3 3 2 2" xfId="38594"/>
    <cellStyle name="Normal 2 3 3 3" xfId="2536"/>
    <cellStyle name="Normal 2 3 3 4" xfId="2537"/>
    <cellStyle name="Normal 2 3 4" xfId="2538"/>
    <cellStyle name="Normal 2 3 4 2" xfId="38592"/>
    <cellStyle name="Normal 2 3 5" xfId="2539"/>
    <cellStyle name="Normal 2 3 6" xfId="2540"/>
    <cellStyle name="Normal 2 4" xfId="2541"/>
    <cellStyle name="Normal 2 4 2" xfId="2542"/>
    <cellStyle name="Normal 2 4 2 2" xfId="2543"/>
    <cellStyle name="Normal 2 4 2 3" xfId="2544"/>
    <cellStyle name="Normal 2 4 3" xfId="2545"/>
    <cellStyle name="Normal 2 4 3 2" xfId="2546"/>
    <cellStyle name="Normal 2 4 3 2 2" xfId="2547"/>
    <cellStyle name="Normal 2 4 3 2 2 2" xfId="38588"/>
    <cellStyle name="Normal 2 4 3 2 3" xfId="2548"/>
    <cellStyle name="Normal 2 4 3 2 4" xfId="2549"/>
    <cellStyle name="Normal 2 4 3 3" xfId="2550"/>
    <cellStyle name="Normal 2 4 3 3 2" xfId="38586"/>
    <cellStyle name="Normal 2 4 3 4" xfId="2551"/>
    <cellStyle name="Normal 2 4 3 5" xfId="2552"/>
    <cellStyle name="Normal 2 4 4" xfId="2553"/>
    <cellStyle name="Normal 2 5" xfId="2554"/>
    <cellStyle name="Normal 2 5 2" xfId="29661"/>
    <cellStyle name="Normal 3" xfId="38584"/>
    <cellStyle name="Normal 3 10" xfId="2555"/>
    <cellStyle name="Normal 3 10 2" xfId="2556"/>
    <cellStyle name="Normal 3 10 3" xfId="2557"/>
    <cellStyle name="Normal 3 11" xfId="2558"/>
    <cellStyle name="Normal 3 11 2" xfId="2559"/>
    <cellStyle name="Normal 3 11 3" xfId="2560"/>
    <cellStyle name="Normal 3 12" xfId="2561"/>
    <cellStyle name="Normal 3 12 2" xfId="2562"/>
    <cellStyle name="Normal 3 12 3" xfId="2563"/>
    <cellStyle name="Normal 3 13" xfId="2564"/>
    <cellStyle name="Normal 3 13 2" xfId="2565"/>
    <cellStyle name="Normal 3 13 3" xfId="2566"/>
    <cellStyle name="Normal 3 14" xfId="2567"/>
    <cellStyle name="Normal 3 14 2" xfId="2568"/>
    <cellStyle name="Normal 3 14 3" xfId="2569"/>
    <cellStyle name="Normal 3 2" xfId="2570"/>
    <cellStyle name="Normal 3 2 2" xfId="2571"/>
    <cellStyle name="Normal 3 2 2 2" xfId="2572"/>
    <cellStyle name="Normal 3 2 2 2 2" xfId="38578"/>
    <cellStyle name="Normal 3 2 2 3" xfId="2573"/>
    <cellStyle name="Normal 3 2 2 4" xfId="2574"/>
    <cellStyle name="Normal 3 2 3" xfId="2575"/>
    <cellStyle name="Normal 3 2 3 2" xfId="2576"/>
    <cellStyle name="Normal 3 2 3 2 2" xfId="38575"/>
    <cellStyle name="Normal 3 2 3 3" xfId="2577"/>
    <cellStyle name="Normal 3 2 3 4" xfId="2578"/>
    <cellStyle name="Normal 3 2 4" xfId="2579"/>
    <cellStyle name="Normal 3 2 4 2" xfId="2580"/>
    <cellStyle name="Normal 3 2 4 2 2" xfId="38573"/>
    <cellStyle name="Normal 3 2 4 3" xfId="2581"/>
    <cellStyle name="Normal 3 2 4 4" xfId="2582"/>
    <cellStyle name="Normal 3 2 5" xfId="2583"/>
    <cellStyle name="Normal 3 2 5 2" xfId="2584"/>
    <cellStyle name="Normal 3 2 5 2 2" xfId="38570"/>
    <cellStyle name="Normal 3 2 5 3" xfId="2585"/>
    <cellStyle name="Normal 3 2 5 4" xfId="2586"/>
    <cellStyle name="Normal 3 2 6" xfId="2587"/>
    <cellStyle name="Normal 3 2 6 2" xfId="2588"/>
    <cellStyle name="Normal 3 2 6 2 2" xfId="38568"/>
    <cellStyle name="Normal 3 2 6 3" xfId="2589"/>
    <cellStyle name="Normal 3 2 6 4" xfId="2590"/>
    <cellStyle name="Normal 3 2 7" xfId="2591"/>
    <cellStyle name="Normal 3 2 7 2" xfId="2592"/>
    <cellStyle name="Normal 3 2 7 2 2" xfId="38567"/>
    <cellStyle name="Normal 3 2 7 3" xfId="2593"/>
    <cellStyle name="Normal 3 2 7 4" xfId="2594"/>
    <cellStyle name="Normal 3 2 8" xfId="2595"/>
    <cellStyle name="Normal 3 3" xfId="2596"/>
    <cellStyle name="Normal 3 3 2" xfId="2597"/>
    <cellStyle name="Normal 3 3 2 2" xfId="2598"/>
    <cellStyle name="Normal 3 3 2 2 2" xfId="2599"/>
    <cellStyle name="Normal 3 3 2 2 2 2" xfId="38562"/>
    <cellStyle name="Normal 3 3 2 2 3" xfId="2600"/>
    <cellStyle name="Normal 3 3 2 2 4" xfId="2601"/>
    <cellStyle name="Normal 3 3 2 3" xfId="2602"/>
    <cellStyle name="Normal 3 3 2 3 2" xfId="38561"/>
    <cellStyle name="Normal 3 3 2 4" xfId="2603"/>
    <cellStyle name="Normal 3 3 2 5" xfId="2604"/>
    <cellStyle name="Normal 3 3 3" xfId="2605"/>
    <cellStyle name="Normal 3 4" xfId="2606"/>
    <cellStyle name="Normal 3 4 2" xfId="2607"/>
    <cellStyle name="Normal 3 4 3" xfId="2608"/>
    <cellStyle name="Normal 3 5" xfId="2609"/>
    <cellStyle name="Normal 3 5 2" xfId="2610"/>
    <cellStyle name="Normal 3 5 2 2" xfId="2611"/>
    <cellStyle name="Normal 3 5 2 2 2" xfId="2612"/>
    <cellStyle name="Normal 3 5 2 2 2 2" xfId="38556"/>
    <cellStyle name="Normal 3 5 2 2 3" xfId="2613"/>
    <cellStyle name="Normal 3 5 2 2 4" xfId="2614"/>
    <cellStyle name="Normal 3 5 2 3" xfId="2615"/>
    <cellStyle name="Normal 3 5 2 3 2" xfId="38555"/>
    <cellStyle name="Normal 3 5 2 4" xfId="2616"/>
    <cellStyle name="Normal 3 5 2 5" xfId="2617"/>
    <cellStyle name="Normal 3 5 3" xfId="2618"/>
    <cellStyle name="Normal 3 5 3 2" xfId="2619"/>
    <cellStyle name="Normal 3 5 3 3" xfId="2620"/>
    <cellStyle name="Normal 3 5 4" xfId="2621"/>
    <cellStyle name="Normal 3 5 4 2" xfId="2622"/>
    <cellStyle name="Normal 3 5 4 2 2" xfId="2623"/>
    <cellStyle name="Normal 3 5 4 2 2 2" xfId="38550"/>
    <cellStyle name="Normal 3 5 4 2 3" xfId="2624"/>
    <cellStyle name="Normal 3 5 4 2 4" xfId="2625"/>
    <cellStyle name="Normal 3 5 4 3" xfId="2626"/>
    <cellStyle name="Normal 3 5 4 3 2" xfId="38549"/>
    <cellStyle name="Normal 3 5 4 4" xfId="2627"/>
    <cellStyle name="Normal 3 5 4 5" xfId="2628"/>
    <cellStyle name="Normal 3 5 5" xfId="2629"/>
    <cellStyle name="Normal 3 5 5 2" xfId="2630"/>
    <cellStyle name="Normal 3 5 5 2 2" xfId="38548"/>
    <cellStyle name="Normal 3 5 5 3" xfId="2631"/>
    <cellStyle name="Normal 3 5 5 4" xfId="2632"/>
    <cellStyle name="Normal 3 5 6" xfId="2633"/>
    <cellStyle name="Normal 3 5 6 2" xfId="38546"/>
    <cellStyle name="Normal 3 5 7" xfId="2634"/>
    <cellStyle name="Normal 3 6" xfId="2635"/>
    <cellStyle name="Normal 3 6 2" xfId="2636"/>
    <cellStyle name="Normal 3 6 3" xfId="2637"/>
    <cellStyle name="Normal 3 7" xfId="2638"/>
    <cellStyle name="Normal 3 7 2" xfId="2639"/>
    <cellStyle name="Normal 3 7 3" xfId="2640"/>
    <cellStyle name="Normal 3 8" xfId="2641"/>
    <cellStyle name="Normal 3 8 2" xfId="2642"/>
    <cellStyle name="Normal 3 8 3" xfId="2643"/>
    <cellStyle name="Normal 3 9" xfId="2644"/>
    <cellStyle name="Normal 3 9 2" xfId="2645"/>
    <cellStyle name="Normal 3 9 3" xfId="2646"/>
    <cellStyle name="Normal 4" xfId="38541"/>
    <cellStyle name="Normal 4 10" xfId="2647"/>
    <cellStyle name="Normal 4 10 2" xfId="2648"/>
    <cellStyle name="Normal 4 10 3" xfId="2649"/>
    <cellStyle name="Normal 4 11" xfId="2650"/>
    <cellStyle name="Normal 4 11 2" xfId="2651"/>
    <cellStyle name="Normal 4 11 3" xfId="2652"/>
    <cellStyle name="Normal 4 12" xfId="2653"/>
    <cellStyle name="Normal 4 12 2" xfId="2654"/>
    <cellStyle name="Normal 4 12 3" xfId="2655"/>
    <cellStyle name="Normal 4 13" xfId="2656"/>
    <cellStyle name="Normal 4 13 2" xfId="2657"/>
    <cellStyle name="Normal 4 13 3" xfId="2658"/>
    <cellStyle name="Normal 4 14" xfId="2659"/>
    <cellStyle name="Normal 4 14 2" xfId="2660"/>
    <cellStyle name="Normal 4 14 3" xfId="2661"/>
    <cellStyle name="Normal 4 15" xfId="2662"/>
    <cellStyle name="Normal 4 15 2" xfId="2663"/>
    <cellStyle name="Normal 4 15 3" xfId="2664"/>
    <cellStyle name="Normal 4 16" xfId="2665"/>
    <cellStyle name="Normal 4 16 2" xfId="2666"/>
    <cellStyle name="Normal 4 16 3" xfId="2667"/>
    <cellStyle name="Normal 4 17" xfId="2668"/>
    <cellStyle name="Normal 4 17 2" xfId="2669"/>
    <cellStyle name="Normal 4 17 3" xfId="2670"/>
    <cellStyle name="Normal 4 18" xfId="2671"/>
    <cellStyle name="Normal 4 18 2" xfId="2672"/>
    <cellStyle name="Normal 4 18 3" xfId="2673"/>
    <cellStyle name="Normal 4 19" xfId="2674"/>
    <cellStyle name="Normal 4 19 2" xfId="2675"/>
    <cellStyle name="Normal 4 19 3" xfId="2676"/>
    <cellStyle name="Normal 4 2" xfId="2677"/>
    <cellStyle name="Normal 4 2 2" xfId="2678"/>
    <cellStyle name="Normal 4 2 2 2" xfId="29662"/>
    <cellStyle name="Normal 4 2 3" xfId="2679"/>
    <cellStyle name="Normal 4 20" xfId="2680"/>
    <cellStyle name="Normal 4 20 2" xfId="2681"/>
    <cellStyle name="Normal 4 20 3" xfId="2682"/>
    <cellStyle name="Normal 4 21" xfId="2683"/>
    <cellStyle name="Normal 4 21 2" xfId="2684"/>
    <cellStyle name="Normal 4 21 3" xfId="2685"/>
    <cellStyle name="Normal 4 22" xfId="2686"/>
    <cellStyle name="Normal 4 22 2" xfId="2687"/>
    <cellStyle name="Normal 4 22 3" xfId="2688"/>
    <cellStyle name="Normal 4 23" xfId="2689"/>
    <cellStyle name="Normal 4 23 2" xfId="2690"/>
    <cellStyle name="Normal 4 23 3" xfId="2691"/>
    <cellStyle name="Normal 4 3" xfId="2692"/>
    <cellStyle name="Normal 4 3 2" xfId="2693"/>
    <cellStyle name="Normal 4 3 2 2" xfId="2694"/>
    <cellStyle name="Normal 4 3 2 2 2" xfId="2695"/>
    <cellStyle name="Normal 4 3 2 2 2 2" xfId="38525"/>
    <cellStyle name="Normal 4 3 2 2 3" xfId="2696"/>
    <cellStyle name="Normal 4 3 2 2 4" xfId="2697"/>
    <cellStyle name="Normal 4 3 2 3" xfId="2698"/>
    <cellStyle name="Normal 4 3 2 3 2" xfId="38524"/>
    <cellStyle name="Normal 4 3 2 4" xfId="2699"/>
    <cellStyle name="Normal 4 3 2 5" xfId="2700"/>
    <cellStyle name="Normal 4 3 3" xfId="2701"/>
    <cellStyle name="Normal 4 3 3 2" xfId="2702"/>
    <cellStyle name="Normal 4 3 3 2 2" xfId="2703"/>
    <cellStyle name="Normal 4 3 3 2 2 2" xfId="38523"/>
    <cellStyle name="Normal 4 3 3 2 3" xfId="2704"/>
    <cellStyle name="Normal 4 3 3 2 4" xfId="2705"/>
    <cellStyle name="Normal 4 3 3 3" xfId="2706"/>
    <cellStyle name="Normal 4 3 3 3 2" xfId="38521"/>
    <cellStyle name="Normal 4 3 3 4" xfId="2707"/>
    <cellStyle name="Normal 4 3 3 5" xfId="2708"/>
    <cellStyle name="Normal 4 3 4" xfId="2709"/>
    <cellStyle name="Normal 4 4" xfId="2710"/>
    <cellStyle name="Normal 4 4 2" xfId="2711"/>
    <cellStyle name="Normal 4 4 2 2" xfId="2712"/>
    <cellStyle name="Normal 4 4 2 2 2" xfId="2713"/>
    <cellStyle name="Normal 4 4 2 2 2 2" xfId="38517"/>
    <cellStyle name="Normal 4 4 2 2 3" xfId="2714"/>
    <cellStyle name="Normal 4 4 2 2 4" xfId="2715"/>
    <cellStyle name="Normal 4 4 2 3" xfId="2716"/>
    <cellStyle name="Normal 4 4 2 3 2" xfId="38515"/>
    <cellStyle name="Normal 4 4 2 4" xfId="2717"/>
    <cellStyle name="Normal 4 4 2 5" xfId="2718"/>
    <cellStyle name="Normal 4 4 3" xfId="2719"/>
    <cellStyle name="Normal 4 5" xfId="2720"/>
    <cellStyle name="Normal 4 5 2" xfId="2721"/>
    <cellStyle name="Normal 4 5 2 2" xfId="2722"/>
    <cellStyle name="Normal 4 5 2 2 2" xfId="38512"/>
    <cellStyle name="Normal 4 5 2 3" xfId="2723"/>
    <cellStyle name="Normal 4 5 2 4" xfId="2724"/>
    <cellStyle name="Normal 4 5 3" xfId="2725"/>
    <cellStyle name="Normal 4 5 3 2" xfId="2726"/>
    <cellStyle name="Normal 4 5 3 3" xfId="2727"/>
    <cellStyle name="Normal 4 5 4" xfId="2728"/>
    <cellStyle name="Normal 4 5 4 2" xfId="38509"/>
    <cellStyle name="Normal 4 5 5" xfId="2729"/>
    <cellStyle name="Normal 4 6" xfId="2730"/>
    <cellStyle name="Normal 4 6 2" xfId="2731"/>
    <cellStyle name="Normal 4 6 3" xfId="2732"/>
    <cellStyle name="Normal 4 7" xfId="2733"/>
    <cellStyle name="Normal 4 7 2" xfId="2734"/>
    <cellStyle name="Normal 4 7 3" xfId="2735"/>
    <cellStyle name="Normal 4 8" xfId="2736"/>
    <cellStyle name="Normal 4 8 2" xfId="2737"/>
    <cellStyle name="Normal 4 8 3" xfId="2738"/>
    <cellStyle name="Normal 4 9" xfId="2739"/>
    <cellStyle name="Normal 4 9 2" xfId="2740"/>
    <cellStyle name="Normal 4 9 3" xfId="2741"/>
    <cellStyle name="Normal 5" xfId="38505"/>
    <cellStyle name="Normal 5 2" xfId="2742"/>
    <cellStyle name="Normal 5 2 2" xfId="2743"/>
    <cellStyle name="Normal 5 2 2 2" xfId="2744"/>
    <cellStyle name="Normal 5 2 2 2 2" xfId="2745"/>
    <cellStyle name="Normal 5 2 2 2 2 2" xfId="38502"/>
    <cellStyle name="Normal 5 2 2 2 3" xfId="2746"/>
    <cellStyle name="Normal 5 2 2 2 4" xfId="2747"/>
    <cellStyle name="Normal 5 2 2 3" xfId="2748"/>
    <cellStyle name="Normal 5 2 2 3 2" xfId="38500"/>
    <cellStyle name="Normal 5 2 2 4" xfId="2749"/>
    <cellStyle name="Normal 5 2 2 5" xfId="2750"/>
    <cellStyle name="Normal 5 2 3" xfId="2751"/>
    <cellStyle name="Normal 5 2 3 2" xfId="2752"/>
    <cellStyle name="Normal 5 2 3 2 2" xfId="2753"/>
    <cellStyle name="Normal 5 2 3 2 2 2" xfId="38497"/>
    <cellStyle name="Normal 5 2 3 2 3" xfId="2754"/>
    <cellStyle name="Normal 5 2 3 2 4" xfId="2755"/>
    <cellStyle name="Normal 5 2 3 3" xfId="2756"/>
    <cellStyle name="Normal 5 2 3 3 2" xfId="38496"/>
    <cellStyle name="Normal 5 2 3 4" xfId="2757"/>
    <cellStyle name="Normal 5 2 3 5" xfId="2758"/>
    <cellStyle name="Normal 5 2 4" xfId="2759"/>
    <cellStyle name="Normal 5 3" xfId="2760"/>
    <cellStyle name="Normal 5 3 2" xfId="2761"/>
    <cellStyle name="Normal 5 3 2 2" xfId="2762"/>
    <cellStyle name="Normal 5 3 2 2 2" xfId="2763"/>
    <cellStyle name="Normal 5 3 2 2 2 2" xfId="38491"/>
    <cellStyle name="Normal 5 3 2 2 3" xfId="2764"/>
    <cellStyle name="Normal 5 3 2 2 4" xfId="2765"/>
    <cellStyle name="Normal 5 3 2 3" xfId="2766"/>
    <cellStyle name="Normal 5 3 2 3 2" xfId="38490"/>
    <cellStyle name="Normal 5 3 2 4" xfId="2767"/>
    <cellStyle name="Normal 5 3 2 5" xfId="2768"/>
    <cellStyle name="Normal 5 3 3" xfId="2769"/>
    <cellStyle name="Normal 5 4" xfId="2770"/>
    <cellStyle name="Normal 5 4 2" xfId="2771"/>
    <cellStyle name="Normal 5 4 2 2" xfId="2772"/>
    <cellStyle name="Normal 5 4 2 2 2" xfId="38487"/>
    <cellStyle name="Normal 5 4 2 3" xfId="2773"/>
    <cellStyle name="Normal 5 4 2 4" xfId="2774"/>
    <cellStyle name="Normal 5 4 3" xfId="2775"/>
    <cellStyle name="Normal 5 4 3 2" xfId="38485"/>
    <cellStyle name="Normal 5 4 4" xfId="2776"/>
    <cellStyle name="Normal 5 4 5" xfId="2777"/>
    <cellStyle name="Normal 5 5" xfId="2778"/>
    <cellStyle name="Normal 5 5 2" xfId="2779"/>
    <cellStyle name="Normal 5 5 3" xfId="2780"/>
    <cellStyle name="Normal 5 6" xfId="29663"/>
    <cellStyle name="Normal 6" xfId="38483"/>
    <cellStyle name="Normal 6 2" xfId="2781"/>
    <cellStyle name="Normal 6 2 2" xfId="2782"/>
    <cellStyle name="Normal 6 2 2 2" xfId="2783"/>
    <cellStyle name="Normal 6 2 2 2 2" xfId="2784"/>
    <cellStyle name="Normal 6 2 2 2 2 2" xfId="38479"/>
    <cellStyle name="Normal 6 2 2 2 3" xfId="2785"/>
    <cellStyle name="Normal 6 2 2 2 4" xfId="2786"/>
    <cellStyle name="Normal 6 2 2 3" xfId="2787"/>
    <cellStyle name="Normal 6 2 2 3 2" xfId="29664"/>
    <cellStyle name="Normal 6 2 2 4" xfId="2788"/>
    <cellStyle name="Normal 6 2 2 4 2" xfId="38477"/>
    <cellStyle name="Normal 6 2 2 5" xfId="2789"/>
    <cellStyle name="Normal 6 2 3" xfId="2790"/>
    <cellStyle name="Normal 6 2 3 2" xfId="2791"/>
    <cellStyle name="Normal 6 2 3 2 2" xfId="2792"/>
    <cellStyle name="Normal 6 2 3 2 2 2" xfId="38473"/>
    <cellStyle name="Normal 6 2 3 2 3" xfId="2793"/>
    <cellStyle name="Normal 6 2 3 2 4" xfId="2794"/>
    <cellStyle name="Normal 6 2 3 3" xfId="2795"/>
    <cellStyle name="Normal 6 2 3 3 2" xfId="38471"/>
    <cellStyle name="Normal 6 2 3 4" xfId="2796"/>
    <cellStyle name="Normal 6 2 3 5" xfId="2797"/>
    <cellStyle name="Normal 6 2 4" xfId="2798"/>
    <cellStyle name="Normal 6 2 4 2" xfId="29665"/>
    <cellStyle name="Normal 6 3" xfId="2799"/>
    <cellStyle name="Normal 6 3 2" xfId="2800"/>
    <cellStyle name="Normal 6 3 2 2" xfId="2801"/>
    <cellStyle name="Normal 6 3 2 2 2" xfId="38469"/>
    <cellStyle name="Normal 6 3 2 3" xfId="2802"/>
    <cellStyle name="Normal 6 3 2 4" xfId="2803"/>
    <cellStyle name="Normal 6 3 3" xfId="2804"/>
    <cellStyle name="Normal 6 3 3 2" xfId="29666"/>
    <cellStyle name="Normal 6 3 4" xfId="2805"/>
    <cellStyle name="Normal 6 3 4 2" xfId="38466"/>
    <cellStyle name="Normal 6 3 5" xfId="2806"/>
    <cellStyle name="Normal 6 4" xfId="2807"/>
    <cellStyle name="Normal 6 4 2" xfId="2808"/>
    <cellStyle name="Normal 6 4 2 2" xfId="2809"/>
    <cellStyle name="Normal 6 4 2 2 2" xfId="38463"/>
    <cellStyle name="Normal 6 4 2 3" xfId="2810"/>
    <cellStyle name="Normal 6 4 2 4" xfId="2811"/>
    <cellStyle name="Normal 6 4 3" xfId="2812"/>
    <cellStyle name="Normal 6 4 3 2" xfId="38461"/>
    <cellStyle name="Normal 6 4 4" xfId="2813"/>
    <cellStyle name="Normal 6 4 5" xfId="2814"/>
    <cellStyle name="Normal 6 5" xfId="2815"/>
    <cellStyle name="Normal 6 5 2" xfId="2816"/>
    <cellStyle name="Normal 6 5 3" xfId="2817"/>
    <cellStyle name="Normal 6 6" xfId="29667"/>
    <cellStyle name="Normal 7" xfId="38458"/>
    <cellStyle name="Normal 7 2" xfId="2818"/>
    <cellStyle name="Normal 7 2 2" xfId="2819"/>
    <cellStyle name="Normal 7 2 3" xfId="2820"/>
    <cellStyle name="Normal 7 3" xfId="2821"/>
    <cellStyle name="Normal 7 3 2" xfId="2822"/>
    <cellStyle name="Normal 7 3 3" xfId="2823"/>
    <cellStyle name="Normal 7 4" xfId="2824"/>
    <cellStyle name="Normal 7 4 2" xfId="2825"/>
    <cellStyle name="Normal 7 4 2 2" xfId="2826"/>
    <cellStyle name="Normal 7 4 2 2 2" xfId="38455"/>
    <cellStyle name="Normal 7 4 2 3" xfId="2827"/>
    <cellStyle name="Normal 7 4 2 4" xfId="2828"/>
    <cellStyle name="Normal 7 4 3" xfId="2829"/>
    <cellStyle name="Normal 7 4 3 2" xfId="38453"/>
    <cellStyle name="Normal 7 4 4" xfId="2830"/>
    <cellStyle name="Normal 7 4 5" xfId="2831"/>
    <cellStyle name="Normal 7 5" xfId="2832"/>
    <cellStyle name="Normal 7 5 2" xfId="2833"/>
    <cellStyle name="Normal 7 5 2 2" xfId="38451"/>
    <cellStyle name="Normal 7 5 3" xfId="2834"/>
    <cellStyle name="Normal 7 5 4" xfId="2835"/>
    <cellStyle name="Normal 7 6" xfId="2836"/>
    <cellStyle name="Normal 7 6 2" xfId="2837"/>
    <cellStyle name="Normal 7 6 2 2" xfId="38448"/>
    <cellStyle name="Normal 7 6 3" xfId="2838"/>
    <cellStyle name="Normal 7 6 4" xfId="2839"/>
    <cellStyle name="Normal 7 7" xfId="29668"/>
    <cellStyle name="Normal 8" xfId="2840"/>
    <cellStyle name="Normal 8 2" xfId="2841"/>
    <cellStyle name="Normal 8 2 2" xfId="2842"/>
    <cellStyle name="Normal 8 2 3" xfId="2843"/>
    <cellStyle name="Normal 8 3" xfId="2844"/>
    <cellStyle name="Normal 8 3 2" xfId="2845"/>
    <cellStyle name="Normal 8 3 2 2" xfId="38445"/>
    <cellStyle name="Normal 8 3 3" xfId="2846"/>
    <cellStyle name="Normal 8 3 4" xfId="2847"/>
    <cellStyle name="Normal 8 4" xfId="2848"/>
    <cellStyle name="Normal 8 4 2" xfId="2849"/>
    <cellStyle name="Normal 8 4 2 2" xfId="38443"/>
    <cellStyle name="Normal 8 4 3" xfId="2850"/>
    <cellStyle name="Normal 8 4 4" xfId="2851"/>
    <cellStyle name="Normal 8 5" xfId="2852"/>
    <cellStyle name="Normal 8 5 2" xfId="38441"/>
    <cellStyle name="Normal 8 6" xfId="2853"/>
    <cellStyle name="Normal 9" xfId="2854"/>
    <cellStyle name="Normal 9 2" xfId="2855"/>
    <cellStyle name="Normal 9 2 2" xfId="2856"/>
    <cellStyle name="Normal 9 2 3" xfId="2857"/>
    <cellStyle name="Normal 9 3" xfId="2858"/>
    <cellStyle name="Normal 9 3 2" xfId="2859"/>
    <cellStyle name="Normal 9 3 2 2" xfId="38438"/>
    <cellStyle name="Normal 9 3 3" xfId="2860"/>
    <cellStyle name="Normal 9 3 4" xfId="2861"/>
    <cellStyle name="Normal 9 4" xfId="2862"/>
    <cellStyle name="Normal 9 4 2" xfId="38436"/>
    <cellStyle name="Normal 9 5" xfId="2863"/>
    <cellStyle name="Normal Small" xfId="29669"/>
    <cellStyle name="Normale_B2020" xfId="2864"/>
    <cellStyle name="Normal-PRINT" xfId="38432"/>
    <cellStyle name="Note 2" xfId="2865"/>
    <cellStyle name="Note 2 10" xfId="2866"/>
    <cellStyle name="Note 2 11" xfId="2867"/>
    <cellStyle name="Note 2 12" xfId="2868"/>
    <cellStyle name="Note 2 13" xfId="2869"/>
    <cellStyle name="Note 2 14" xfId="2870"/>
    <cellStyle name="Note 2 15" xfId="2871"/>
    <cellStyle name="Note 2 16" xfId="2872"/>
    <cellStyle name="Note 2 17" xfId="36257"/>
    <cellStyle name="Note 2 2" xfId="2873"/>
    <cellStyle name="Note 2 2 2" xfId="2874"/>
    <cellStyle name="Note 2 2 2 2" xfId="38429"/>
    <cellStyle name="Note 2 2 3" xfId="2875"/>
    <cellStyle name="Note 2 2 4" xfId="2876"/>
    <cellStyle name="Note 2 2 5" xfId="2877"/>
    <cellStyle name="Note 2 3" xfId="2878"/>
    <cellStyle name="Note 2 3 2" xfId="2879"/>
    <cellStyle name="Note 2 3 2 2" xfId="38426"/>
    <cellStyle name="Note 2 3 3" xfId="2880"/>
    <cellStyle name="Note 2 3 4" xfId="2881"/>
    <cellStyle name="Note 2 3 5" xfId="2882"/>
    <cellStyle name="Note 2 4" xfId="2883"/>
    <cellStyle name="Note 2 4 10" xfId="2884"/>
    <cellStyle name="Note 2 4 11" xfId="2885"/>
    <cellStyle name="Note 2 4 12" xfId="2886"/>
    <cellStyle name="Note 2 4 13" xfId="2887"/>
    <cellStyle name="Note 2 4 14" xfId="36252"/>
    <cellStyle name="Note 2 4 2" xfId="2888"/>
    <cellStyle name="Note 2 4 2 2" xfId="2889"/>
    <cellStyle name="Note 2 4 2 2 2" xfId="2890"/>
    <cellStyle name="Note 2 4 2 2 3" xfId="2891"/>
    <cellStyle name="Note 2 4 2 3" xfId="2892"/>
    <cellStyle name="Note 2 4 2 4" xfId="2893"/>
    <cellStyle name="Note 2 4 3" xfId="2894"/>
    <cellStyle name="Note 2 4 3 2" xfId="2895"/>
    <cellStyle name="Note 2 4 3 2 2" xfId="2896"/>
    <cellStyle name="Note 2 4 3 2 3" xfId="2897"/>
    <cellStyle name="Note 2 4 3 3" xfId="2898"/>
    <cellStyle name="Note 2 4 3 4" xfId="2899"/>
    <cellStyle name="Note 2 4 4" xfId="2900"/>
    <cellStyle name="Note 2 4 4 2" xfId="2901"/>
    <cellStyle name="Note 2 4 4 3" xfId="2902"/>
    <cellStyle name="Note 2 4 5" xfId="2903"/>
    <cellStyle name="Note 2 4 5 2" xfId="2904"/>
    <cellStyle name="Note 2 4 5 3" xfId="2905"/>
    <cellStyle name="Note 2 4 6" xfId="2906"/>
    <cellStyle name="Note 2 4 6 2" xfId="38421"/>
    <cellStyle name="Note 2 4 7" xfId="2907"/>
    <cellStyle name="Note 2 4 8" xfId="2908"/>
    <cellStyle name="Note 2 4 9" xfId="2909"/>
    <cellStyle name="Note 2 5" xfId="2910"/>
    <cellStyle name="Note 2 5 2" xfId="2911"/>
    <cellStyle name="Note 2 5 2 2" xfId="2912"/>
    <cellStyle name="Note 2 5 2 3" xfId="2913"/>
    <cellStyle name="Note 2 5 3" xfId="2914"/>
    <cellStyle name="Note 2 5 4" xfId="2915"/>
    <cellStyle name="Note 2 6" xfId="2916"/>
    <cellStyle name="Note 2 6 2" xfId="2917"/>
    <cellStyle name="Note 2 6 2 2" xfId="2918"/>
    <cellStyle name="Note 2 6 2 3" xfId="2919"/>
    <cellStyle name="Note 2 6 3" xfId="2920"/>
    <cellStyle name="Note 2 6 4" xfId="2921"/>
    <cellStyle name="Note 2 7" xfId="2922"/>
    <cellStyle name="Note 2 7 2" xfId="2923"/>
    <cellStyle name="Note 2 7 3" xfId="2924"/>
    <cellStyle name="Note 2 8" xfId="2925"/>
    <cellStyle name="Note 2 8 2" xfId="2926"/>
    <cellStyle name="Note 2 8 3" xfId="2927"/>
    <cellStyle name="Note 2 9" xfId="2928"/>
    <cellStyle name="Note 2 9 2" xfId="38414"/>
    <cellStyle name="Note 3" xfId="2929"/>
    <cellStyle name="Note 3 10" xfId="2930"/>
    <cellStyle name="Note 3 11" xfId="2931"/>
    <cellStyle name="Note 3 12" xfId="2932"/>
    <cellStyle name="Note 3 13" xfId="2933"/>
    <cellStyle name="Note 3 14" xfId="2934"/>
    <cellStyle name="Note 3 15" xfId="36251"/>
    <cellStyle name="Note 3 2" xfId="2935"/>
    <cellStyle name="Note 3 2 10" xfId="2936"/>
    <cellStyle name="Note 3 2 11" xfId="2937"/>
    <cellStyle name="Note 3 2 12" xfId="2938"/>
    <cellStyle name="Note 3 2 13" xfId="2939"/>
    <cellStyle name="Note 3 2 14" xfId="36250"/>
    <cellStyle name="Note 3 2 2" xfId="2940"/>
    <cellStyle name="Note 3 2 2 2" xfId="2941"/>
    <cellStyle name="Note 3 2 2 2 2" xfId="2942"/>
    <cellStyle name="Note 3 2 2 2 3" xfId="2943"/>
    <cellStyle name="Note 3 2 2 3" xfId="2944"/>
    <cellStyle name="Note 3 2 2 4" xfId="2945"/>
    <cellStyle name="Note 3 2 3" xfId="2946"/>
    <cellStyle name="Note 3 2 3 2" xfId="2947"/>
    <cellStyle name="Note 3 2 3 2 2" xfId="2948"/>
    <cellStyle name="Note 3 2 3 2 3" xfId="2949"/>
    <cellStyle name="Note 3 2 3 3" xfId="2950"/>
    <cellStyle name="Note 3 2 3 4" xfId="2951"/>
    <cellStyle name="Note 3 2 4" xfId="2952"/>
    <cellStyle name="Note 3 2 4 2" xfId="2953"/>
    <cellStyle name="Note 3 2 4 3" xfId="2954"/>
    <cellStyle name="Note 3 2 5" xfId="2955"/>
    <cellStyle name="Note 3 2 5 2" xfId="2956"/>
    <cellStyle name="Note 3 2 5 3" xfId="2957"/>
    <cellStyle name="Note 3 2 6" xfId="2958"/>
    <cellStyle name="Note 3 2 6 2" xfId="38408"/>
    <cellStyle name="Note 3 2 7" xfId="2959"/>
    <cellStyle name="Note 3 2 8" xfId="2960"/>
    <cellStyle name="Note 3 2 9" xfId="2961"/>
    <cellStyle name="Note 3 3" xfId="2962"/>
    <cellStyle name="Note 3 3 2" xfId="2963"/>
    <cellStyle name="Note 3 3 2 2" xfId="2964"/>
    <cellStyle name="Note 3 3 2 3" xfId="2965"/>
    <cellStyle name="Note 3 3 3" xfId="2966"/>
    <cellStyle name="Note 3 3 4" xfId="2967"/>
    <cellStyle name="Note 3 4" xfId="2968"/>
    <cellStyle name="Note 3 4 2" xfId="2969"/>
    <cellStyle name="Note 3 4 2 2" xfId="2970"/>
    <cellStyle name="Note 3 4 2 3" xfId="2971"/>
    <cellStyle name="Note 3 4 3" xfId="2972"/>
    <cellStyle name="Note 3 4 4" xfId="2973"/>
    <cellStyle name="Note 3 5" xfId="2974"/>
    <cellStyle name="Note 3 5 2" xfId="2975"/>
    <cellStyle name="Note 3 5 3" xfId="2976"/>
    <cellStyle name="Note 3 6" xfId="2977"/>
    <cellStyle name="Note 3 6 2" xfId="2978"/>
    <cellStyle name="Note 3 6 3" xfId="2979"/>
    <cellStyle name="Note 3 7" xfId="2980"/>
    <cellStyle name="Note 3 7 2" xfId="38401"/>
    <cellStyle name="Note 3 8" xfId="2981"/>
    <cellStyle name="Note 3 9" xfId="2982"/>
    <cellStyle name="Output 2" xfId="2983"/>
    <cellStyle name="Output 2 2" xfId="2984"/>
    <cellStyle name="Output 2 2 2" xfId="38398"/>
    <cellStyle name="Output 2 3" xfId="2985"/>
    <cellStyle name="Output 2 4" xfId="2986"/>
    <cellStyle name="Output 2 5" xfId="2987"/>
    <cellStyle name="Parent row" xfId="40583"/>
    <cellStyle name="Percent 10" xfId="2988"/>
    <cellStyle name="Percent 10 2" xfId="2989"/>
    <cellStyle name="Percent 10 2 2" xfId="38396"/>
    <cellStyle name="Percent 10 3" xfId="2990"/>
    <cellStyle name="Percent 10 4" xfId="2991"/>
    <cellStyle name="Percent 10 5" xfId="2992"/>
    <cellStyle name="Percent 11" xfId="2993"/>
    <cellStyle name="Percent 11 2" xfId="2994"/>
    <cellStyle name="Percent 11 2 2" xfId="38394"/>
    <cellStyle name="Percent 11 3" xfId="2995"/>
    <cellStyle name="Percent 11 4" xfId="2996"/>
    <cellStyle name="Percent 11 5" xfId="2997"/>
    <cellStyle name="Percent 12" xfId="2998"/>
    <cellStyle name="Percent 12 2" xfId="2999"/>
    <cellStyle name="Percent 12 2 2" xfId="38391"/>
    <cellStyle name="Percent 12 3" xfId="3000"/>
    <cellStyle name="Percent 12 4" xfId="3001"/>
    <cellStyle name="Percent 12 5" xfId="3002"/>
    <cellStyle name="Percent 13" xfId="3003"/>
    <cellStyle name="Percent 13 2" xfId="3004"/>
    <cellStyle name="Percent 13 2 2" xfId="38389"/>
    <cellStyle name="Percent 13 3" xfId="3005"/>
    <cellStyle name="Percent 13 4" xfId="3006"/>
    <cellStyle name="Percent 13 5" xfId="3007"/>
    <cellStyle name="Percent 14" xfId="3008"/>
    <cellStyle name="Percent 14 2" xfId="3009"/>
    <cellStyle name="Percent 14 2 2" xfId="38387"/>
    <cellStyle name="Percent 14 3" xfId="3010"/>
    <cellStyle name="Percent 14 4" xfId="3011"/>
    <cellStyle name="Percent 14 5" xfId="3012"/>
    <cellStyle name="Percent 15" xfId="3013"/>
    <cellStyle name="Percent 15 2" xfId="3014"/>
    <cellStyle name="Percent 15 2 2" xfId="38384"/>
    <cellStyle name="Percent 15 3" xfId="3015"/>
    <cellStyle name="Percent 15 4" xfId="3016"/>
    <cellStyle name="Percent 15 5" xfId="3017"/>
    <cellStyle name="Percent 16" xfId="3018"/>
    <cellStyle name="Percent 16 2" xfId="3019"/>
    <cellStyle name="Percent 16 2 2" xfId="38382"/>
    <cellStyle name="Percent 16 3" xfId="3020"/>
    <cellStyle name="Percent 16 4" xfId="3021"/>
    <cellStyle name="Percent 16 5" xfId="3022"/>
    <cellStyle name="Percent 17" xfId="3023"/>
    <cellStyle name="Percent 17 2" xfId="3024"/>
    <cellStyle name="Percent 17 2 2" xfId="38380"/>
    <cellStyle name="Percent 17 3" xfId="3025"/>
    <cellStyle name="Percent 17 4" xfId="3026"/>
    <cellStyle name="Percent 17 5" xfId="3027"/>
    <cellStyle name="Percent 18" xfId="3028"/>
    <cellStyle name="Percent 18 2" xfId="3029"/>
    <cellStyle name="Percent 18 2 2" xfId="38377"/>
    <cellStyle name="Percent 18 3" xfId="3030"/>
    <cellStyle name="Percent 18 4" xfId="3031"/>
    <cellStyle name="Percent 18 5" xfId="3032"/>
    <cellStyle name="Percent 19" xfId="3033"/>
    <cellStyle name="Percent 19 2" xfId="3034"/>
    <cellStyle name="Percent 19 2 2" xfId="38375"/>
    <cellStyle name="Percent 19 3" xfId="3035"/>
    <cellStyle name="Percent 19 4" xfId="3036"/>
    <cellStyle name="Percent 19 5" xfId="3037"/>
    <cellStyle name="Percent 2" xfId="3038"/>
    <cellStyle name="Percent 2 2" xfId="3039"/>
    <cellStyle name="Percent 2 2 2" xfId="3040"/>
    <cellStyle name="Percent 2 2 2 2" xfId="3041"/>
    <cellStyle name="Percent 2 2 2 2 2" xfId="38371"/>
    <cellStyle name="Percent 2 2 2 3" xfId="3042"/>
    <cellStyle name="Percent 2 2 2 4" xfId="3043"/>
    <cellStyle name="Percent 2 2 2 5" xfId="3044"/>
    <cellStyle name="Percent 2 2 3" xfId="3045"/>
    <cellStyle name="Percent 2 2 3 2" xfId="3046"/>
    <cellStyle name="Percent 2 2 3 2 2" xfId="38369"/>
    <cellStyle name="Percent 2 2 3 3" xfId="3047"/>
    <cellStyle name="Percent 2 2 3 4" xfId="3048"/>
    <cellStyle name="Percent 2 2 3 5" xfId="3049"/>
    <cellStyle name="Percent 2 2 4" xfId="3050"/>
    <cellStyle name="Percent 2 2 4 2" xfId="29670"/>
    <cellStyle name="Percent 2 2 5" xfId="3051"/>
    <cellStyle name="Percent 2 2 6" xfId="3052"/>
    <cellStyle name="Percent 2 2 7" xfId="3053"/>
    <cellStyle name="Percent 2 3" xfId="3054"/>
    <cellStyle name="Percent 2 3 2" xfId="29671"/>
    <cellStyle name="Percent 2 4" xfId="3055"/>
    <cellStyle name="Percent 2 4 2" xfId="29673"/>
    <cellStyle name="Percent 2 4 3" xfId="29672"/>
    <cellStyle name="Percent 2 5" xfId="3056"/>
    <cellStyle name="Percent 2 5 2" xfId="29674"/>
    <cellStyle name="Percent 2 6" xfId="3057"/>
    <cellStyle name="Percent 2 6 2" xfId="29675"/>
    <cellStyle name="Percent 20" xfId="3058"/>
    <cellStyle name="Percent 20 2" xfId="3059"/>
    <cellStyle name="Percent 20 2 2" xfId="38363"/>
    <cellStyle name="Percent 20 3" xfId="3060"/>
    <cellStyle name="Percent 20 4" xfId="3061"/>
    <cellStyle name="Percent 20 5" xfId="3062"/>
    <cellStyle name="Percent 21" xfId="3063"/>
    <cellStyle name="Percent 21 2" xfId="3064"/>
    <cellStyle name="Percent 21 2 2" xfId="38360"/>
    <cellStyle name="Percent 21 3" xfId="3065"/>
    <cellStyle name="Percent 21 4" xfId="3066"/>
    <cellStyle name="Percent 21 5" xfId="3067"/>
    <cellStyle name="Percent 22" xfId="3068"/>
    <cellStyle name="Percent 22 2" xfId="3069"/>
    <cellStyle name="Percent 22 2 2" xfId="38358"/>
    <cellStyle name="Percent 22 3" xfId="3070"/>
    <cellStyle name="Percent 22 4" xfId="3071"/>
    <cellStyle name="Percent 22 5" xfId="3072"/>
    <cellStyle name="Percent 23" xfId="3073"/>
    <cellStyle name="Percent 23 2" xfId="3074"/>
    <cellStyle name="Percent 23 2 2" xfId="38356"/>
    <cellStyle name="Percent 23 3" xfId="3075"/>
    <cellStyle name="Percent 23 4" xfId="3076"/>
    <cellStyle name="Percent 23 5" xfId="3077"/>
    <cellStyle name="Percent 24" xfId="3078"/>
    <cellStyle name="Percent 24 2" xfId="3079"/>
    <cellStyle name="Percent 24 2 2" xfId="38353"/>
    <cellStyle name="Percent 24 3" xfId="3080"/>
    <cellStyle name="Percent 24 4" xfId="3081"/>
    <cellStyle name="Percent 24 5" xfId="3082"/>
    <cellStyle name="Percent 25" xfId="3083"/>
    <cellStyle name="Percent 25 2" xfId="3084"/>
    <cellStyle name="Percent 25 2 2" xfId="38351"/>
    <cellStyle name="Percent 25 3" xfId="3085"/>
    <cellStyle name="Percent 25 4" xfId="3086"/>
    <cellStyle name="Percent 25 5" xfId="3087"/>
    <cellStyle name="Percent 26" xfId="3088"/>
    <cellStyle name="Percent 26 2" xfId="3089"/>
    <cellStyle name="Percent 26 2 2" xfId="38349"/>
    <cellStyle name="Percent 26 3" xfId="3090"/>
    <cellStyle name="Percent 26 4" xfId="3091"/>
    <cellStyle name="Percent 26 5" xfId="3092"/>
    <cellStyle name="Percent 27" xfId="3093"/>
    <cellStyle name="Percent 27 2" xfId="3094"/>
    <cellStyle name="Percent 27 2 2" xfId="38346"/>
    <cellStyle name="Percent 27 3" xfId="3095"/>
    <cellStyle name="Percent 27 4" xfId="3096"/>
    <cellStyle name="Percent 27 5" xfId="3097"/>
    <cellStyle name="Percent 28" xfId="3098"/>
    <cellStyle name="Percent 28 2" xfId="3099"/>
    <cellStyle name="Percent 28 2 2" xfId="38344"/>
    <cellStyle name="Percent 28 3" xfId="3100"/>
    <cellStyle name="Percent 28 4" xfId="3101"/>
    <cellStyle name="Percent 28 5" xfId="3102"/>
    <cellStyle name="Percent 29" xfId="3103"/>
    <cellStyle name="Percent 29 2" xfId="3104"/>
    <cellStyle name="Percent 29 2 2" xfId="38342"/>
    <cellStyle name="Percent 29 3" xfId="3105"/>
    <cellStyle name="Percent 29 4" xfId="3106"/>
    <cellStyle name="Percent 29 5" xfId="3107"/>
    <cellStyle name="Percent 3" xfId="3108"/>
    <cellStyle name="Percent 3 2" xfId="3109"/>
    <cellStyle name="Percent 3 2 2" xfId="3110"/>
    <cellStyle name="Percent 3 2 2 2" xfId="3111"/>
    <cellStyle name="Percent 3 2 2 2 2" xfId="38338"/>
    <cellStyle name="Percent 3 2 2 3" xfId="3112"/>
    <cellStyle name="Percent 3 2 2 4" xfId="3113"/>
    <cellStyle name="Percent 3 2 2 5" xfId="3114"/>
    <cellStyle name="Percent 3 2 3" xfId="3115"/>
    <cellStyle name="Percent 3 2 3 2" xfId="3116"/>
    <cellStyle name="Percent 3 2 3 2 2" xfId="38336"/>
    <cellStyle name="Percent 3 2 3 3" xfId="3117"/>
    <cellStyle name="Percent 3 2 3 4" xfId="3118"/>
    <cellStyle name="Percent 3 2 3 5" xfId="3119"/>
    <cellStyle name="Percent 3 2 4" xfId="3120"/>
    <cellStyle name="Percent 3 2 4 2" xfId="29676"/>
    <cellStyle name="Percent 3 2 5" xfId="3121"/>
    <cellStyle name="Percent 3 2 6" xfId="3122"/>
    <cellStyle name="Percent 3 2 7" xfId="3123"/>
    <cellStyle name="Percent 3 3" xfId="3124"/>
    <cellStyle name="Percent 3 3 2" xfId="3125"/>
    <cellStyle name="Percent 3 3 2 2" xfId="38332"/>
    <cellStyle name="Percent 3 3 3" xfId="3126"/>
    <cellStyle name="Percent 3 3 4" xfId="3127"/>
    <cellStyle name="Percent 3 3 5" xfId="3128"/>
    <cellStyle name="Percent 3 4" xfId="3129"/>
    <cellStyle name="Percent 3 4 2" xfId="3130"/>
    <cellStyle name="Percent 3 4 2 2" xfId="38331"/>
    <cellStyle name="Percent 3 4 3" xfId="3131"/>
    <cellStyle name="Percent 3 4 4" xfId="3132"/>
    <cellStyle name="Percent 3 4 5" xfId="3133"/>
    <cellStyle name="Percent 3 5" xfId="3134"/>
    <cellStyle name="Percent 3 5 2" xfId="29678"/>
    <cellStyle name="Percent 3 5 3" xfId="29677"/>
    <cellStyle name="Percent 3 6" xfId="3135"/>
    <cellStyle name="Percent 3 7" xfId="3136"/>
    <cellStyle name="Percent 3 8" xfId="3137"/>
    <cellStyle name="Percent 30" xfId="3138"/>
    <cellStyle name="Percent 30 2" xfId="3139"/>
    <cellStyle name="Percent 30 2 2" xfId="38326"/>
    <cellStyle name="Percent 30 3" xfId="3140"/>
    <cellStyle name="Percent 30 4" xfId="3141"/>
    <cellStyle name="Percent 30 5" xfId="3142"/>
    <cellStyle name="Percent 31" xfId="3143"/>
    <cellStyle name="Percent 31 2" xfId="3144"/>
    <cellStyle name="Percent 31 2 2" xfId="38325"/>
    <cellStyle name="Percent 31 3" xfId="3145"/>
    <cellStyle name="Percent 31 4" xfId="3146"/>
    <cellStyle name="Percent 31 5" xfId="3147"/>
    <cellStyle name="Percent 4" xfId="3148"/>
    <cellStyle name="Percent 4 2" xfId="3149"/>
    <cellStyle name="Percent 4 2 2" xfId="3150"/>
    <cellStyle name="Percent 4 2 2 2" xfId="38321"/>
    <cellStyle name="Percent 4 2 3" xfId="3151"/>
    <cellStyle name="Percent 4 2 4" xfId="3152"/>
    <cellStyle name="Percent 4 2 5" xfId="3153"/>
    <cellStyle name="Percent 4 3" xfId="3154"/>
    <cellStyle name="Percent 4 3 2" xfId="3155"/>
    <cellStyle name="Percent 4 3 2 2" xfId="38319"/>
    <cellStyle name="Percent 4 3 3" xfId="3156"/>
    <cellStyle name="Percent 4 3 4" xfId="3157"/>
    <cellStyle name="Percent 4 3 5" xfId="3158"/>
    <cellStyle name="Percent 4 4" xfId="3159"/>
    <cellStyle name="Percent 4 4 2" xfId="38317"/>
    <cellStyle name="Percent 4 5" xfId="3160"/>
    <cellStyle name="Percent 4 6" xfId="3161"/>
    <cellStyle name="Percent 4 7" xfId="3162"/>
    <cellStyle name="Percent 5" xfId="3163"/>
    <cellStyle name="Percent 5 2" xfId="3164"/>
    <cellStyle name="Percent 5 2 2" xfId="3165"/>
    <cellStyle name="Percent 5 2 2 2" xfId="38313"/>
    <cellStyle name="Percent 5 2 3" xfId="3166"/>
    <cellStyle name="Percent 5 2 4" xfId="3167"/>
    <cellStyle name="Percent 5 2 5" xfId="3168"/>
    <cellStyle name="Percent 5 3" xfId="3169"/>
    <cellStyle name="Percent 5 3 2" xfId="3170"/>
    <cellStyle name="Percent 5 3 2 2" xfId="38312"/>
    <cellStyle name="Percent 5 3 3" xfId="3171"/>
    <cellStyle name="Percent 5 3 4" xfId="3172"/>
    <cellStyle name="Percent 5 3 5" xfId="3173"/>
    <cellStyle name="Percent 5 4" xfId="3174"/>
    <cellStyle name="Percent 5 4 2" xfId="38311"/>
    <cellStyle name="Percent 5 5" xfId="3175"/>
    <cellStyle name="Percent 5 6" xfId="3176"/>
    <cellStyle name="Percent 5 7" xfId="3177"/>
    <cellStyle name="Percent 6" xfId="3178"/>
    <cellStyle name="Percent 6 2" xfId="3179"/>
    <cellStyle name="Percent 6 2 2" xfId="3180"/>
    <cellStyle name="Percent 6 2 2 2" xfId="38307"/>
    <cellStyle name="Percent 6 2 3" xfId="3181"/>
    <cellStyle name="Percent 6 2 4" xfId="3182"/>
    <cellStyle name="Percent 6 2 5" xfId="3183"/>
    <cellStyle name="Percent 6 3" xfId="3184"/>
    <cellStyle name="Percent 6 3 2" xfId="3185"/>
    <cellStyle name="Percent 6 3 2 2" xfId="38305"/>
    <cellStyle name="Percent 6 3 3" xfId="3186"/>
    <cellStyle name="Percent 6 3 4" xfId="3187"/>
    <cellStyle name="Percent 6 3 5" xfId="3188"/>
    <cellStyle name="Percent 6 4" xfId="3189"/>
    <cellStyle name="Percent 6 4 2" xfId="38303"/>
    <cellStyle name="Percent 6 5" xfId="3190"/>
    <cellStyle name="Percent 6 6" xfId="3191"/>
    <cellStyle name="Percent 6 7" xfId="3192"/>
    <cellStyle name="Percent 7" xfId="3193"/>
    <cellStyle name="Percent 7 2" xfId="3194"/>
    <cellStyle name="Percent 7 2 2" xfId="3195"/>
    <cellStyle name="Percent 7 2 2 2" xfId="38299"/>
    <cellStyle name="Percent 7 2 3" xfId="3196"/>
    <cellStyle name="Percent 7 2 4" xfId="3197"/>
    <cellStyle name="Percent 7 2 5" xfId="3198"/>
    <cellStyle name="Percent 7 3" xfId="3199"/>
    <cellStyle name="Percent 7 3 2" xfId="38298"/>
    <cellStyle name="Percent 7 4" xfId="3200"/>
    <cellStyle name="Percent 7 5" xfId="3201"/>
    <cellStyle name="Percent 7 6" xfId="3202"/>
    <cellStyle name="Percent 8" xfId="3203"/>
    <cellStyle name="Percent 8 2" xfId="3204"/>
    <cellStyle name="Percent 8 2 2" xfId="38297"/>
    <cellStyle name="Percent 8 3" xfId="3205"/>
    <cellStyle name="Percent 8 4" xfId="3206"/>
    <cellStyle name="Percent 8 5" xfId="3207"/>
    <cellStyle name="Percent 9" xfId="3208"/>
    <cellStyle name="Percent 9 2" xfId="3209"/>
    <cellStyle name="Percent 9 2 2" xfId="38294"/>
    <cellStyle name="Percent 9 3" xfId="3210"/>
    <cellStyle name="Percent 9 4" xfId="3211"/>
    <cellStyle name="Percent 9 5" xfId="3212"/>
    <cellStyle name="Results" xfId="29679"/>
    <cellStyle name="Return to Normal" xfId="38291"/>
    <cellStyle name="Source Superscript" xfId="3213"/>
    <cellStyle name="Source Superscript 2" xfId="3214"/>
    <cellStyle name="Source Superscript 2 10" xfId="3215"/>
    <cellStyle name="Source Superscript 2 10 2" xfId="3216"/>
    <cellStyle name="Source Superscript 2 10 3" xfId="3217"/>
    <cellStyle name="Source Superscript 2 10 4" xfId="3218"/>
    <cellStyle name="Source Superscript 2 11" xfId="3219"/>
    <cellStyle name="Source Superscript 2 11 2" xfId="3220"/>
    <cellStyle name="Source Superscript 2 11 3" xfId="3221"/>
    <cellStyle name="Source Superscript 2 12" xfId="3222"/>
    <cellStyle name="Source Superscript 2 12 2" xfId="38287"/>
    <cellStyle name="Source Superscript 2 13" xfId="3223"/>
    <cellStyle name="Source Superscript 2 14" xfId="3224"/>
    <cellStyle name="Source Superscript 2 15" xfId="3225"/>
    <cellStyle name="Source Superscript 2 2" xfId="3226"/>
    <cellStyle name="Source Superscript 2 2 2" xfId="3227"/>
    <cellStyle name="Source Superscript 2 2 2 2" xfId="38285"/>
    <cellStyle name="Source Superscript 2 2 3" xfId="3228"/>
    <cellStyle name="Source Superscript 2 2 4" xfId="3229"/>
    <cellStyle name="Source Superscript 2 2 5" xfId="3230"/>
    <cellStyle name="Source Superscript 2 3" xfId="3231"/>
    <cellStyle name="Source Superscript 2 3 2" xfId="3232"/>
    <cellStyle name="Source Superscript 2 3 3" xfId="3233"/>
    <cellStyle name="Source Superscript 2 3 4" xfId="3234"/>
    <cellStyle name="Source Superscript 2 4" xfId="3235"/>
    <cellStyle name="Source Superscript 2 4 2" xfId="3236"/>
    <cellStyle name="Source Superscript 2 4 3" xfId="3237"/>
    <cellStyle name="Source Superscript 2 4 4" xfId="3238"/>
    <cellStyle name="Source Superscript 2 5" xfId="3239"/>
    <cellStyle name="Source Superscript 2 5 2" xfId="3240"/>
    <cellStyle name="Source Superscript 2 5 3" xfId="3241"/>
    <cellStyle name="Source Superscript 2 5 4" xfId="3242"/>
    <cellStyle name="Source Superscript 2 6" xfId="3243"/>
    <cellStyle name="Source Superscript 2 6 2" xfId="3244"/>
    <cellStyle name="Source Superscript 2 6 3" xfId="3245"/>
    <cellStyle name="Source Superscript 2 6 4" xfId="3246"/>
    <cellStyle name="Source Superscript 2 7" xfId="3247"/>
    <cellStyle name="Source Superscript 2 7 2" xfId="3248"/>
    <cellStyle name="Source Superscript 2 7 3" xfId="3249"/>
    <cellStyle name="Source Superscript 2 7 4" xfId="3250"/>
    <cellStyle name="Source Superscript 2 8" xfId="3251"/>
    <cellStyle name="Source Superscript 2 8 2" xfId="3252"/>
    <cellStyle name="Source Superscript 2 8 3" xfId="3253"/>
    <cellStyle name="Source Superscript 2 8 4" xfId="3254"/>
    <cellStyle name="Source Superscript 2 9" xfId="3255"/>
    <cellStyle name="Source Superscript 2 9 2" xfId="3256"/>
    <cellStyle name="Source Superscript 2 9 3" xfId="3257"/>
    <cellStyle name="Source Superscript 2 9 4" xfId="3258"/>
    <cellStyle name="Source Superscript 3" xfId="3259"/>
    <cellStyle name="Source Superscript 3 2" xfId="38279"/>
    <cellStyle name="Source Superscript 4" xfId="3260"/>
    <cellStyle name="Source Superscript 5" xfId="3261"/>
    <cellStyle name="Source Superscript 6" xfId="3262"/>
    <cellStyle name="Source Text" xfId="3263"/>
    <cellStyle name="Source Text 2" xfId="3264"/>
    <cellStyle name="Source Text 2 10" xfId="3265"/>
    <cellStyle name="Source Text 2 10 2" xfId="3266"/>
    <cellStyle name="Source Text 2 10 3" xfId="3267"/>
    <cellStyle name="Source Text 2 10 4" xfId="3268"/>
    <cellStyle name="Source Text 2 11" xfId="3269"/>
    <cellStyle name="Source Text 2 11 2" xfId="3270"/>
    <cellStyle name="Source Text 2 11 3" xfId="3271"/>
    <cellStyle name="Source Text 2 12" xfId="3272"/>
    <cellStyle name="Source Text 2 12 2" xfId="38274"/>
    <cellStyle name="Source Text 2 13" xfId="3273"/>
    <cellStyle name="Source Text 2 14" xfId="3274"/>
    <cellStyle name="Source Text 2 15" xfId="3275"/>
    <cellStyle name="Source Text 2 2" xfId="3276"/>
    <cellStyle name="Source Text 2 2 2" xfId="3277"/>
    <cellStyle name="Source Text 2 2 2 2" xfId="38271"/>
    <cellStyle name="Source Text 2 2 3" xfId="3278"/>
    <cellStyle name="Source Text 2 2 4" xfId="3279"/>
    <cellStyle name="Source Text 2 2 5" xfId="3280"/>
    <cellStyle name="Source Text 2 3" xfId="3281"/>
    <cellStyle name="Source Text 2 3 2" xfId="3282"/>
    <cellStyle name="Source Text 2 3 3" xfId="3283"/>
    <cellStyle name="Source Text 2 3 4" xfId="3284"/>
    <cellStyle name="Source Text 2 4" xfId="3285"/>
    <cellStyle name="Source Text 2 4 2" xfId="3286"/>
    <cellStyle name="Source Text 2 4 3" xfId="3287"/>
    <cellStyle name="Source Text 2 4 4" xfId="3288"/>
    <cellStyle name="Source Text 2 5" xfId="3289"/>
    <cellStyle name="Source Text 2 5 2" xfId="3290"/>
    <cellStyle name="Source Text 2 5 3" xfId="3291"/>
    <cellStyle name="Source Text 2 5 4" xfId="3292"/>
    <cellStyle name="Source Text 2 6" xfId="3293"/>
    <cellStyle name="Source Text 2 6 2" xfId="3294"/>
    <cellStyle name="Source Text 2 6 3" xfId="3295"/>
    <cellStyle name="Source Text 2 6 4" xfId="3296"/>
    <cellStyle name="Source Text 2 7" xfId="3297"/>
    <cellStyle name="Source Text 2 7 2" xfId="3298"/>
    <cellStyle name="Source Text 2 7 3" xfId="3299"/>
    <cellStyle name="Source Text 2 7 4" xfId="3300"/>
    <cellStyle name="Source Text 2 8" xfId="3301"/>
    <cellStyle name="Source Text 2 8 2" xfId="3302"/>
    <cellStyle name="Source Text 2 8 3" xfId="3303"/>
    <cellStyle name="Source Text 2 8 4" xfId="3304"/>
    <cellStyle name="Source Text 2 9" xfId="3305"/>
    <cellStyle name="Source Text 2 9 2" xfId="3306"/>
    <cellStyle name="Source Text 2 9 3" xfId="3307"/>
    <cellStyle name="Source Text 2 9 4" xfId="3308"/>
    <cellStyle name="Source Text 3" xfId="3309"/>
    <cellStyle name="Source Text 3 2" xfId="38265"/>
    <cellStyle name="Source Text 4" xfId="3310"/>
    <cellStyle name="Source Text 5" xfId="3311"/>
    <cellStyle name="Source Text 6" xfId="3312"/>
    <cellStyle name="Standard_Sce_D_Extraction" xfId="3313"/>
    <cellStyle name="Table title" xfId="40584"/>
    <cellStyle name="Title 2" xfId="3314"/>
    <cellStyle name="Title 2 2" xfId="3315"/>
    <cellStyle name="Title 2 2 10" xfId="3316"/>
    <cellStyle name="Title 2 2 10 2" xfId="3317"/>
    <cellStyle name="Title 2 2 10 3" xfId="3318"/>
    <cellStyle name="Title 2 2 10 4" xfId="3319"/>
    <cellStyle name="Title 2 2 11" xfId="3320"/>
    <cellStyle name="Title 2 2 11 2" xfId="3321"/>
    <cellStyle name="Title 2 2 11 3" xfId="3322"/>
    <cellStyle name="Title 2 2 12" xfId="3323"/>
    <cellStyle name="Title 2 2 12 2" xfId="38260"/>
    <cellStyle name="Title 2 2 13" xfId="3324"/>
    <cellStyle name="Title 2 2 14" xfId="3325"/>
    <cellStyle name="Title 2 2 15" xfId="3326"/>
    <cellStyle name="Title 2 2 2" xfId="3327"/>
    <cellStyle name="Title 2 2 2 2" xfId="3328"/>
    <cellStyle name="Title 2 2 2 2 2" xfId="38258"/>
    <cellStyle name="Title 2 2 2 3" xfId="3329"/>
    <cellStyle name="Title 2 2 2 4" xfId="3330"/>
    <cellStyle name="Title 2 2 2 5" xfId="3331"/>
    <cellStyle name="Title 2 2 3" xfId="3332"/>
    <cellStyle name="Title 2 2 3 2" xfId="3333"/>
    <cellStyle name="Title 2 2 3 3" xfId="3334"/>
    <cellStyle name="Title 2 2 3 4" xfId="3335"/>
    <cellStyle name="Title 2 2 4" xfId="3336"/>
    <cellStyle name="Title 2 2 4 2" xfId="3337"/>
    <cellStyle name="Title 2 2 4 3" xfId="3338"/>
    <cellStyle name="Title 2 2 4 4" xfId="3339"/>
    <cellStyle name="Title 2 2 5" xfId="3340"/>
    <cellStyle name="Title 2 2 5 2" xfId="3341"/>
    <cellStyle name="Title 2 2 5 3" xfId="3342"/>
    <cellStyle name="Title 2 2 5 4" xfId="3343"/>
    <cellStyle name="Title 2 2 6" xfId="3344"/>
    <cellStyle name="Title 2 2 6 2" xfId="3345"/>
    <cellStyle name="Title 2 2 6 3" xfId="3346"/>
    <cellStyle name="Title 2 2 6 4" xfId="3347"/>
    <cellStyle name="Title 2 2 7" xfId="3348"/>
    <cellStyle name="Title 2 2 7 2" xfId="3349"/>
    <cellStyle name="Title 2 2 7 3" xfId="3350"/>
    <cellStyle name="Title 2 2 7 4" xfId="3351"/>
    <cellStyle name="Title 2 2 8" xfId="3352"/>
    <cellStyle name="Title 2 2 8 2" xfId="3353"/>
    <cellStyle name="Title 2 2 8 3" xfId="3354"/>
    <cellStyle name="Title 2 2 8 4" xfId="3355"/>
    <cellStyle name="Title 2 2 9" xfId="3356"/>
    <cellStyle name="Title 2 2 9 2" xfId="3357"/>
    <cellStyle name="Title 2 2 9 3" xfId="3358"/>
    <cellStyle name="Title 2 2 9 4" xfId="3359"/>
    <cellStyle name="Title 2 3" xfId="3360"/>
    <cellStyle name="Title 2 3 2" xfId="29680"/>
    <cellStyle name="Title 2 4" xfId="3361"/>
    <cellStyle name="Title 2 4 2" xfId="38250"/>
    <cellStyle name="Title 2 5" xfId="3362"/>
    <cellStyle name="Title 2 6" xfId="3363"/>
    <cellStyle name="Title 3" xfId="29681"/>
    <cellStyle name="Title-2" xfId="3364"/>
    <cellStyle name="Title-2 2" xfId="3365"/>
    <cellStyle name="Title-2 2 10" xfId="3366"/>
    <cellStyle name="Title-2 2 10 2" xfId="3367"/>
    <cellStyle name="Title-2 2 10 3" xfId="3368"/>
    <cellStyle name="Title-2 2 10 4" xfId="3369"/>
    <cellStyle name="Title-2 2 11" xfId="3370"/>
    <cellStyle name="Title-2 2 11 2" xfId="3371"/>
    <cellStyle name="Title-2 2 11 3" xfId="3372"/>
    <cellStyle name="Title-2 2 12" xfId="3373"/>
    <cellStyle name="Title-2 2 12 2" xfId="38245"/>
    <cellStyle name="Title-2 2 13" xfId="3374"/>
    <cellStyle name="Title-2 2 14" xfId="3375"/>
    <cellStyle name="Title-2 2 15" xfId="3376"/>
    <cellStyle name="Title-2 2 2" xfId="3377"/>
    <cellStyle name="Title-2 2 2 2" xfId="3378"/>
    <cellStyle name="Title-2 2 2 2 2" xfId="38244"/>
    <cellStyle name="Title-2 2 2 3" xfId="3379"/>
    <cellStyle name="Title-2 2 2 4" xfId="3380"/>
    <cellStyle name="Title-2 2 2 5" xfId="3381"/>
    <cellStyle name="Title-2 2 3" xfId="3382"/>
    <cellStyle name="Title-2 2 3 2" xfId="3383"/>
    <cellStyle name="Title-2 2 3 3" xfId="3384"/>
    <cellStyle name="Title-2 2 3 4" xfId="3385"/>
    <cellStyle name="Title-2 2 4" xfId="3386"/>
    <cellStyle name="Title-2 2 4 2" xfId="3387"/>
    <cellStyle name="Title-2 2 4 3" xfId="3388"/>
    <cellStyle name="Title-2 2 4 4" xfId="3389"/>
    <cellStyle name="Title-2 2 5" xfId="3390"/>
    <cellStyle name="Title-2 2 5 2" xfId="3391"/>
    <cellStyle name="Title-2 2 5 3" xfId="3392"/>
    <cellStyle name="Title-2 2 5 4" xfId="3393"/>
    <cellStyle name="Title-2 2 6" xfId="3394"/>
    <cellStyle name="Title-2 2 6 2" xfId="3395"/>
    <cellStyle name="Title-2 2 6 3" xfId="3396"/>
    <cellStyle name="Title-2 2 6 4" xfId="3397"/>
    <cellStyle name="Title-2 2 7" xfId="3398"/>
    <cellStyle name="Title-2 2 7 2" xfId="3399"/>
    <cellStyle name="Title-2 2 7 3" xfId="3400"/>
    <cellStyle name="Title-2 2 7 4" xfId="3401"/>
    <cellStyle name="Title-2 2 8" xfId="3402"/>
    <cellStyle name="Title-2 2 8 2" xfId="3403"/>
    <cellStyle name="Title-2 2 8 3" xfId="3404"/>
    <cellStyle name="Title-2 2 8 4" xfId="3405"/>
    <cellStyle name="Title-2 2 9" xfId="3406"/>
    <cellStyle name="Title-2 2 9 2" xfId="3407"/>
    <cellStyle name="Title-2 2 9 3" xfId="3408"/>
    <cellStyle name="Title-2 2 9 4" xfId="3409"/>
    <cellStyle name="Title-2 3" xfId="3410"/>
    <cellStyle name="Title-2 3 2" xfId="38238"/>
    <cellStyle name="Title-2 4" xfId="3411"/>
    <cellStyle name="Title-2 5" xfId="3412"/>
    <cellStyle name="Title-2 6" xfId="3413"/>
    <cellStyle name="Total 2" xfId="3414"/>
    <cellStyle name="Total 2 2" xfId="3415"/>
    <cellStyle name="Total 2 2 2" xfId="3416"/>
    <cellStyle name="Total 2 2 2 2" xfId="3417"/>
    <cellStyle name="Total 2 2 2 2 2" xfId="38234"/>
    <cellStyle name="Total 2 2 2 3" xfId="3418"/>
    <cellStyle name="Total 2 2 2 4" xfId="3419"/>
    <cellStyle name="Total 2 2 2 5" xfId="3420"/>
    <cellStyle name="Total 2 2 3" xfId="3421"/>
    <cellStyle name="Total 2 2 3 2" xfId="38233"/>
    <cellStyle name="Total 2 2 4" xfId="3422"/>
    <cellStyle name="Total 2 2 5" xfId="3423"/>
    <cellStyle name="Total 2 2 6" xfId="3424"/>
    <cellStyle name="Total 2 3" xfId="3425"/>
    <cellStyle name="Total 2 3 2" xfId="3426"/>
    <cellStyle name="Total 2 3 2 2" xfId="38230"/>
    <cellStyle name="Total 2 3 3" xfId="3427"/>
    <cellStyle name="Total 2 3 4" xfId="3428"/>
    <cellStyle name="Total 2 3 5" xfId="3429"/>
    <cellStyle name="Total 2 4" xfId="3430"/>
    <cellStyle name="Total 2 4 2" xfId="38228"/>
    <cellStyle name="Total 2 5" xfId="3431"/>
    <cellStyle name="Total 2 6" xfId="3432"/>
    <cellStyle name="Total 2 7" xfId="3433"/>
    <cellStyle name="Total 3" xfId="3434"/>
    <cellStyle name="Total 3 2" xfId="3435"/>
    <cellStyle name="Total 3 2 2" xfId="38226"/>
    <cellStyle name="Total 3 3" xfId="3436"/>
    <cellStyle name="Total 3 4" xfId="3437"/>
    <cellStyle name="Total 3 5" xfId="3438"/>
    <cellStyle name="Unit" xfId="29682"/>
    <cellStyle name="UserInput" xfId="29683"/>
    <cellStyle name="Variable" xfId="29684"/>
    <cellStyle name="Warning Text 2" xfId="3439"/>
    <cellStyle name="Warning Text 2 2" xfId="3440"/>
    <cellStyle name="Warning Text 2 2 2" xfId="38221"/>
    <cellStyle name="Warning Text 2 3" xfId="3441"/>
    <cellStyle name="Warning Text 2 4" xfId="3442"/>
    <cellStyle name="Warning Text 2 5" xfId="3443"/>
    <cellStyle name="Year" xfId="3444"/>
    <cellStyle name="Year 2" xfId="3445"/>
    <cellStyle name="Year 2 2" xfId="38220"/>
    <cellStyle name="Year 3" xfId="3446"/>
    <cellStyle name="Year 4" xfId="3447"/>
    <cellStyle name="Year 5" xfId="3448"/>
    <cellStyle name="강조색1 10" xfId="40585"/>
    <cellStyle name="강조색1 11" xfId="40586"/>
    <cellStyle name="강조색1 12" xfId="40587"/>
    <cellStyle name="강조색1 13" xfId="40588"/>
    <cellStyle name="강조색1 14" xfId="40589"/>
    <cellStyle name="강조색1 15" xfId="40590"/>
    <cellStyle name="강조색1 16" xfId="40591"/>
    <cellStyle name="강조색1 17" xfId="40592"/>
    <cellStyle name="강조색1 2" xfId="3449"/>
    <cellStyle name="강조색1 2 10" xfId="3450"/>
    <cellStyle name="강조색1 2 11" xfId="3451"/>
    <cellStyle name="강조색1 2 12" xfId="3452"/>
    <cellStyle name="강조색1 2 13" xfId="40593"/>
    <cellStyle name="강조색1 2 14" xfId="40594"/>
    <cellStyle name="강조색1 2 15" xfId="40595"/>
    <cellStyle name="강조색1 2 16" xfId="40596"/>
    <cellStyle name="강조색1 2 17" xfId="40597"/>
    <cellStyle name="강조색1 2 18" xfId="40598"/>
    <cellStyle name="강조색1 2 2" xfId="3453"/>
    <cellStyle name="강조색1 2 3" xfId="3454"/>
    <cellStyle name="강조색1 2 4" xfId="3455"/>
    <cellStyle name="강조색1 2 5" xfId="3456"/>
    <cellStyle name="강조색1 2 6" xfId="3457"/>
    <cellStyle name="강조색1 2 7" xfId="3458"/>
    <cellStyle name="강조색1 2 8" xfId="3459"/>
    <cellStyle name="강조색1 2 9" xfId="3460"/>
    <cellStyle name="강조색1 3" xfId="3461"/>
    <cellStyle name="강조색1 3 2" xfId="3462"/>
    <cellStyle name="강조색1 3 2 2" xfId="40599"/>
    <cellStyle name="강조색1 3 3" xfId="3463"/>
    <cellStyle name="강조색1 3 3 2" xfId="3464"/>
    <cellStyle name="강조색1 3 3 3" xfId="40600"/>
    <cellStyle name="강조색1 3 4" xfId="3465"/>
    <cellStyle name="강조색1 3 4 2" xfId="40601"/>
    <cellStyle name="강조색1 3 5" xfId="3466"/>
    <cellStyle name="강조색1 3 6" xfId="3467"/>
    <cellStyle name="강조색1 3 7" xfId="3468"/>
    <cellStyle name="강조색1 4" xfId="3469"/>
    <cellStyle name="강조색1 5" xfId="3470"/>
    <cellStyle name="강조색1 6" xfId="3471"/>
    <cellStyle name="강조색1 7" xfId="38203"/>
    <cellStyle name="강조색1 8" xfId="38201"/>
    <cellStyle name="강조색1 9" xfId="40602"/>
    <cellStyle name="강조색2 2" xfId="3472"/>
    <cellStyle name="강조색2 2 10" xfId="3473"/>
    <cellStyle name="강조색2 2 11" xfId="3474"/>
    <cellStyle name="강조색2 2 12" xfId="3475"/>
    <cellStyle name="강조색2 2 13" xfId="3476"/>
    <cellStyle name="강조색2 2 2" xfId="3477"/>
    <cellStyle name="강조색2 2 2 2" xfId="3478"/>
    <cellStyle name="강조색2 2 2 2 2" xfId="3479"/>
    <cellStyle name="강조색2 2 2 2 3" xfId="3480"/>
    <cellStyle name="강조색2 2 2 2 4" xfId="3481"/>
    <cellStyle name="강조색2 2 2 3" xfId="3482"/>
    <cellStyle name="강조색2 2 2 4" xfId="3483"/>
    <cellStyle name="강조색2 2 2 5" xfId="40603"/>
    <cellStyle name="강조색2 2 3" xfId="3484"/>
    <cellStyle name="강조색2 2 4" xfId="3485"/>
    <cellStyle name="강조색2 2 5" xfId="3486"/>
    <cellStyle name="강조색2 2 6" xfId="3487"/>
    <cellStyle name="강조색2 2 7" xfId="3488"/>
    <cellStyle name="강조색2 2 8" xfId="3489"/>
    <cellStyle name="강조색2 2 9" xfId="3490"/>
    <cellStyle name="강조색2 3" xfId="3491"/>
    <cellStyle name="강조색2 3 2" xfId="3492"/>
    <cellStyle name="강조색2 3 3" xfId="3493"/>
    <cellStyle name="강조색2 3 3 2" xfId="3494"/>
    <cellStyle name="강조색2 4" xfId="3495"/>
    <cellStyle name="강조색2 5" xfId="3496"/>
    <cellStyle name="강조색2 5 2" xfId="40605"/>
    <cellStyle name="강조색2 5 3" xfId="40606"/>
    <cellStyle name="강조색2 5 4" xfId="40604"/>
    <cellStyle name="강조색2 6" xfId="3497"/>
    <cellStyle name="강조색2 7" xfId="3498"/>
    <cellStyle name="강조색2 8" xfId="3499"/>
    <cellStyle name="강조색3 2" xfId="3500"/>
    <cellStyle name="강조색3 2 2" xfId="3501"/>
    <cellStyle name="강조색3 2 3" xfId="3502"/>
    <cellStyle name="강조색3 2 4" xfId="3503"/>
    <cellStyle name="강조색3 2 5" xfId="3504"/>
    <cellStyle name="강조색3 2 6" xfId="3505"/>
    <cellStyle name="강조색3 2 7" xfId="3506"/>
    <cellStyle name="강조색3 2 8" xfId="3507"/>
    <cellStyle name="강조색3 3" xfId="3508"/>
    <cellStyle name="강조색3 3 2" xfId="3509"/>
    <cellStyle name="강조색3 3 2 2" xfId="40608"/>
    <cellStyle name="강조색3 3 3" xfId="3510"/>
    <cellStyle name="강조색3 3 3 2" xfId="3511"/>
    <cellStyle name="강조색3 3 3 3" xfId="40609"/>
    <cellStyle name="강조색3 3 4" xfId="40607"/>
    <cellStyle name="강조색3 4" xfId="3512"/>
    <cellStyle name="강조색3 5" xfId="3513"/>
    <cellStyle name="강조색3 6" xfId="3514"/>
    <cellStyle name="강조색4 2" xfId="3515"/>
    <cellStyle name="강조색4 2 2" xfId="3516"/>
    <cellStyle name="강조색4 2 3" xfId="3517"/>
    <cellStyle name="강조색4 2 4" xfId="3518"/>
    <cellStyle name="강조색4 2 5" xfId="3519"/>
    <cellStyle name="강조색4 2 6" xfId="3520"/>
    <cellStyle name="강조색4 2 7" xfId="3521"/>
    <cellStyle name="강조색4 2 8" xfId="3522"/>
    <cellStyle name="강조색4 3" xfId="3523"/>
    <cellStyle name="강조색4 3 2" xfId="3524"/>
    <cellStyle name="강조색4 3 2 2" xfId="40611"/>
    <cellStyle name="강조색4 3 3" xfId="3525"/>
    <cellStyle name="강조색4 3 3 2" xfId="3526"/>
    <cellStyle name="강조색4 3 3 3" xfId="40612"/>
    <cellStyle name="강조색4 3 4" xfId="40610"/>
    <cellStyle name="강조색4 4" xfId="3527"/>
    <cellStyle name="강조색4 5" xfId="3528"/>
    <cellStyle name="강조색4 6" xfId="3529"/>
    <cellStyle name="강조색5 2" xfId="3530"/>
    <cellStyle name="강조색5 2 2" xfId="3531"/>
    <cellStyle name="강조색5 2 3" xfId="3532"/>
    <cellStyle name="강조색5 2 4" xfId="3533"/>
    <cellStyle name="강조색5 2 5" xfId="3534"/>
    <cellStyle name="강조색5 2 6" xfId="3535"/>
    <cellStyle name="강조색5 2 7" xfId="3536"/>
    <cellStyle name="강조색5 2 8" xfId="3537"/>
    <cellStyle name="강조색5 2 9" xfId="29685"/>
    <cellStyle name="강조색5 3" xfId="3538"/>
    <cellStyle name="강조색5 3 2" xfId="3539"/>
    <cellStyle name="강조색5 3 2 2" xfId="40614"/>
    <cellStyle name="강조색5 3 3" xfId="3540"/>
    <cellStyle name="강조색5 3 3 2" xfId="3541"/>
    <cellStyle name="강조색5 3 3 3" xfId="40615"/>
    <cellStyle name="강조색5 3 4" xfId="40613"/>
    <cellStyle name="강조색5 4" xfId="3542"/>
    <cellStyle name="강조색5 5" xfId="3543"/>
    <cellStyle name="강조색5 6" xfId="3544"/>
    <cellStyle name="강조색6 2" xfId="3545"/>
    <cellStyle name="강조색6 2 2" xfId="3546"/>
    <cellStyle name="강조색6 2 3" xfId="3547"/>
    <cellStyle name="강조색6 2 4" xfId="3548"/>
    <cellStyle name="강조색6 2 5" xfId="3549"/>
    <cellStyle name="강조색6 2 6" xfId="3550"/>
    <cellStyle name="강조색6 2 7" xfId="3551"/>
    <cellStyle name="강조색6 2 8" xfId="3552"/>
    <cellStyle name="강조색6 3" xfId="3553"/>
    <cellStyle name="강조색6 3 2" xfId="3554"/>
    <cellStyle name="강조색6 3 2 2" xfId="40617"/>
    <cellStyle name="강조색6 3 3" xfId="3555"/>
    <cellStyle name="강조색6 3 3 2" xfId="3556"/>
    <cellStyle name="강조색6 3 3 3" xfId="40618"/>
    <cellStyle name="강조색6 3 4" xfId="40616"/>
    <cellStyle name="강조색6 4" xfId="3557"/>
    <cellStyle name="강조색6 5" xfId="3558"/>
    <cellStyle name="강조색6 6" xfId="3559"/>
    <cellStyle name="경고문 2" xfId="3560"/>
    <cellStyle name="경고문 2 2" xfId="3561"/>
    <cellStyle name="경고문 2 3" xfId="3562"/>
    <cellStyle name="경고문 2 4" xfId="3563"/>
    <cellStyle name="경고문 2 5" xfId="3564"/>
    <cellStyle name="경고문 2 6" xfId="3565"/>
    <cellStyle name="경고문 2 7" xfId="3566"/>
    <cellStyle name="경고문 2 8" xfId="3567"/>
    <cellStyle name="경고문 3" xfId="3568"/>
    <cellStyle name="경고문 3 2" xfId="3569"/>
    <cellStyle name="경고문 3 2 2" xfId="40620"/>
    <cellStyle name="경고문 3 3" xfId="3570"/>
    <cellStyle name="경고문 3 3 2" xfId="3571"/>
    <cellStyle name="경고문 3 3 3" xfId="40621"/>
    <cellStyle name="경고문 3 4" xfId="40619"/>
    <cellStyle name="경고문 4" xfId="3572"/>
    <cellStyle name="경고문 5" xfId="3573"/>
    <cellStyle name="경고문 6" xfId="3574"/>
    <cellStyle name="계산 2" xfId="3575"/>
    <cellStyle name="계산 2 2" xfId="3576"/>
    <cellStyle name="계산 2 3" xfId="3577"/>
    <cellStyle name="계산 2 4" xfId="3578"/>
    <cellStyle name="계산 2 5" xfId="3579"/>
    <cellStyle name="계산 2 6" xfId="3580"/>
    <cellStyle name="계산 2 7" xfId="3581"/>
    <cellStyle name="계산 2 8" xfId="3582"/>
    <cellStyle name="계산 3" xfId="3583"/>
    <cellStyle name="계산 3 2" xfId="3584"/>
    <cellStyle name="계산 3 2 2" xfId="40623"/>
    <cellStyle name="계산 3 3" xfId="3585"/>
    <cellStyle name="계산 3 3 2" xfId="3586"/>
    <cellStyle name="계산 3 3 3" xfId="40624"/>
    <cellStyle name="계산 3 4" xfId="40622"/>
    <cellStyle name="계산 4" xfId="3587"/>
    <cellStyle name="계산 5" xfId="3588"/>
    <cellStyle name="계산 6" xfId="3589"/>
    <cellStyle name="나쁨 2" xfId="3590"/>
    <cellStyle name="나쁨 2 2" xfId="3591"/>
    <cellStyle name="나쁨 2 3" xfId="3592"/>
    <cellStyle name="나쁨 2 4" xfId="3593"/>
    <cellStyle name="나쁨 2 5" xfId="3594"/>
    <cellStyle name="나쁨 2 6" xfId="3595"/>
    <cellStyle name="나쁨 2 7" xfId="3596"/>
    <cellStyle name="나쁨 2 8" xfId="3597"/>
    <cellStyle name="나쁨 3" xfId="3598"/>
    <cellStyle name="나쁨 3 2" xfId="3599"/>
    <cellStyle name="나쁨 3 2 2" xfId="40626"/>
    <cellStyle name="나쁨 3 3" xfId="3600"/>
    <cellStyle name="나쁨 3 3 2" xfId="3601"/>
    <cellStyle name="나쁨 3 3 3" xfId="40627"/>
    <cellStyle name="나쁨 3 4" xfId="40625"/>
    <cellStyle name="나쁨 4" xfId="3602"/>
    <cellStyle name="나쁨 5" xfId="3603"/>
    <cellStyle name="나쁨 6" xfId="3604"/>
    <cellStyle name="메모 2" xfId="3605"/>
    <cellStyle name="메모 2 2" xfId="3606"/>
    <cellStyle name="메모 2 2 10" xfId="36105"/>
    <cellStyle name="메모 2 2 2" xfId="3607"/>
    <cellStyle name="메모 2 2 2 2" xfId="3608"/>
    <cellStyle name="메모 2 2 3" xfId="3609"/>
    <cellStyle name="메모 2 2 3 2" xfId="3610"/>
    <cellStyle name="메모 2 2 4" xfId="3611"/>
    <cellStyle name="메모 2 2 5" xfId="3612"/>
    <cellStyle name="메모 2 2 6" xfId="3613"/>
    <cellStyle name="메모 2 2 7" xfId="3614"/>
    <cellStyle name="메모 2 2 8" xfId="3615"/>
    <cellStyle name="메모 2 2 9" xfId="3616"/>
    <cellStyle name="메모 2 3" xfId="3617"/>
    <cellStyle name="메모 2 3 10" xfId="36103"/>
    <cellStyle name="메모 2 3 2" xfId="3618"/>
    <cellStyle name="메모 2 3 2 2" xfId="3619"/>
    <cellStyle name="메모 2 3 3" xfId="3620"/>
    <cellStyle name="메모 2 3 3 2" xfId="3621"/>
    <cellStyle name="메모 2 3 4" xfId="3622"/>
    <cellStyle name="메모 2 3 5" xfId="3623"/>
    <cellStyle name="메모 2 3 6" xfId="3624"/>
    <cellStyle name="메모 2 3 7" xfId="3625"/>
    <cellStyle name="메모 2 3 8" xfId="3626"/>
    <cellStyle name="메모 2 3 9" xfId="3627"/>
    <cellStyle name="메모 2 4" xfId="3628"/>
    <cellStyle name="메모 2 4 10" xfId="36102"/>
    <cellStyle name="메모 2 4 2" xfId="3629"/>
    <cellStyle name="메모 2 4 2 2" xfId="3630"/>
    <cellStyle name="메모 2 4 3" xfId="3631"/>
    <cellStyle name="메모 2 4 3 2" xfId="3632"/>
    <cellStyle name="메모 2 4 4" xfId="3633"/>
    <cellStyle name="메모 2 4 5" xfId="3634"/>
    <cellStyle name="메모 2 4 6" xfId="3635"/>
    <cellStyle name="메모 2 4 7" xfId="3636"/>
    <cellStyle name="메모 2 4 8" xfId="3637"/>
    <cellStyle name="메모 2 4 9" xfId="3638"/>
    <cellStyle name="메모 2 5" xfId="3639"/>
    <cellStyle name="메모 2 5 10" xfId="36100"/>
    <cellStyle name="메모 2 5 2" xfId="3640"/>
    <cellStyle name="메모 2 5 2 2" xfId="3641"/>
    <cellStyle name="메모 2 5 3" xfId="3642"/>
    <cellStyle name="메모 2 5 3 2" xfId="3643"/>
    <cellStyle name="메모 2 5 4" xfId="3644"/>
    <cellStyle name="메모 2 5 5" xfId="3645"/>
    <cellStyle name="메모 2 5 6" xfId="3646"/>
    <cellStyle name="메모 2 5 7" xfId="3647"/>
    <cellStyle name="메모 2 5 8" xfId="3648"/>
    <cellStyle name="메모 2 5 9" xfId="3649"/>
    <cellStyle name="메모 2 6" xfId="3650"/>
    <cellStyle name="메모 2 6 10" xfId="36098"/>
    <cellStyle name="메모 2 6 2" xfId="3651"/>
    <cellStyle name="메모 2 6 2 2" xfId="3652"/>
    <cellStyle name="메모 2 6 3" xfId="3653"/>
    <cellStyle name="메모 2 6 3 2" xfId="3654"/>
    <cellStyle name="메모 2 6 4" xfId="3655"/>
    <cellStyle name="메모 2 6 5" xfId="3656"/>
    <cellStyle name="메모 2 6 6" xfId="3657"/>
    <cellStyle name="메모 2 6 7" xfId="3658"/>
    <cellStyle name="메모 2 6 8" xfId="3659"/>
    <cellStyle name="메모 2 6 9" xfId="3660"/>
    <cellStyle name="메모 2 7" xfId="3661"/>
    <cellStyle name="메모 2 7 10" xfId="36096"/>
    <cellStyle name="메모 2 7 2" xfId="3662"/>
    <cellStyle name="메모 2 7 2 2" xfId="3663"/>
    <cellStyle name="메모 2 7 3" xfId="3664"/>
    <cellStyle name="메모 2 7 3 2" xfId="3665"/>
    <cellStyle name="메모 2 7 4" xfId="3666"/>
    <cellStyle name="메모 2 7 5" xfId="3667"/>
    <cellStyle name="메모 2 7 6" xfId="3668"/>
    <cellStyle name="메모 2 7 7" xfId="3669"/>
    <cellStyle name="메모 2 7 8" xfId="3670"/>
    <cellStyle name="메모 2 7 9" xfId="3671"/>
    <cellStyle name="메모 2 8" xfId="3672"/>
    <cellStyle name="메모 2 8 10" xfId="36095"/>
    <cellStyle name="메모 2 8 2" xfId="3673"/>
    <cellStyle name="메모 2 8 2 2" xfId="3674"/>
    <cellStyle name="메모 2 8 3" xfId="3675"/>
    <cellStyle name="메모 2 8 3 2" xfId="3676"/>
    <cellStyle name="메모 2 8 4" xfId="3677"/>
    <cellStyle name="메모 2 8 5" xfId="3678"/>
    <cellStyle name="메모 2 8 6" xfId="3679"/>
    <cellStyle name="메모 2 8 7" xfId="3680"/>
    <cellStyle name="메모 2 8 8" xfId="3681"/>
    <cellStyle name="메모 2 8 9" xfId="3682"/>
    <cellStyle name="메모 2 9" xfId="38073"/>
    <cellStyle name="메모 3" xfId="3683"/>
    <cellStyle name="메모 3 10" xfId="3684"/>
    <cellStyle name="메모 3 11" xfId="3685"/>
    <cellStyle name="메모 3 12" xfId="36093"/>
    <cellStyle name="메모 3 13" xfId="40628"/>
    <cellStyle name="메모 3 2" xfId="3686"/>
    <cellStyle name="메모 3 2 10" xfId="36091"/>
    <cellStyle name="메모 3 2 11" xfId="40629"/>
    <cellStyle name="메모 3 2 2" xfId="3687"/>
    <cellStyle name="메모 3 2 2 2" xfId="3688"/>
    <cellStyle name="메모 3 2 3" xfId="3689"/>
    <cellStyle name="메모 3 2 3 2" xfId="3690"/>
    <cellStyle name="메모 3 2 4" xfId="3691"/>
    <cellStyle name="메모 3 2 5" xfId="3692"/>
    <cellStyle name="메모 3 2 6" xfId="3693"/>
    <cellStyle name="메모 3 2 7" xfId="3694"/>
    <cellStyle name="메모 3 2 8" xfId="3695"/>
    <cellStyle name="메모 3 2 9" xfId="3696"/>
    <cellStyle name="메모 3 3" xfId="3697"/>
    <cellStyle name="메모 3 3 10" xfId="3698"/>
    <cellStyle name="메모 3 3 11" xfId="36089"/>
    <cellStyle name="메모 3 3 12" xfId="40630"/>
    <cellStyle name="메모 3 3 2" xfId="3699"/>
    <cellStyle name="메모 3 3 2 10" xfId="36088"/>
    <cellStyle name="메모 3 3 2 2" xfId="3700"/>
    <cellStyle name="메모 3 3 2 2 2" xfId="3701"/>
    <cellStyle name="메모 3 3 2 3" xfId="3702"/>
    <cellStyle name="메모 3 3 2 3 2" xfId="3703"/>
    <cellStyle name="메모 3 3 2 4" xfId="3704"/>
    <cellStyle name="메모 3 3 2 5" xfId="3705"/>
    <cellStyle name="메모 3 3 2 6" xfId="3706"/>
    <cellStyle name="메모 3 3 2 7" xfId="3707"/>
    <cellStyle name="메모 3 3 2 8" xfId="3708"/>
    <cellStyle name="메모 3 3 2 9" xfId="3709"/>
    <cellStyle name="메모 3 3 3" xfId="3710"/>
    <cellStyle name="메모 3 3 3 2" xfId="3711"/>
    <cellStyle name="메모 3 3 4" xfId="3712"/>
    <cellStyle name="메모 3 3 4 2" xfId="3713"/>
    <cellStyle name="메모 3 3 5" xfId="3714"/>
    <cellStyle name="메모 3 3 6" xfId="3715"/>
    <cellStyle name="메모 3 3 7" xfId="3716"/>
    <cellStyle name="메모 3 3 8" xfId="3717"/>
    <cellStyle name="메모 3 3 9" xfId="3718"/>
    <cellStyle name="메모 3 4" xfId="3719"/>
    <cellStyle name="메모 3 4 2" xfId="3720"/>
    <cellStyle name="메모 3 5" xfId="3721"/>
    <cellStyle name="메모 3 5 2" xfId="3722"/>
    <cellStyle name="메모 3 6" xfId="3723"/>
    <cellStyle name="메모 3 7" xfId="3724"/>
    <cellStyle name="메모 3 8" xfId="3725"/>
    <cellStyle name="메모 3 9" xfId="3726"/>
    <cellStyle name="메모 4" xfId="3727"/>
    <cellStyle name="메모 4 10" xfId="36087"/>
    <cellStyle name="메모 4 2" xfId="3728"/>
    <cellStyle name="메모 4 2 2" xfId="3729"/>
    <cellStyle name="메모 4 3" xfId="3730"/>
    <cellStyle name="메모 4 3 2" xfId="3731"/>
    <cellStyle name="메모 4 4" xfId="3732"/>
    <cellStyle name="메모 4 5" xfId="3733"/>
    <cellStyle name="메모 4 6" xfId="3734"/>
    <cellStyle name="메모 4 7" xfId="3735"/>
    <cellStyle name="메모 4 8" xfId="3736"/>
    <cellStyle name="메모 4 9" xfId="3737"/>
    <cellStyle name="메모 5" xfId="3738"/>
    <cellStyle name="메모 5 10" xfId="36086"/>
    <cellStyle name="메모 5 2" xfId="3739"/>
    <cellStyle name="메모 5 2 2" xfId="3740"/>
    <cellStyle name="메모 5 3" xfId="3741"/>
    <cellStyle name="메모 5 3 2" xfId="3742"/>
    <cellStyle name="메모 5 4" xfId="3743"/>
    <cellStyle name="메모 5 5" xfId="3744"/>
    <cellStyle name="메모 5 6" xfId="3745"/>
    <cellStyle name="메모 5 7" xfId="3746"/>
    <cellStyle name="메모 5 8" xfId="3747"/>
    <cellStyle name="메모 5 9" xfId="3748"/>
    <cellStyle name="메모 6" xfId="3749"/>
    <cellStyle name="메모 6 10" xfId="36084"/>
    <cellStyle name="메모 6 2" xfId="3750"/>
    <cellStyle name="메모 6 2 2" xfId="3751"/>
    <cellStyle name="메모 6 3" xfId="3752"/>
    <cellStyle name="메모 6 3 2" xfId="3753"/>
    <cellStyle name="메모 6 4" xfId="3754"/>
    <cellStyle name="메모 6 5" xfId="3755"/>
    <cellStyle name="메모 6 6" xfId="3756"/>
    <cellStyle name="메모 6 7" xfId="3757"/>
    <cellStyle name="메모 6 8" xfId="3758"/>
    <cellStyle name="메모 6 9" xfId="3759"/>
    <cellStyle name="백분율" xfId="40518" builtinId="5"/>
    <cellStyle name="백분율 10" xfId="3760"/>
    <cellStyle name="백분율 10 10" xfId="3761"/>
    <cellStyle name="백분율 10 11" xfId="3762"/>
    <cellStyle name="백분율 10 12" xfId="3763"/>
    <cellStyle name="백분율 10 12 10" xfId="3764"/>
    <cellStyle name="백분율 10 12 10 2" xfId="3765"/>
    <cellStyle name="백분율 10 12 10 2 2" xfId="3766"/>
    <cellStyle name="백분율 10 12 10 3" xfId="3767"/>
    <cellStyle name="백분율 10 12 10 3 2" xfId="3768"/>
    <cellStyle name="백분율 10 12 10 4" xfId="3769"/>
    <cellStyle name="백분율 10 12 10 5" xfId="3770"/>
    <cellStyle name="백분율 10 12 10 6" xfId="3771"/>
    <cellStyle name="백분율 10 12 10 7" xfId="3772"/>
    <cellStyle name="백분율 10 12 10 8" xfId="34291"/>
    <cellStyle name="백분율 10 12 11" xfId="3773"/>
    <cellStyle name="백분율 10 12 11 2" xfId="3774"/>
    <cellStyle name="백분율 10 12 11 3" xfId="3775"/>
    <cellStyle name="백분율 10 12 11 4" xfId="3776"/>
    <cellStyle name="백분율 10 12 11 5" xfId="34294"/>
    <cellStyle name="백분율 10 12 12" xfId="3777"/>
    <cellStyle name="백분율 10 12 12 2" xfId="3778"/>
    <cellStyle name="백분율 10 12 13" xfId="3779"/>
    <cellStyle name="백분율 10 12 13 2" xfId="3780"/>
    <cellStyle name="백분율 10 12 2" xfId="3781"/>
    <cellStyle name="백분율 10 12 2 10" xfId="3782"/>
    <cellStyle name="백분율 10 12 2 11" xfId="3783"/>
    <cellStyle name="백분율 10 12 2 12" xfId="3784"/>
    <cellStyle name="백분율 10 12 2 13" xfId="3785"/>
    <cellStyle name="백분율 10 12 2 14" xfId="3786"/>
    <cellStyle name="백분율 10 12 2 15" xfId="3787"/>
    <cellStyle name="백분율 10 12 2 16" xfId="34295"/>
    <cellStyle name="백분율 10 12 2 2" xfId="3788"/>
    <cellStyle name="백분율 10 12 2 2 10" xfId="3789"/>
    <cellStyle name="백분율 10 12 2 2 10 2" xfId="3790"/>
    <cellStyle name="백분율 10 12 2 2 2" xfId="3791"/>
    <cellStyle name="백분율 10 12 2 2 2 10" xfId="3792"/>
    <cellStyle name="백분율 10 12 2 2 2 11" xfId="3793"/>
    <cellStyle name="백분율 10 12 2 2 2 12" xfId="34301"/>
    <cellStyle name="백분율 10 12 2 2 2 2" xfId="3794"/>
    <cellStyle name="백분율 10 12 2 2 2 2 2" xfId="3795"/>
    <cellStyle name="백분율 10 12 2 2 2 2 2 2" xfId="3796"/>
    <cellStyle name="백분율 10 12 2 2 2 2 2 3" xfId="3797"/>
    <cellStyle name="백분율 10 12 2 2 2 2 2 4" xfId="3798"/>
    <cellStyle name="백분율 10 12 2 2 2 2 2 5" xfId="3799"/>
    <cellStyle name="백분율 10 12 2 2 2 2 2 6" xfId="3800"/>
    <cellStyle name="백분율 10 12 2 2 2 2 2 7" xfId="34302"/>
    <cellStyle name="백분율 10 12 2 2 2 2 3" xfId="3801"/>
    <cellStyle name="백분율 10 12 2 2 2 2 3 2" xfId="3802"/>
    <cellStyle name="백분율 10 12 2 2 2 2 3 3" xfId="3803"/>
    <cellStyle name="백분율 10 12 2 2 2 2 3 4" xfId="3804"/>
    <cellStyle name="백분율 10 12 2 2 2 2 3 5" xfId="34305"/>
    <cellStyle name="백분율 10 12 2 2 2 2 4" xfId="3805"/>
    <cellStyle name="백분율 10 12 2 2 2 2 4 2" xfId="3806"/>
    <cellStyle name="백분율 10 12 2 2 2 3" xfId="3807"/>
    <cellStyle name="백분율 10 12 2 2 2 4" xfId="3808"/>
    <cellStyle name="백분율 10 12 2 2 2 5" xfId="3809"/>
    <cellStyle name="백분율 10 12 2 2 2 6" xfId="3810"/>
    <cellStyle name="백분율 10 12 2 2 2 7" xfId="3811"/>
    <cellStyle name="백분율 10 12 2 2 2 8" xfId="3812"/>
    <cellStyle name="백분율 10 12 2 2 2 9" xfId="3813"/>
    <cellStyle name="백분율 10 12 2 2 3" xfId="3814"/>
    <cellStyle name="백분율 10 12 2 2 4" xfId="3815"/>
    <cellStyle name="백분율 10 12 2 2 4 2" xfId="3816"/>
    <cellStyle name="백분율 10 12 2 2 4 2 2" xfId="3817"/>
    <cellStyle name="백분율 10 12 2 2 4 2 2 2" xfId="3818"/>
    <cellStyle name="백분율 10 12 2 2 4 2 3" xfId="3819"/>
    <cellStyle name="백분율 10 12 2 2 4 2 3 2" xfId="3820"/>
    <cellStyle name="백분율 10 12 2 2 4 2 4" xfId="3821"/>
    <cellStyle name="백분율 10 12 2 2 4 2 4 2" xfId="3822"/>
    <cellStyle name="백분율 10 12 2 2 4 2 5" xfId="3823"/>
    <cellStyle name="백분율 10 12 2 2 4 2 6" xfId="3824"/>
    <cellStyle name="백분율 10 12 2 2 4 2 7" xfId="3825"/>
    <cellStyle name="백분율 10 12 2 2 4 2 8" xfId="34314"/>
    <cellStyle name="백분율 10 12 2 2 4 3" xfId="3826"/>
    <cellStyle name="백분율 10 12 2 2 4 4" xfId="3827"/>
    <cellStyle name="백분율 10 12 2 2 5" xfId="3828"/>
    <cellStyle name="백분율 10 12 2 2 5 2" xfId="3829"/>
    <cellStyle name="백분율 10 12 2 2 5 2 2" xfId="3830"/>
    <cellStyle name="백분율 10 12 2 2 5 3" xfId="3831"/>
    <cellStyle name="백분율 10 12 2 2 5 3 2" xfId="3832"/>
    <cellStyle name="백분율 10 12 2 2 5 4" xfId="3833"/>
    <cellStyle name="백분율 10 12 2 2 5 5" xfId="3834"/>
    <cellStyle name="백분율 10 12 2 2 5 6" xfId="3835"/>
    <cellStyle name="백분율 10 12 2 2 5 7" xfId="3836"/>
    <cellStyle name="백분율 10 12 2 2 5 8" xfId="34315"/>
    <cellStyle name="백분율 10 12 2 2 6" xfId="3837"/>
    <cellStyle name="백분율 10 12 2 2 6 2" xfId="3838"/>
    <cellStyle name="백분율 10 12 2 2 6 2 2" xfId="3839"/>
    <cellStyle name="백분율 10 12 2 2 6 3" xfId="3840"/>
    <cellStyle name="백분율 10 12 2 2 6 3 2" xfId="3841"/>
    <cellStyle name="백분율 10 12 2 2 6 4" xfId="3842"/>
    <cellStyle name="백분율 10 12 2 2 6 5" xfId="3843"/>
    <cellStyle name="백분율 10 12 2 2 6 6" xfId="3844"/>
    <cellStyle name="백분율 10 12 2 2 6 7" xfId="3845"/>
    <cellStyle name="백분율 10 12 2 2 6 8" xfId="34318"/>
    <cellStyle name="백분율 10 12 2 2 7" xfId="3846"/>
    <cellStyle name="백분율 10 12 2 2 7 2" xfId="3847"/>
    <cellStyle name="백분율 10 12 2 2 7 2 2" xfId="3848"/>
    <cellStyle name="백분율 10 12 2 2 7 3" xfId="3849"/>
    <cellStyle name="백분율 10 12 2 2 7 3 2" xfId="3850"/>
    <cellStyle name="백분율 10 12 2 2 7 4" xfId="3851"/>
    <cellStyle name="백분율 10 12 2 2 7 5" xfId="3852"/>
    <cellStyle name="백분율 10 12 2 2 7 6" xfId="3853"/>
    <cellStyle name="백분율 10 12 2 2 7 7" xfId="3854"/>
    <cellStyle name="백분율 10 12 2 2 7 8" xfId="34319"/>
    <cellStyle name="백분율 10 12 2 2 8" xfId="3855"/>
    <cellStyle name="백분율 10 12 2 2 8 2" xfId="3856"/>
    <cellStyle name="백분율 10 12 2 2 8 3" xfId="3857"/>
    <cellStyle name="백분율 10 12 2 2 8 4" xfId="3858"/>
    <cellStyle name="백분율 10 12 2 2 8 5" xfId="34322"/>
    <cellStyle name="백분율 10 12 2 2 9" xfId="3859"/>
    <cellStyle name="백분율 10 12 2 2 9 2" xfId="3860"/>
    <cellStyle name="백분율 10 12 2 3" xfId="3861"/>
    <cellStyle name="백분율 10 12 2 4" xfId="3862"/>
    <cellStyle name="백분율 10 12 2 5" xfId="3863"/>
    <cellStyle name="백분율 10 12 2 6" xfId="3864"/>
    <cellStyle name="백분율 10 12 2 6 10" xfId="3865"/>
    <cellStyle name="백분율 10 12 2 6 11" xfId="3866"/>
    <cellStyle name="백분율 10 12 2 6 12" xfId="34325"/>
    <cellStyle name="백분율 10 12 2 6 2" xfId="3867"/>
    <cellStyle name="백분율 10 12 2 6 2 2" xfId="3868"/>
    <cellStyle name="백분율 10 12 2 6 2 2 2" xfId="3869"/>
    <cellStyle name="백분율 10 12 2 6 2 2 2 2" xfId="3870"/>
    <cellStyle name="백분율 10 12 2 6 2 2 3" xfId="3871"/>
    <cellStyle name="백분율 10 12 2 6 2 2 3 2" xfId="3872"/>
    <cellStyle name="백분율 10 12 2 6 2 2 4" xfId="3873"/>
    <cellStyle name="백분율 10 12 2 6 2 2 4 2" xfId="3874"/>
    <cellStyle name="백분율 10 12 2 6 2 2 5" xfId="3875"/>
    <cellStyle name="백분율 10 12 2 6 2 2 6" xfId="3876"/>
    <cellStyle name="백분율 10 12 2 6 2 2 7" xfId="3877"/>
    <cellStyle name="백분율 10 12 2 6 2 2 8" xfId="34328"/>
    <cellStyle name="백분율 10 12 2 6 2 3" xfId="3878"/>
    <cellStyle name="백분율 10 12 2 6 2 4" xfId="3879"/>
    <cellStyle name="백분율 10 12 2 6 3" xfId="3880"/>
    <cellStyle name="백분율 10 12 2 6 3 2" xfId="3881"/>
    <cellStyle name="백분율 10 12 2 6 3 2 2" xfId="3882"/>
    <cellStyle name="백분율 10 12 2 6 3 3" xfId="3883"/>
    <cellStyle name="백분율 10 12 2 6 3 3 2" xfId="3884"/>
    <cellStyle name="백분율 10 12 2 6 3 4" xfId="3885"/>
    <cellStyle name="백분율 10 12 2 6 3 5" xfId="3886"/>
    <cellStyle name="백분율 10 12 2 6 3 6" xfId="3887"/>
    <cellStyle name="백분율 10 12 2 6 3 7" xfId="3888"/>
    <cellStyle name="백분율 10 12 2 6 3 8" xfId="34331"/>
    <cellStyle name="백분율 10 12 2 6 4" xfId="3889"/>
    <cellStyle name="백분율 10 12 2 6 4 2" xfId="3890"/>
    <cellStyle name="백분율 10 12 2 6 4 2 2" xfId="3891"/>
    <cellStyle name="백분율 10 12 2 6 4 3" xfId="3892"/>
    <cellStyle name="백분율 10 12 2 6 4 3 2" xfId="3893"/>
    <cellStyle name="백분율 10 12 2 6 4 4" xfId="3894"/>
    <cellStyle name="백분율 10 12 2 6 4 5" xfId="3895"/>
    <cellStyle name="백분율 10 12 2 6 4 6" xfId="3896"/>
    <cellStyle name="백분율 10 12 2 6 4 7" xfId="3897"/>
    <cellStyle name="백분율 10 12 2 6 4 8" xfId="34332"/>
    <cellStyle name="백분율 10 12 2 6 5" xfId="3898"/>
    <cellStyle name="백분율 10 12 2 6 5 2" xfId="3899"/>
    <cellStyle name="백분율 10 12 2 6 5 2 2" xfId="3900"/>
    <cellStyle name="백분율 10 12 2 6 5 3" xfId="3901"/>
    <cellStyle name="백분율 10 12 2 6 5 3 2" xfId="3902"/>
    <cellStyle name="백분율 10 12 2 6 5 4" xfId="3903"/>
    <cellStyle name="백분율 10 12 2 6 5 5" xfId="3904"/>
    <cellStyle name="백분율 10 12 2 6 5 6" xfId="3905"/>
    <cellStyle name="백분율 10 12 2 6 5 7" xfId="3906"/>
    <cellStyle name="백분율 10 12 2 6 5 8" xfId="34335"/>
    <cellStyle name="백분율 10 12 2 6 6" xfId="3907"/>
    <cellStyle name="백분율 10 12 2 6 6 2" xfId="3908"/>
    <cellStyle name="백분율 10 12 2 6 6 2 2" xfId="3909"/>
    <cellStyle name="백분율 10 12 2 6 6 3" xfId="3910"/>
    <cellStyle name="백분율 10 12 2 6 6 3 2" xfId="3911"/>
    <cellStyle name="백분율 10 12 2 6 6 4" xfId="3912"/>
    <cellStyle name="백분율 10 12 2 6 6 5" xfId="3913"/>
    <cellStyle name="백분율 10 12 2 6 6 6" xfId="3914"/>
    <cellStyle name="백분율 10 12 2 6 6 7" xfId="3915"/>
    <cellStyle name="백분율 10 12 2 6 6 8" xfId="34336"/>
    <cellStyle name="백분율 10 12 2 6 7" xfId="3916"/>
    <cellStyle name="백분율 10 12 2 6 7 2" xfId="3917"/>
    <cellStyle name="백분율 10 12 2 6 8" xfId="3918"/>
    <cellStyle name="백분율 10 12 2 6 8 2" xfId="3919"/>
    <cellStyle name="백분율 10 12 2 6 9" xfId="3920"/>
    <cellStyle name="백분율 10 12 2 6 9 2" xfId="3921"/>
    <cellStyle name="백분율 10 12 2 7" xfId="3922"/>
    <cellStyle name="백분율 10 12 2 7 2" xfId="3923"/>
    <cellStyle name="백분율 10 12 2 7 2 2" xfId="3924"/>
    <cellStyle name="백분율 10 12 2 7 2 3" xfId="3925"/>
    <cellStyle name="백분율 10 12 2 7 2 4" xfId="3926"/>
    <cellStyle name="백분율 10 12 2 7 3" xfId="3927"/>
    <cellStyle name="백분율 10 12 2 7 3 2" xfId="3928"/>
    <cellStyle name="백분율 10 12 2 7 4" xfId="3929"/>
    <cellStyle name="백분율 10 12 2 7 4 2" xfId="3930"/>
    <cellStyle name="백분율 10 12 2 7 5" xfId="3931"/>
    <cellStyle name="백분율 10 12 2 7 6" xfId="3932"/>
    <cellStyle name="백분율 10 12 2 7 7" xfId="34339"/>
    <cellStyle name="백분율 10 12 2 8" xfId="3933"/>
    <cellStyle name="백분율 10 12 2 9" xfId="3934"/>
    <cellStyle name="백분율 10 12 3" xfId="3935"/>
    <cellStyle name="백분율 10 12 3 10" xfId="3936"/>
    <cellStyle name="백분율 10 12 3 2" xfId="3937"/>
    <cellStyle name="백분율 10 12 3 2 10" xfId="3938"/>
    <cellStyle name="백분율 10 12 3 2 11" xfId="3939"/>
    <cellStyle name="백분율 10 12 3 2 12" xfId="34344"/>
    <cellStyle name="백분율 10 12 3 2 2" xfId="3940"/>
    <cellStyle name="백분율 10 12 3 2 2 2" xfId="3941"/>
    <cellStyle name="백분율 10 12 3 2 2 2 2" xfId="3942"/>
    <cellStyle name="백분율 10 12 3 2 2 2 2 2" xfId="3943"/>
    <cellStyle name="백분율 10 12 3 2 2 2 3" xfId="3944"/>
    <cellStyle name="백분율 10 12 3 2 2 2 3 2" xfId="3945"/>
    <cellStyle name="백분율 10 12 3 2 2 2 4" xfId="3946"/>
    <cellStyle name="백분율 10 12 3 2 2 2 4 2" xfId="3947"/>
    <cellStyle name="백분율 10 12 3 2 2 2 5" xfId="3948"/>
    <cellStyle name="백분율 10 12 3 2 2 2 6" xfId="3949"/>
    <cellStyle name="백분율 10 12 3 2 2 2 7" xfId="3950"/>
    <cellStyle name="백분율 10 12 3 2 2 2 8" xfId="34345"/>
    <cellStyle name="백분율 10 12 3 2 2 3" xfId="3951"/>
    <cellStyle name="백분율 10 12 3 2 2 4" xfId="3952"/>
    <cellStyle name="백분율 10 12 3 2 3" xfId="3953"/>
    <cellStyle name="백분율 10 12 3 2 3 2" xfId="3954"/>
    <cellStyle name="백분율 10 12 3 2 3 2 2" xfId="3955"/>
    <cellStyle name="백분율 10 12 3 2 3 3" xfId="3956"/>
    <cellStyle name="백분율 10 12 3 2 3 3 2" xfId="3957"/>
    <cellStyle name="백분율 10 12 3 2 3 4" xfId="3958"/>
    <cellStyle name="백분율 10 12 3 2 3 5" xfId="3959"/>
    <cellStyle name="백분율 10 12 3 2 3 6" xfId="3960"/>
    <cellStyle name="백분율 10 12 3 2 3 7" xfId="3961"/>
    <cellStyle name="백분율 10 12 3 2 3 8" xfId="34346"/>
    <cellStyle name="백분율 10 12 3 2 4" xfId="3962"/>
    <cellStyle name="백분율 10 12 3 2 4 2" xfId="3963"/>
    <cellStyle name="백분율 10 12 3 2 4 2 2" xfId="3964"/>
    <cellStyle name="백분율 10 12 3 2 4 3" xfId="3965"/>
    <cellStyle name="백분율 10 12 3 2 4 3 2" xfId="3966"/>
    <cellStyle name="백분율 10 12 3 2 4 4" xfId="3967"/>
    <cellStyle name="백분율 10 12 3 2 4 5" xfId="3968"/>
    <cellStyle name="백분율 10 12 3 2 4 6" xfId="3969"/>
    <cellStyle name="백분율 10 12 3 2 4 7" xfId="3970"/>
    <cellStyle name="백분율 10 12 3 2 4 8" xfId="34349"/>
    <cellStyle name="백분율 10 12 3 2 5" xfId="3971"/>
    <cellStyle name="백분율 10 12 3 2 5 2" xfId="3972"/>
    <cellStyle name="백분율 10 12 3 2 5 2 2" xfId="3973"/>
    <cellStyle name="백분율 10 12 3 2 5 3" xfId="3974"/>
    <cellStyle name="백분율 10 12 3 2 5 3 2" xfId="3975"/>
    <cellStyle name="백분율 10 12 3 2 5 4" xfId="3976"/>
    <cellStyle name="백분율 10 12 3 2 5 5" xfId="3977"/>
    <cellStyle name="백분율 10 12 3 2 5 6" xfId="3978"/>
    <cellStyle name="백분율 10 12 3 2 5 7" xfId="3979"/>
    <cellStyle name="백분율 10 12 3 2 5 8" xfId="34350"/>
    <cellStyle name="백분율 10 12 3 2 6" xfId="3980"/>
    <cellStyle name="백분율 10 12 3 2 6 2" xfId="3981"/>
    <cellStyle name="백분율 10 12 3 2 6 2 2" xfId="3982"/>
    <cellStyle name="백분율 10 12 3 2 6 2 2 2" xfId="29686"/>
    <cellStyle name="백분율 10 12 3 2 6 3" xfId="3983"/>
    <cellStyle name="백분율 10 12 3 2 6 3 2" xfId="3984"/>
    <cellStyle name="백분율 10 12 3 2 6 3 2 2" xfId="29688"/>
    <cellStyle name="백분율 10 12 3 2 6 3 3" xfId="29687"/>
    <cellStyle name="백분율 10 12 3 2 6 4" xfId="3985"/>
    <cellStyle name="백분율 10 12 3 2 6 4 2" xfId="29689"/>
    <cellStyle name="백분율 10 12 3 2 6 5" xfId="3986"/>
    <cellStyle name="백분율 10 12 3 2 6 5 2" xfId="29690"/>
    <cellStyle name="백분율 10 12 3 2 6 6" xfId="3987"/>
    <cellStyle name="백분율 10 12 3 2 6 6 2" xfId="40440"/>
    <cellStyle name="백분율 10 12 3 2 6 7" xfId="3988"/>
    <cellStyle name="백분율 10 12 3 2 6 7 2" xfId="40441"/>
    <cellStyle name="백분율 10 12 3 2 6 8" xfId="34353"/>
    <cellStyle name="백분율 10 12 3 2 7" xfId="3989"/>
    <cellStyle name="백분율 10 12 3 2 7 2" xfId="3990"/>
    <cellStyle name="백분율 10 12 3 2 7 2 2" xfId="29692"/>
    <cellStyle name="백분율 10 12 3 2 7 3" xfId="29691"/>
    <cellStyle name="백분율 10 12 3 2 8" xfId="3991"/>
    <cellStyle name="백분율 10 12 3 2 8 2" xfId="3992"/>
    <cellStyle name="백분율 10 12 3 2 8 2 2" xfId="29694"/>
    <cellStyle name="백분율 10 12 3 2 8 3" xfId="29693"/>
    <cellStyle name="백분율 10 12 3 2 9" xfId="3993"/>
    <cellStyle name="백분율 10 12 3 2 9 2" xfId="3994"/>
    <cellStyle name="백분율 10 12 3 2 9 2 2" xfId="29696"/>
    <cellStyle name="백분율 10 12 3 2 9 3" xfId="29695"/>
    <cellStyle name="백분율 10 12 3 3" xfId="3995"/>
    <cellStyle name="백분율 10 12 3 3 2" xfId="3996"/>
    <cellStyle name="백분율 10 12 3 3 2 2" xfId="3997"/>
    <cellStyle name="백분율 10 12 3 3 2 2 2" xfId="29699"/>
    <cellStyle name="백분율 10 12 3 3 2 3" xfId="29698"/>
    <cellStyle name="백분율 10 12 3 3 3" xfId="3998"/>
    <cellStyle name="백분율 10 12 3 3 3 2" xfId="3999"/>
    <cellStyle name="백분율 10 12 3 3 3 2 2" xfId="29701"/>
    <cellStyle name="백분율 10 12 3 3 3 3" xfId="29700"/>
    <cellStyle name="백분율 10 12 3 3 4" xfId="4000"/>
    <cellStyle name="백분율 10 12 3 3 4 2" xfId="29702"/>
    <cellStyle name="백분율 10 12 3 3 5" xfId="4001"/>
    <cellStyle name="백분율 10 12 3 3 5 2" xfId="29703"/>
    <cellStyle name="백분율 10 12 3 3 6" xfId="4002"/>
    <cellStyle name="백분율 10 12 3 3 6 2" xfId="40442"/>
    <cellStyle name="백분율 10 12 3 3 7" xfId="4003"/>
    <cellStyle name="백분율 10 12 3 3 7 2" xfId="40443"/>
    <cellStyle name="백분율 10 12 3 3 8" xfId="29697"/>
    <cellStyle name="백분율 10 12 3 3 9" xfId="34355"/>
    <cellStyle name="백분율 10 12 3 4" xfId="4004"/>
    <cellStyle name="백분율 10 12 3 4 2" xfId="4005"/>
    <cellStyle name="백분율 10 12 3 4 2 2" xfId="4006"/>
    <cellStyle name="백분율 10 12 3 4 2 2 2" xfId="29706"/>
    <cellStyle name="백분율 10 12 3 4 2 3" xfId="4007"/>
    <cellStyle name="백분율 10 12 3 4 2 3 2" xfId="29707"/>
    <cellStyle name="백분율 10 12 3 4 2 4" xfId="4008"/>
    <cellStyle name="백분율 10 12 3 4 2 4 2" xfId="29708"/>
    <cellStyle name="백분율 10 12 3 4 2 5" xfId="29705"/>
    <cellStyle name="백분율 10 12 3 4 3" xfId="4009"/>
    <cellStyle name="백분율 10 12 3 4 3 2" xfId="4010"/>
    <cellStyle name="백분율 10 12 3 4 3 2 2" xfId="29710"/>
    <cellStyle name="백분율 10 12 3 4 3 3" xfId="29709"/>
    <cellStyle name="백분율 10 12 3 4 4" xfId="4011"/>
    <cellStyle name="백분율 10 12 3 4 4 2" xfId="4012"/>
    <cellStyle name="백분율 10 12 3 4 4 2 2" xfId="29712"/>
    <cellStyle name="백분율 10 12 3 4 4 3" xfId="29711"/>
    <cellStyle name="백분율 10 12 3 4 5" xfId="4013"/>
    <cellStyle name="백분율 10 12 3 4 5 2" xfId="40444"/>
    <cellStyle name="백분율 10 12 3 4 6" xfId="4014"/>
    <cellStyle name="백분율 10 12 3 4 6 2" xfId="40445"/>
    <cellStyle name="백분율 10 12 3 4 7" xfId="29704"/>
    <cellStyle name="백분율 10 12 3 4 8" xfId="34357"/>
    <cellStyle name="백분율 10 12 3 5" xfId="4015"/>
    <cellStyle name="백분율 10 12 3 5 2" xfId="29713"/>
    <cellStyle name="백분율 10 12 3 6" xfId="4016"/>
    <cellStyle name="백분율 10 12 3 6 2" xfId="29714"/>
    <cellStyle name="백분율 10 12 3 7" xfId="4017"/>
    <cellStyle name="백분율 10 12 3 7 2" xfId="29715"/>
    <cellStyle name="백분율 10 12 3 8" xfId="4018"/>
    <cellStyle name="백분율 10 12 3 8 2" xfId="29716"/>
    <cellStyle name="백분율 10 12 3 9" xfId="4019"/>
    <cellStyle name="백분율 10 12 3 9 2" xfId="29717"/>
    <cellStyle name="백분율 10 12 4" xfId="4020"/>
    <cellStyle name="백분율 10 12 4 2" xfId="4021"/>
    <cellStyle name="백분율 10 12 4 2 2" xfId="4022"/>
    <cellStyle name="백분율 10 12 4 2 2 2" xfId="29720"/>
    <cellStyle name="백분율 10 12 4 2 3" xfId="29719"/>
    <cellStyle name="백분율 10 12 4 3" xfId="4023"/>
    <cellStyle name="백분율 10 12 4 3 2" xfId="4024"/>
    <cellStyle name="백분율 10 12 4 3 2 2" xfId="29722"/>
    <cellStyle name="백분율 10 12 4 3 3" xfId="29721"/>
    <cellStyle name="백분율 10 12 4 4" xfId="4025"/>
    <cellStyle name="백분율 10 12 4 4 2" xfId="29723"/>
    <cellStyle name="백분율 10 12 4 5" xfId="4026"/>
    <cellStyle name="백분율 10 12 4 5 2" xfId="29724"/>
    <cellStyle name="백분율 10 12 4 6" xfId="4027"/>
    <cellStyle name="백분율 10 12 4 6 2" xfId="40446"/>
    <cellStyle name="백분율 10 12 4 7" xfId="4028"/>
    <cellStyle name="백분율 10 12 4 7 2" xfId="40447"/>
    <cellStyle name="백분율 10 12 4 8" xfId="29718"/>
    <cellStyle name="백분율 10 12 4 9" xfId="34363"/>
    <cellStyle name="백분율 10 12 5" xfId="4029"/>
    <cellStyle name="백분율 10 12 5 2" xfId="4030"/>
    <cellStyle name="백분율 10 12 5 2 2" xfId="4031"/>
    <cellStyle name="백분율 10 12 5 2 2 2" xfId="29727"/>
    <cellStyle name="백분율 10 12 5 2 3" xfId="29726"/>
    <cellStyle name="백분율 10 12 5 3" xfId="4032"/>
    <cellStyle name="백분율 10 12 5 3 2" xfId="4033"/>
    <cellStyle name="백분율 10 12 5 3 2 2" xfId="29729"/>
    <cellStyle name="백분율 10 12 5 3 3" xfId="29728"/>
    <cellStyle name="백분율 10 12 5 4" xfId="4034"/>
    <cellStyle name="백분율 10 12 5 4 2" xfId="29730"/>
    <cellStyle name="백분율 10 12 5 5" xfId="4035"/>
    <cellStyle name="백분율 10 12 5 5 2" xfId="29731"/>
    <cellStyle name="백분율 10 12 5 6" xfId="4036"/>
    <cellStyle name="백분율 10 12 5 6 2" xfId="40448"/>
    <cellStyle name="백분율 10 12 5 7" xfId="4037"/>
    <cellStyle name="백분율 10 12 5 7 2" xfId="40449"/>
    <cellStyle name="백분율 10 12 5 8" xfId="29725"/>
    <cellStyle name="백분율 10 12 5 9" xfId="34364"/>
    <cellStyle name="백분율 10 12 6" xfId="4038"/>
    <cellStyle name="백분율 10 12 6 10" xfId="29732"/>
    <cellStyle name="백분율 10 12 6 2" xfId="4039"/>
    <cellStyle name="백분율 10 12 6 2 2" xfId="4040"/>
    <cellStyle name="백분율 10 12 6 2 2 2" xfId="4041"/>
    <cellStyle name="백분율 10 12 6 2 2 2 2" xfId="29735"/>
    <cellStyle name="백분율 10 12 6 2 2 3" xfId="4042"/>
    <cellStyle name="백분율 10 12 6 2 2 3 2" xfId="29736"/>
    <cellStyle name="백분율 10 12 6 2 2 4" xfId="4043"/>
    <cellStyle name="백분율 10 12 6 2 2 4 2" xfId="29737"/>
    <cellStyle name="백분율 10 12 6 2 2 5" xfId="29734"/>
    <cellStyle name="백분율 10 12 6 2 3" xfId="4044"/>
    <cellStyle name="백분율 10 12 6 2 3 2" xfId="4045"/>
    <cellStyle name="백분율 10 12 6 2 3 2 2" xfId="29739"/>
    <cellStyle name="백분율 10 12 6 2 3 3" xfId="29738"/>
    <cellStyle name="백분율 10 12 6 2 4" xfId="4046"/>
    <cellStyle name="백분율 10 12 6 2 4 2" xfId="4047"/>
    <cellStyle name="백분율 10 12 6 2 4 2 2" xfId="29741"/>
    <cellStyle name="백분율 10 12 6 2 4 3" xfId="29740"/>
    <cellStyle name="백분율 10 12 6 2 5" xfId="4048"/>
    <cellStyle name="백분율 10 12 6 2 5 2" xfId="40450"/>
    <cellStyle name="백분율 10 12 6 2 6" xfId="4049"/>
    <cellStyle name="백분율 10 12 6 2 6 2" xfId="40451"/>
    <cellStyle name="백분율 10 12 6 2 7" xfId="29733"/>
    <cellStyle name="백분율 10 12 6 2 8" xfId="34366"/>
    <cellStyle name="백분율 10 12 6 3" xfId="4050"/>
    <cellStyle name="백분율 10 12 6 3 2" xfId="29742"/>
    <cellStyle name="백분율 10 12 6 4" xfId="4051"/>
    <cellStyle name="백분율 10 12 6 4 2" xfId="29743"/>
    <cellStyle name="백분율 10 12 6 5" xfId="4052"/>
    <cellStyle name="백분율 10 12 6 5 2" xfId="29744"/>
    <cellStyle name="백분율 10 12 6 6" xfId="4053"/>
    <cellStyle name="백분율 10 12 6 6 2" xfId="29745"/>
    <cellStyle name="백분율 10 12 6 7" xfId="4054"/>
    <cellStyle name="백분율 10 12 6 7 2" xfId="29746"/>
    <cellStyle name="백분율 10 12 6 8" xfId="4055"/>
    <cellStyle name="백분율 10 12 6 8 2" xfId="29747"/>
    <cellStyle name="백분율 10 12 6 9" xfId="4056"/>
    <cellStyle name="백분율 10 12 6 9 2" xfId="29748"/>
    <cellStyle name="백분율 10 12 7" xfId="4057"/>
    <cellStyle name="백분율 10 12 7 2" xfId="4058"/>
    <cellStyle name="백분율 10 12 7 2 2" xfId="4059"/>
    <cellStyle name="백분율 10 12 7 2 2 2" xfId="4060"/>
    <cellStyle name="백분율 10 12 7 2 2 2 2" xfId="29752"/>
    <cellStyle name="백분율 10 12 7 2 2 3" xfId="29751"/>
    <cellStyle name="백분율 10 12 7 2 3" xfId="4061"/>
    <cellStyle name="백분율 10 12 7 2 3 2" xfId="4062"/>
    <cellStyle name="백분율 10 12 7 2 3 2 2" xfId="29754"/>
    <cellStyle name="백분율 10 12 7 2 3 3" xfId="29753"/>
    <cellStyle name="백분율 10 12 7 2 4" xfId="4063"/>
    <cellStyle name="백분율 10 12 7 2 4 2" xfId="4064"/>
    <cellStyle name="백분율 10 12 7 2 4 2 2" xfId="29756"/>
    <cellStyle name="백분율 10 12 7 2 4 3" xfId="29755"/>
    <cellStyle name="백분율 10 12 7 2 5" xfId="4065"/>
    <cellStyle name="백분율 10 12 7 2 5 2" xfId="29757"/>
    <cellStyle name="백분율 10 12 7 2 6" xfId="4066"/>
    <cellStyle name="백분율 10 12 7 2 6 2" xfId="40452"/>
    <cellStyle name="백분율 10 12 7 2 7" xfId="4067"/>
    <cellStyle name="백분율 10 12 7 2 7 2" xfId="40453"/>
    <cellStyle name="백분율 10 12 7 2 8" xfId="29750"/>
    <cellStyle name="백분율 10 12 7 2 9" xfId="34370"/>
    <cellStyle name="백분율 10 12 7 3" xfId="4068"/>
    <cellStyle name="백분율 10 12 7 3 2" xfId="29758"/>
    <cellStyle name="백분율 10 12 7 4" xfId="4069"/>
    <cellStyle name="백분율 10 12 7 4 2" xfId="29759"/>
    <cellStyle name="백분율 10 12 7 5" xfId="29749"/>
    <cellStyle name="백분율 10 12 8" xfId="4070"/>
    <cellStyle name="백분율 10 12 8 2" xfId="4071"/>
    <cellStyle name="백분율 10 12 8 2 2" xfId="4072"/>
    <cellStyle name="백분율 10 12 8 2 2 2" xfId="29762"/>
    <cellStyle name="백분율 10 12 8 2 3" xfId="29761"/>
    <cellStyle name="백분율 10 12 8 3" xfId="4073"/>
    <cellStyle name="백분율 10 12 8 3 2" xfId="4074"/>
    <cellStyle name="백분율 10 12 8 3 2 2" xfId="29764"/>
    <cellStyle name="백분율 10 12 8 3 3" xfId="29763"/>
    <cellStyle name="백분율 10 12 8 4" xfId="4075"/>
    <cellStyle name="백분율 10 12 8 4 2" xfId="29765"/>
    <cellStyle name="백분율 10 12 8 5" xfId="4076"/>
    <cellStyle name="백분율 10 12 8 5 2" xfId="29766"/>
    <cellStyle name="백분율 10 12 8 6" xfId="4077"/>
    <cellStyle name="백분율 10 12 8 6 2" xfId="40454"/>
    <cellStyle name="백분율 10 12 8 7" xfId="4078"/>
    <cellStyle name="백분율 10 12 8 7 2" xfId="40455"/>
    <cellStyle name="백분율 10 12 8 8" xfId="29760"/>
    <cellStyle name="백분율 10 12 8 9" xfId="34372"/>
    <cellStyle name="백분율 10 12 9" xfId="4079"/>
    <cellStyle name="백분율 10 12 9 2" xfId="4080"/>
    <cellStyle name="백분율 10 12 9 2 2" xfId="4081"/>
    <cellStyle name="백분율 10 12 9 2 2 2" xfId="29769"/>
    <cellStyle name="백분율 10 12 9 2 3" xfId="29768"/>
    <cellStyle name="백분율 10 12 9 3" xfId="4082"/>
    <cellStyle name="백분율 10 12 9 3 2" xfId="4083"/>
    <cellStyle name="백분율 10 12 9 3 2 2" xfId="29771"/>
    <cellStyle name="백분율 10 12 9 3 3" xfId="29770"/>
    <cellStyle name="백분율 10 12 9 4" xfId="4084"/>
    <cellStyle name="백분율 10 12 9 4 2" xfId="29772"/>
    <cellStyle name="백분율 10 12 9 5" xfId="4085"/>
    <cellStyle name="백분율 10 12 9 5 2" xfId="29773"/>
    <cellStyle name="백분율 10 12 9 6" xfId="4086"/>
    <cellStyle name="백분율 10 12 9 6 2" xfId="40456"/>
    <cellStyle name="백분율 10 12 9 7" xfId="4087"/>
    <cellStyle name="백분율 10 12 9 7 2" xfId="40457"/>
    <cellStyle name="백분율 10 12 9 8" xfId="29767"/>
    <cellStyle name="백분율 10 12 9 9" xfId="34374"/>
    <cellStyle name="백분율 10 13" xfId="4088"/>
    <cellStyle name="백분율 10 13 2" xfId="29774"/>
    <cellStyle name="백분율 10 14" xfId="4089"/>
    <cellStyle name="백분율 10 14 2" xfId="29775"/>
    <cellStyle name="백분율 10 15" xfId="4090"/>
    <cellStyle name="백분율 10 15 2" xfId="29776"/>
    <cellStyle name="백분율 10 16" xfId="4091"/>
    <cellStyle name="백분율 10 16 2" xfId="29777"/>
    <cellStyle name="백분율 10 17" xfId="4092"/>
    <cellStyle name="백분율 10 17 2" xfId="29778"/>
    <cellStyle name="백분율 10 18" xfId="4093"/>
    <cellStyle name="백분율 10 18 2" xfId="29779"/>
    <cellStyle name="백분율 10 19" xfId="4094"/>
    <cellStyle name="백분율 10 19 2" xfId="29780"/>
    <cellStyle name="백분율 10 2" xfId="4095"/>
    <cellStyle name="백분율 10 2 10" xfId="4096"/>
    <cellStyle name="백분율 10 2 10 10" xfId="4097"/>
    <cellStyle name="백분율 10 2 10 10 2" xfId="29783"/>
    <cellStyle name="백분율 10 2 10 11" xfId="29782"/>
    <cellStyle name="백분율 10 2 10 2" xfId="4098"/>
    <cellStyle name="백분율 10 2 10 2 10" xfId="4099"/>
    <cellStyle name="백분율 10 2 10 2 10 2" xfId="40458"/>
    <cellStyle name="백분율 10 2 10 2 11" xfId="4100"/>
    <cellStyle name="백분율 10 2 10 2 11 2" xfId="40459"/>
    <cellStyle name="백분율 10 2 10 2 12" xfId="29784"/>
    <cellStyle name="백분율 10 2 10 2 13" xfId="34381"/>
    <cellStyle name="백분율 10 2 10 2 2" xfId="4101"/>
    <cellStyle name="백분율 10 2 10 2 2 2" xfId="4102"/>
    <cellStyle name="백분율 10 2 10 2 2 2 2" xfId="4103"/>
    <cellStyle name="백분율 10 2 10 2 2 2 2 2" xfId="4104"/>
    <cellStyle name="백분율 10 2 10 2 2 2 2 2 2" xfId="29788"/>
    <cellStyle name="백분율 10 2 10 2 2 2 2 3" xfId="29787"/>
    <cellStyle name="백분율 10 2 10 2 2 2 3" xfId="4105"/>
    <cellStyle name="백분율 10 2 10 2 2 2 3 2" xfId="4106"/>
    <cellStyle name="백분율 10 2 10 2 2 2 3 2 2" xfId="29790"/>
    <cellStyle name="백분율 10 2 10 2 2 2 3 3" xfId="29789"/>
    <cellStyle name="백분율 10 2 10 2 2 2 4" xfId="4107"/>
    <cellStyle name="백분율 10 2 10 2 2 2 4 2" xfId="4108"/>
    <cellStyle name="백분율 10 2 10 2 2 2 4 2 2" xfId="29792"/>
    <cellStyle name="백분율 10 2 10 2 2 2 4 3" xfId="29791"/>
    <cellStyle name="백분율 10 2 10 2 2 2 5" xfId="4109"/>
    <cellStyle name="백분율 10 2 10 2 2 2 5 2" xfId="29793"/>
    <cellStyle name="백분율 10 2 10 2 2 2 6" xfId="4110"/>
    <cellStyle name="백분율 10 2 10 2 2 2 6 2" xfId="40460"/>
    <cellStyle name="백분율 10 2 10 2 2 2 7" xfId="4111"/>
    <cellStyle name="백분율 10 2 10 2 2 2 7 2" xfId="40461"/>
    <cellStyle name="백분율 10 2 10 2 2 2 8" xfId="29786"/>
    <cellStyle name="백분율 10 2 10 2 2 2 9" xfId="34383"/>
    <cellStyle name="백분율 10 2 10 2 2 3" xfId="4112"/>
    <cellStyle name="백분율 10 2 10 2 2 3 2" xfId="29794"/>
    <cellStyle name="백분율 10 2 10 2 2 4" xfId="4113"/>
    <cellStyle name="백분율 10 2 10 2 2 4 2" xfId="29795"/>
    <cellStyle name="백분율 10 2 10 2 2 5" xfId="29785"/>
    <cellStyle name="백분율 10 2 10 2 3" xfId="4114"/>
    <cellStyle name="백분율 10 2 10 2 3 2" xfId="4115"/>
    <cellStyle name="백분율 10 2 10 2 3 2 2" xfId="4116"/>
    <cellStyle name="백분율 10 2 10 2 3 2 2 2" xfId="29798"/>
    <cellStyle name="백분율 10 2 10 2 3 2 3" xfId="29797"/>
    <cellStyle name="백분율 10 2 10 2 3 3" xfId="4117"/>
    <cellStyle name="백분율 10 2 10 2 3 3 2" xfId="4118"/>
    <cellStyle name="백분율 10 2 10 2 3 3 2 2" xfId="29800"/>
    <cellStyle name="백분율 10 2 10 2 3 3 3" xfId="29799"/>
    <cellStyle name="백분율 10 2 10 2 3 4" xfId="4119"/>
    <cellStyle name="백분율 10 2 10 2 3 4 2" xfId="29801"/>
    <cellStyle name="백분율 10 2 10 2 3 5" xfId="4120"/>
    <cellStyle name="백분율 10 2 10 2 3 5 2" xfId="29802"/>
    <cellStyle name="백분율 10 2 10 2 3 6" xfId="4121"/>
    <cellStyle name="백분율 10 2 10 2 3 6 2" xfId="40462"/>
    <cellStyle name="백분율 10 2 10 2 3 7" xfId="4122"/>
    <cellStyle name="백분율 10 2 10 2 3 7 2" xfId="40463"/>
    <cellStyle name="백분율 10 2 10 2 3 8" xfId="29796"/>
    <cellStyle name="백분율 10 2 10 2 3 9" xfId="34384"/>
    <cellStyle name="백분율 10 2 10 2 4" xfId="4123"/>
    <cellStyle name="백분율 10 2 10 2 4 2" xfId="4124"/>
    <cellStyle name="백분율 10 2 10 2 4 2 2" xfId="4125"/>
    <cellStyle name="백분율 10 2 10 2 4 2 2 2" xfId="29805"/>
    <cellStyle name="백분율 10 2 10 2 4 2 3" xfId="29804"/>
    <cellStyle name="백분율 10 2 10 2 4 3" xfId="4126"/>
    <cellStyle name="백분율 10 2 10 2 4 3 2" xfId="4127"/>
    <cellStyle name="백분율 10 2 10 2 4 3 2 2" xfId="29807"/>
    <cellStyle name="백분율 10 2 10 2 4 3 3" xfId="29806"/>
    <cellStyle name="백분율 10 2 10 2 4 4" xfId="4128"/>
    <cellStyle name="백분율 10 2 10 2 4 4 2" xfId="29808"/>
    <cellStyle name="백분율 10 2 10 2 4 5" xfId="4129"/>
    <cellStyle name="백분율 10 2 10 2 4 5 2" xfId="29809"/>
    <cellStyle name="백분율 10 2 10 2 4 6" xfId="4130"/>
    <cellStyle name="백분율 10 2 10 2 4 6 2" xfId="40464"/>
    <cellStyle name="백분율 10 2 10 2 4 7" xfId="4131"/>
    <cellStyle name="백분율 10 2 10 2 4 7 2" xfId="40465"/>
    <cellStyle name="백분율 10 2 10 2 4 8" xfId="29803"/>
    <cellStyle name="백분율 10 2 10 2 4 9" xfId="34386"/>
    <cellStyle name="백분율 10 2 10 2 5" xfId="4132"/>
    <cellStyle name="백분율 10 2 10 2 5 2" xfId="4133"/>
    <cellStyle name="백분율 10 2 10 2 5 2 2" xfId="4134"/>
    <cellStyle name="백분율 10 2 10 2 5 2 2 2" xfId="29812"/>
    <cellStyle name="백분율 10 2 10 2 5 2 3" xfId="29811"/>
    <cellStyle name="백분율 10 2 10 2 5 3" xfId="4135"/>
    <cellStyle name="백분율 10 2 10 2 5 3 2" xfId="4136"/>
    <cellStyle name="백분율 10 2 10 2 5 3 2 2" xfId="29814"/>
    <cellStyle name="백분율 10 2 10 2 5 3 3" xfId="29813"/>
    <cellStyle name="백분율 10 2 10 2 5 4" xfId="4137"/>
    <cellStyle name="백분율 10 2 10 2 5 4 2" xfId="29815"/>
    <cellStyle name="백분율 10 2 10 2 5 5" xfId="4138"/>
    <cellStyle name="백분율 10 2 10 2 5 5 2" xfId="29816"/>
    <cellStyle name="백분율 10 2 10 2 5 6" xfId="4139"/>
    <cellStyle name="백분율 10 2 10 2 5 6 2" xfId="40466"/>
    <cellStyle name="백분율 10 2 10 2 5 7" xfId="4140"/>
    <cellStyle name="백분율 10 2 10 2 5 7 2" xfId="40467"/>
    <cellStyle name="백분율 10 2 10 2 5 8" xfId="29810"/>
    <cellStyle name="백분율 10 2 10 2 5 9" xfId="34388"/>
    <cellStyle name="백분율 10 2 10 2 6" xfId="4141"/>
    <cellStyle name="백분율 10 2 10 2 6 2" xfId="4142"/>
    <cellStyle name="백분율 10 2 10 2 6 2 2" xfId="4143"/>
    <cellStyle name="백분율 10 2 10 2 6 2 2 2" xfId="29819"/>
    <cellStyle name="백분율 10 2 10 2 6 2 3" xfId="29818"/>
    <cellStyle name="백분율 10 2 10 2 6 3" xfId="4144"/>
    <cellStyle name="백분율 10 2 10 2 6 3 2" xfId="4145"/>
    <cellStyle name="백분율 10 2 10 2 6 3 2 2" xfId="29821"/>
    <cellStyle name="백분율 10 2 10 2 6 3 3" xfId="29820"/>
    <cellStyle name="백분율 10 2 10 2 6 4" xfId="4146"/>
    <cellStyle name="백분율 10 2 10 2 6 4 2" xfId="29822"/>
    <cellStyle name="백분율 10 2 10 2 6 5" xfId="4147"/>
    <cellStyle name="백분율 10 2 10 2 6 5 2" xfId="29823"/>
    <cellStyle name="백분율 10 2 10 2 6 6" xfId="4148"/>
    <cellStyle name="백분율 10 2 10 2 6 6 2" xfId="40468"/>
    <cellStyle name="백분율 10 2 10 2 6 7" xfId="4149"/>
    <cellStyle name="백분율 10 2 10 2 6 7 2" xfId="40469"/>
    <cellStyle name="백분율 10 2 10 2 6 8" xfId="29817"/>
    <cellStyle name="백분율 10 2 10 2 6 9" xfId="34390"/>
    <cellStyle name="백분율 10 2 10 2 7" xfId="4150"/>
    <cellStyle name="백분율 10 2 10 2 7 2" xfId="4151"/>
    <cellStyle name="백분율 10 2 10 2 7 2 2" xfId="29825"/>
    <cellStyle name="백분율 10 2 10 2 7 3" xfId="29824"/>
    <cellStyle name="백분율 10 2 10 2 8" xfId="4152"/>
    <cellStyle name="백분율 10 2 10 2 8 2" xfId="4153"/>
    <cellStyle name="백분율 10 2 10 2 8 2 2" xfId="29827"/>
    <cellStyle name="백분율 10 2 10 2 8 3" xfId="29826"/>
    <cellStyle name="백분율 10 2 10 2 9" xfId="4154"/>
    <cellStyle name="백분율 10 2 10 2 9 2" xfId="4155"/>
    <cellStyle name="백분율 10 2 10 2 9 2 2" xfId="29829"/>
    <cellStyle name="백분율 10 2 10 2 9 3" xfId="29828"/>
    <cellStyle name="백분율 10 2 10 3" xfId="4156"/>
    <cellStyle name="백분율 10 2 10 3 2" xfId="4157"/>
    <cellStyle name="백분율 10 2 10 3 2 2" xfId="4158"/>
    <cellStyle name="백분율 10 2 10 3 2 2 2" xfId="29832"/>
    <cellStyle name="백분율 10 2 10 3 2 3" xfId="29831"/>
    <cellStyle name="백분율 10 2 10 3 3" xfId="4159"/>
    <cellStyle name="백분율 10 2 10 3 3 2" xfId="4160"/>
    <cellStyle name="백분율 10 2 10 3 3 2 2" xfId="29834"/>
    <cellStyle name="백분율 10 2 10 3 3 3" xfId="29833"/>
    <cellStyle name="백분율 10 2 10 3 4" xfId="4161"/>
    <cellStyle name="백분율 10 2 10 3 4 2" xfId="29835"/>
    <cellStyle name="백분율 10 2 10 3 5" xfId="4162"/>
    <cellStyle name="백분율 10 2 10 3 5 2" xfId="29836"/>
    <cellStyle name="백분율 10 2 10 3 6" xfId="4163"/>
    <cellStyle name="백분율 10 2 10 3 6 2" xfId="40470"/>
    <cellStyle name="백분율 10 2 10 3 7" xfId="4164"/>
    <cellStyle name="백분율 10 2 10 3 7 2" xfId="40471"/>
    <cellStyle name="백분율 10 2 10 3 8" xfId="29830"/>
    <cellStyle name="백분율 10 2 10 3 9" xfId="34391"/>
    <cellStyle name="백분율 10 2 10 4" xfId="4165"/>
    <cellStyle name="백분율 10 2 10 4 2" xfId="4166"/>
    <cellStyle name="백분율 10 2 10 4 2 2" xfId="4167"/>
    <cellStyle name="백분율 10 2 10 4 2 2 2" xfId="29839"/>
    <cellStyle name="백분율 10 2 10 4 2 3" xfId="4168"/>
    <cellStyle name="백분율 10 2 10 4 2 3 2" xfId="29840"/>
    <cellStyle name="백분율 10 2 10 4 2 4" xfId="4169"/>
    <cellStyle name="백분율 10 2 10 4 2 4 2" xfId="29841"/>
    <cellStyle name="백분율 10 2 10 4 2 5" xfId="29838"/>
    <cellStyle name="백분율 10 2 10 4 3" xfId="4170"/>
    <cellStyle name="백분율 10 2 10 4 3 2" xfId="4171"/>
    <cellStyle name="백분율 10 2 10 4 3 2 2" xfId="29843"/>
    <cellStyle name="백분율 10 2 10 4 3 3" xfId="29842"/>
    <cellStyle name="백분율 10 2 10 4 4" xfId="4172"/>
    <cellStyle name="백분율 10 2 10 4 4 2" xfId="4173"/>
    <cellStyle name="백분율 10 2 10 4 4 2 2" xfId="29845"/>
    <cellStyle name="백분율 10 2 10 4 4 3" xfId="29844"/>
    <cellStyle name="백분율 10 2 10 4 5" xfId="4174"/>
    <cellStyle name="백분율 10 2 10 4 5 2" xfId="40472"/>
    <cellStyle name="백분율 10 2 10 4 6" xfId="4175"/>
    <cellStyle name="백분율 10 2 10 4 6 2" xfId="40473"/>
    <cellStyle name="백분율 10 2 10 4 7" xfId="29837"/>
    <cellStyle name="백분율 10 2 10 4 8" xfId="34393"/>
    <cellStyle name="백분율 10 2 10 5" xfId="4176"/>
    <cellStyle name="백분율 10 2 10 5 2" xfId="29846"/>
    <cellStyle name="백분율 10 2 10 6" xfId="4177"/>
    <cellStyle name="백분율 10 2 10 6 2" xfId="29847"/>
    <cellStyle name="백분율 10 2 10 7" xfId="4178"/>
    <cellStyle name="백분율 10 2 10 7 2" xfId="29848"/>
    <cellStyle name="백분율 10 2 10 8" xfId="4179"/>
    <cellStyle name="백분율 10 2 10 8 2" xfId="29849"/>
    <cellStyle name="백분율 10 2 10 9" xfId="4180"/>
    <cellStyle name="백분율 10 2 10 9 2" xfId="29850"/>
    <cellStyle name="백분율 10 2 11" xfId="4181"/>
    <cellStyle name="백분율 10 2 11 2" xfId="4182"/>
    <cellStyle name="백분율 10 2 11 2 2" xfId="4183"/>
    <cellStyle name="백분율 10 2 11 2 2 2" xfId="29853"/>
    <cellStyle name="백분율 10 2 11 2 3" xfId="29852"/>
    <cellStyle name="백분율 10 2 11 3" xfId="4184"/>
    <cellStyle name="백분율 10 2 11 3 2" xfId="4185"/>
    <cellStyle name="백분율 10 2 11 3 2 2" xfId="29855"/>
    <cellStyle name="백분율 10 2 11 3 3" xfId="29854"/>
    <cellStyle name="백분율 10 2 11 4" xfId="4186"/>
    <cellStyle name="백분율 10 2 11 4 2" xfId="29856"/>
    <cellStyle name="백분율 10 2 11 5" xfId="4187"/>
    <cellStyle name="백분율 10 2 11 5 2" xfId="29857"/>
    <cellStyle name="백분율 10 2 11 6" xfId="4188"/>
    <cellStyle name="백분율 10 2 11 6 2" xfId="40474"/>
    <cellStyle name="백분율 10 2 11 7" xfId="4189"/>
    <cellStyle name="백분율 10 2 11 7 2" xfId="40475"/>
    <cellStyle name="백분율 10 2 11 8" xfId="29851"/>
    <cellStyle name="백분율 10 2 11 9" xfId="34397"/>
    <cellStyle name="백분율 10 2 12" xfId="4190"/>
    <cellStyle name="백분율 10 2 12 2" xfId="4191"/>
    <cellStyle name="백분율 10 2 12 2 2" xfId="4192"/>
    <cellStyle name="백분율 10 2 12 2 2 2" xfId="29860"/>
    <cellStyle name="백분율 10 2 12 2 3" xfId="29859"/>
    <cellStyle name="백분율 10 2 12 3" xfId="4193"/>
    <cellStyle name="백분율 10 2 12 3 2" xfId="4194"/>
    <cellStyle name="백분율 10 2 12 3 2 2" xfId="29862"/>
    <cellStyle name="백분율 10 2 12 3 3" xfId="29861"/>
    <cellStyle name="백분율 10 2 12 4" xfId="4195"/>
    <cellStyle name="백분율 10 2 12 4 2" xfId="29863"/>
    <cellStyle name="백분율 10 2 12 5" xfId="4196"/>
    <cellStyle name="백분율 10 2 12 5 2" xfId="29864"/>
    <cellStyle name="백분율 10 2 12 6" xfId="4197"/>
    <cellStyle name="백분율 10 2 12 6 2" xfId="40476"/>
    <cellStyle name="백분율 10 2 12 7" xfId="4198"/>
    <cellStyle name="백분율 10 2 12 7 2" xfId="40477"/>
    <cellStyle name="백분율 10 2 12 8" xfId="29858"/>
    <cellStyle name="백분율 10 2 12 9" xfId="34398"/>
    <cellStyle name="백분율 10 2 13" xfId="4199"/>
    <cellStyle name="백분율 10 2 13 2" xfId="4200"/>
    <cellStyle name="백분율 10 2 13 2 2" xfId="4201"/>
    <cellStyle name="백분율 10 2 13 2 2 2" xfId="29867"/>
    <cellStyle name="백분율 10 2 13 2 3" xfId="29866"/>
    <cellStyle name="백분율 10 2 13 3" xfId="4202"/>
    <cellStyle name="백분율 10 2 13 3 2" xfId="4203"/>
    <cellStyle name="백분율 10 2 13 3 2 2" xfId="29869"/>
    <cellStyle name="백분율 10 2 13 3 3" xfId="29868"/>
    <cellStyle name="백분율 10 2 13 4" xfId="4204"/>
    <cellStyle name="백분율 10 2 13 4 2" xfId="29870"/>
    <cellStyle name="백분율 10 2 13 5" xfId="4205"/>
    <cellStyle name="백분율 10 2 13 5 2" xfId="29871"/>
    <cellStyle name="백분율 10 2 13 6" xfId="4206"/>
    <cellStyle name="백분율 10 2 13 6 2" xfId="40478"/>
    <cellStyle name="백분율 10 2 13 7" xfId="4207"/>
    <cellStyle name="백분율 10 2 13 7 2" xfId="40479"/>
    <cellStyle name="백분율 10 2 13 8" xfId="29865"/>
    <cellStyle name="백분율 10 2 13 9" xfId="34399"/>
    <cellStyle name="백분율 10 2 14" xfId="4208"/>
    <cellStyle name="백분율 10 2 14 10" xfId="29872"/>
    <cellStyle name="백분율 10 2 14 2" xfId="4209"/>
    <cellStyle name="백분율 10 2 14 2 2" xfId="4210"/>
    <cellStyle name="백분율 10 2 14 2 2 2" xfId="4211"/>
    <cellStyle name="백분율 10 2 14 2 2 2 2" xfId="29875"/>
    <cellStyle name="백분율 10 2 14 2 2 3" xfId="4212"/>
    <cellStyle name="백분율 10 2 14 2 2 3 2" xfId="29876"/>
    <cellStyle name="백분율 10 2 14 2 2 4" xfId="4213"/>
    <cellStyle name="백분율 10 2 14 2 2 4 2" xfId="29877"/>
    <cellStyle name="백분율 10 2 14 2 2 5" xfId="29874"/>
    <cellStyle name="백분율 10 2 14 2 3" xfId="4214"/>
    <cellStyle name="백분율 10 2 14 2 3 2" xfId="4215"/>
    <cellStyle name="백분율 10 2 14 2 3 2 2" xfId="29879"/>
    <cellStyle name="백분율 10 2 14 2 3 3" xfId="29878"/>
    <cellStyle name="백분율 10 2 14 2 4" xfId="4216"/>
    <cellStyle name="백분율 10 2 14 2 4 2" xfId="4217"/>
    <cellStyle name="백분율 10 2 14 2 4 2 2" xfId="29881"/>
    <cellStyle name="백분율 10 2 14 2 4 3" xfId="29880"/>
    <cellStyle name="백분율 10 2 14 2 5" xfId="4218"/>
    <cellStyle name="백분율 10 2 14 2 5 2" xfId="40480"/>
    <cellStyle name="백분율 10 2 14 2 6" xfId="4219"/>
    <cellStyle name="백분율 10 2 14 2 6 2" xfId="40481"/>
    <cellStyle name="백분율 10 2 14 2 7" xfId="29873"/>
    <cellStyle name="백분율 10 2 14 2 8" xfId="34402"/>
    <cellStyle name="백분율 10 2 14 3" xfId="4220"/>
    <cellStyle name="백분율 10 2 14 3 2" xfId="29882"/>
    <cellStyle name="백분율 10 2 14 4" xfId="4221"/>
    <cellStyle name="백분율 10 2 14 4 2" xfId="29883"/>
    <cellStyle name="백분율 10 2 14 5" xfId="4222"/>
    <cellStyle name="백분율 10 2 14 5 2" xfId="29884"/>
    <cellStyle name="백분율 10 2 14 6" xfId="4223"/>
    <cellStyle name="백분율 10 2 14 6 2" xfId="29885"/>
    <cellStyle name="백분율 10 2 14 7" xfId="4224"/>
    <cellStyle name="백분율 10 2 14 7 2" xfId="29886"/>
    <cellStyle name="백분율 10 2 14 8" xfId="4225"/>
    <cellStyle name="백분율 10 2 14 8 2" xfId="29887"/>
    <cellStyle name="백분율 10 2 14 9" xfId="4226"/>
    <cellStyle name="백분율 10 2 14 9 2" xfId="29888"/>
    <cellStyle name="백분율 10 2 15" xfId="4227"/>
    <cellStyle name="백분율 10 2 15 2" xfId="4228"/>
    <cellStyle name="백분율 10 2 15 2 2" xfId="4229"/>
    <cellStyle name="백분율 10 2 15 2 2 2" xfId="4230"/>
    <cellStyle name="백분율 10 2 15 2 2 2 2" xfId="29892"/>
    <cellStyle name="백분율 10 2 15 2 2 3" xfId="29891"/>
    <cellStyle name="백분율 10 2 15 2 3" xfId="4231"/>
    <cellStyle name="백분율 10 2 15 2 3 2" xfId="4232"/>
    <cellStyle name="백분율 10 2 15 2 3 2 2" xfId="29894"/>
    <cellStyle name="백분율 10 2 15 2 3 3" xfId="29893"/>
    <cellStyle name="백분율 10 2 15 2 4" xfId="4233"/>
    <cellStyle name="백분율 10 2 15 2 4 2" xfId="4234"/>
    <cellStyle name="백분율 10 2 15 2 4 2 2" xfId="29896"/>
    <cellStyle name="백분율 10 2 15 2 4 3" xfId="29895"/>
    <cellStyle name="백분율 10 2 15 2 5" xfId="4235"/>
    <cellStyle name="백분율 10 2 15 2 5 2" xfId="29897"/>
    <cellStyle name="백분율 10 2 15 2 6" xfId="4236"/>
    <cellStyle name="백분율 10 2 15 2 6 2" xfId="40482"/>
    <cellStyle name="백분율 10 2 15 2 7" xfId="4237"/>
    <cellStyle name="백분율 10 2 15 2 7 2" xfId="40483"/>
    <cellStyle name="백분율 10 2 15 2 8" xfId="29890"/>
    <cellStyle name="백분율 10 2 15 2 9" xfId="34407"/>
    <cellStyle name="백분율 10 2 15 3" xfId="4238"/>
    <cellStyle name="백분율 10 2 15 3 2" xfId="29898"/>
    <cellStyle name="백분율 10 2 15 4" xfId="4239"/>
    <cellStyle name="백분율 10 2 15 4 2" xfId="29899"/>
    <cellStyle name="백분율 10 2 15 5" xfId="29889"/>
    <cellStyle name="백분율 10 2 16" xfId="4240"/>
    <cellStyle name="백분율 10 2 16 2" xfId="4241"/>
    <cellStyle name="백분율 10 2 16 2 2" xfId="4242"/>
    <cellStyle name="백분율 10 2 16 2 2 2" xfId="29902"/>
    <cellStyle name="백분율 10 2 16 2 3" xfId="29901"/>
    <cellStyle name="백분율 10 2 16 3" xfId="4243"/>
    <cellStyle name="백분율 10 2 16 3 2" xfId="4244"/>
    <cellStyle name="백분율 10 2 16 3 2 2" xfId="29904"/>
    <cellStyle name="백분율 10 2 16 3 3" xfId="29903"/>
    <cellStyle name="백분율 10 2 16 4" xfId="4245"/>
    <cellStyle name="백분율 10 2 16 4 2" xfId="29905"/>
    <cellStyle name="백분율 10 2 16 5" xfId="4246"/>
    <cellStyle name="백분율 10 2 16 5 2" xfId="29906"/>
    <cellStyle name="백분율 10 2 16 6" xfId="4247"/>
    <cellStyle name="백분율 10 2 16 6 2" xfId="40484"/>
    <cellStyle name="백분율 10 2 16 7" xfId="4248"/>
    <cellStyle name="백분율 10 2 16 7 2" xfId="40485"/>
    <cellStyle name="백분율 10 2 16 8" xfId="29900"/>
    <cellStyle name="백분율 10 2 16 9" xfId="34409"/>
    <cellStyle name="백분율 10 2 17" xfId="4249"/>
    <cellStyle name="백분율 10 2 17 2" xfId="4250"/>
    <cellStyle name="백분율 10 2 17 2 2" xfId="4251"/>
    <cellStyle name="백분율 10 2 17 2 2 2" xfId="29909"/>
    <cellStyle name="백분율 10 2 17 2 3" xfId="29908"/>
    <cellStyle name="백분율 10 2 17 3" xfId="4252"/>
    <cellStyle name="백분율 10 2 17 3 2" xfId="4253"/>
    <cellStyle name="백분율 10 2 17 3 2 2" xfId="29911"/>
    <cellStyle name="백분율 10 2 17 3 3" xfId="29910"/>
    <cellStyle name="백분율 10 2 17 4" xfId="4254"/>
    <cellStyle name="백분율 10 2 17 4 2" xfId="29912"/>
    <cellStyle name="백분율 10 2 17 5" xfId="4255"/>
    <cellStyle name="백분율 10 2 17 5 2" xfId="29913"/>
    <cellStyle name="백분율 10 2 17 6" xfId="4256"/>
    <cellStyle name="백분율 10 2 17 6 2" xfId="40486"/>
    <cellStyle name="백분율 10 2 17 7" xfId="4257"/>
    <cellStyle name="백분율 10 2 17 7 2" xfId="40487"/>
    <cellStyle name="백분율 10 2 17 8" xfId="29907"/>
    <cellStyle name="백분율 10 2 17 9" xfId="34411"/>
    <cellStyle name="백분율 10 2 18" xfId="4258"/>
    <cellStyle name="백분율 10 2 18 2" xfId="4259"/>
    <cellStyle name="백분율 10 2 18 2 2" xfId="4260"/>
    <cellStyle name="백분율 10 2 18 2 2 2" xfId="29916"/>
    <cellStyle name="백분율 10 2 18 2 3" xfId="29915"/>
    <cellStyle name="백분율 10 2 18 3" xfId="4261"/>
    <cellStyle name="백분율 10 2 18 3 2" xfId="4262"/>
    <cellStyle name="백분율 10 2 18 3 2 2" xfId="29918"/>
    <cellStyle name="백분율 10 2 18 3 3" xfId="29917"/>
    <cellStyle name="백분율 10 2 18 4" xfId="4263"/>
    <cellStyle name="백분율 10 2 18 4 2" xfId="29919"/>
    <cellStyle name="백분율 10 2 18 5" xfId="4264"/>
    <cellStyle name="백분율 10 2 18 5 2" xfId="29920"/>
    <cellStyle name="백분율 10 2 18 6" xfId="4265"/>
    <cellStyle name="백분율 10 2 18 6 2" xfId="40488"/>
    <cellStyle name="백분율 10 2 18 7" xfId="4266"/>
    <cellStyle name="백분율 10 2 18 7 2" xfId="40489"/>
    <cellStyle name="백분율 10 2 18 8" xfId="29914"/>
    <cellStyle name="백분율 10 2 18 9" xfId="34413"/>
    <cellStyle name="백분율 10 2 19" xfId="4267"/>
    <cellStyle name="백분율 10 2 19 2" xfId="4268"/>
    <cellStyle name="백분율 10 2 19 2 2" xfId="29922"/>
    <cellStyle name="백분율 10 2 19 3" xfId="4269"/>
    <cellStyle name="백분율 10 2 19 3 2" xfId="40490"/>
    <cellStyle name="백분율 10 2 19 4" xfId="4270"/>
    <cellStyle name="백분율 10 2 19 4 2" xfId="40491"/>
    <cellStyle name="백분율 10 2 19 5" xfId="29921"/>
    <cellStyle name="백분율 10 2 19 6" xfId="34415"/>
    <cellStyle name="백분율 10 2 2" xfId="4271"/>
    <cellStyle name="백분율 10 2 2 10" xfId="4272"/>
    <cellStyle name="백분율 10 2 2 10 10" xfId="4273"/>
    <cellStyle name="백분율 10 2 2 10 10 2" xfId="4274"/>
    <cellStyle name="백분율 10 2 2 10 10 2 2" xfId="29926"/>
    <cellStyle name="백분율 10 2 2 10 10 3" xfId="29925"/>
    <cellStyle name="백분율 10 2 2 10 11" xfId="4275"/>
    <cellStyle name="백분율 10 2 2 10 11 2" xfId="40492"/>
    <cellStyle name="백분율 10 2 2 10 12" xfId="4276"/>
    <cellStyle name="백분율 10 2 2 10 12 2" xfId="40493"/>
    <cellStyle name="백분율 10 2 2 10 13" xfId="29924"/>
    <cellStyle name="백분율 10 2 2 10 14" xfId="34417"/>
    <cellStyle name="백분율 10 2 2 10 2" xfId="4277"/>
    <cellStyle name="백분율 10 2 2 10 2 10" xfId="29927"/>
    <cellStyle name="백분율 10 2 2 10 2 2" xfId="4278"/>
    <cellStyle name="백분율 10 2 2 10 2 2 2" xfId="4279"/>
    <cellStyle name="백분율 10 2 2 10 2 2 2 2" xfId="4280"/>
    <cellStyle name="백분율 10 2 2 10 2 2 2 2 2" xfId="29930"/>
    <cellStyle name="백분율 10 2 2 10 2 2 2 3" xfId="4281"/>
    <cellStyle name="백분율 10 2 2 10 2 2 2 3 2" xfId="29931"/>
    <cellStyle name="백분율 10 2 2 10 2 2 2 4" xfId="4282"/>
    <cellStyle name="백분율 10 2 2 10 2 2 2 4 2" xfId="29932"/>
    <cellStyle name="백분율 10 2 2 10 2 2 2 5" xfId="29929"/>
    <cellStyle name="백분율 10 2 2 10 2 2 3" xfId="4283"/>
    <cellStyle name="백분율 10 2 2 10 2 2 3 2" xfId="4284"/>
    <cellStyle name="백분율 10 2 2 10 2 2 3 2 2" xfId="29934"/>
    <cellStyle name="백분율 10 2 2 10 2 2 3 3" xfId="29933"/>
    <cellStyle name="백분율 10 2 2 10 2 2 4" xfId="4285"/>
    <cellStyle name="백분율 10 2 2 10 2 2 4 2" xfId="4286"/>
    <cellStyle name="백분율 10 2 2 10 2 2 4 2 2" xfId="29936"/>
    <cellStyle name="백분율 10 2 2 10 2 2 4 3" xfId="29935"/>
    <cellStyle name="백분율 10 2 2 10 2 2 5" xfId="4287"/>
    <cellStyle name="백분율 10 2 2 10 2 2 5 2" xfId="40494"/>
    <cellStyle name="백분율 10 2 2 10 2 2 6" xfId="4288"/>
    <cellStyle name="백분율 10 2 2 10 2 2 6 2" xfId="40495"/>
    <cellStyle name="백분율 10 2 2 10 2 2 7" xfId="29928"/>
    <cellStyle name="백분율 10 2 2 10 2 2 8" xfId="34418"/>
    <cellStyle name="백분율 10 2 2 10 2 3" xfId="4289"/>
    <cellStyle name="백분율 10 2 2 10 2 3 2" xfId="29937"/>
    <cellStyle name="백분율 10 2 2 10 2 4" xfId="4290"/>
    <cellStyle name="백분율 10 2 2 10 2 4 2" xfId="29938"/>
    <cellStyle name="백분율 10 2 2 10 2 5" xfId="4291"/>
    <cellStyle name="백분율 10 2 2 10 2 5 2" xfId="29939"/>
    <cellStyle name="백분율 10 2 2 10 2 6" xfId="4292"/>
    <cellStyle name="백분율 10 2 2 10 2 6 2" xfId="29940"/>
    <cellStyle name="백분율 10 2 2 10 2 7" xfId="4293"/>
    <cellStyle name="백분율 10 2 2 10 2 7 2" xfId="29941"/>
    <cellStyle name="백분율 10 2 2 10 2 8" xfId="4294"/>
    <cellStyle name="백분율 10 2 2 10 2 8 2" xfId="29942"/>
    <cellStyle name="백분율 10 2 2 10 2 9" xfId="4295"/>
    <cellStyle name="백분율 10 2 2 10 2 9 2" xfId="29943"/>
    <cellStyle name="백분율 10 2 2 10 3" xfId="4296"/>
    <cellStyle name="백분율 10 2 2 10 3 2" xfId="29944"/>
    <cellStyle name="백분율 10 2 2 10 4" xfId="4297"/>
    <cellStyle name="백분율 10 2 2 10 4 2" xfId="4298"/>
    <cellStyle name="백분율 10 2 2 10 4 2 2" xfId="4299"/>
    <cellStyle name="백분율 10 2 2 10 4 2 2 2" xfId="4300"/>
    <cellStyle name="백분율 10 2 2 10 4 2 2 2 2" xfId="29948"/>
    <cellStyle name="백분율 10 2 2 10 4 2 2 3" xfId="29947"/>
    <cellStyle name="백분율 10 2 2 10 4 2 3" xfId="4301"/>
    <cellStyle name="백분율 10 2 2 10 4 2 3 2" xfId="4302"/>
    <cellStyle name="백분율 10 2 2 10 4 2 3 2 2" xfId="29950"/>
    <cellStyle name="백분율 10 2 2 10 4 2 3 3" xfId="29949"/>
    <cellStyle name="백분율 10 2 2 10 4 2 4" xfId="4303"/>
    <cellStyle name="백분율 10 2 2 10 4 2 4 2" xfId="4304"/>
    <cellStyle name="백분율 10 2 2 10 4 2 4 2 2" xfId="29952"/>
    <cellStyle name="백분율 10 2 2 10 4 2 4 3" xfId="29951"/>
    <cellStyle name="백분율 10 2 2 10 4 2 5" xfId="4305"/>
    <cellStyle name="백분율 10 2 2 10 4 2 5 2" xfId="29953"/>
    <cellStyle name="백분율 10 2 2 10 4 2 6" xfId="4306"/>
    <cellStyle name="백분율 10 2 2 10 4 2 6 2" xfId="40496"/>
    <cellStyle name="백분율 10 2 2 10 4 2 7" xfId="4307"/>
    <cellStyle name="백분율 10 2 2 10 4 2 7 2" xfId="40497"/>
    <cellStyle name="백분율 10 2 2 10 4 2 8" xfId="29946"/>
    <cellStyle name="백분율 10 2 2 10 4 2 9" xfId="34424"/>
    <cellStyle name="백분율 10 2 2 10 4 3" xfId="4308"/>
    <cellStyle name="백분율 10 2 2 10 4 3 2" xfId="29954"/>
    <cellStyle name="백분율 10 2 2 10 4 4" xfId="4309"/>
    <cellStyle name="백분율 10 2 2 10 4 4 2" xfId="29955"/>
    <cellStyle name="백분율 10 2 2 10 4 5" xfId="29945"/>
    <cellStyle name="백분율 10 2 2 10 5" xfId="4310"/>
    <cellStyle name="백분율 10 2 2 10 5 2" xfId="4311"/>
    <cellStyle name="백분율 10 2 2 10 5 2 2" xfId="4312"/>
    <cellStyle name="백분율 10 2 2 10 5 2 2 2" xfId="29958"/>
    <cellStyle name="백분율 10 2 2 10 5 2 3" xfId="29957"/>
    <cellStyle name="백분율 10 2 2 10 5 3" xfId="4313"/>
    <cellStyle name="백분율 10 2 2 10 5 3 2" xfId="4314"/>
    <cellStyle name="백분율 10 2 2 10 5 3 2 2" xfId="29960"/>
    <cellStyle name="백분율 10 2 2 10 5 3 3" xfId="29959"/>
    <cellStyle name="백분율 10 2 2 10 5 4" xfId="4315"/>
    <cellStyle name="백분율 10 2 2 10 5 4 2" xfId="29961"/>
    <cellStyle name="백분율 10 2 2 10 5 5" xfId="4316"/>
    <cellStyle name="백분율 10 2 2 10 5 5 2" xfId="29962"/>
    <cellStyle name="백분율 10 2 2 10 5 6" xfId="4317"/>
    <cellStyle name="백분율 10 2 2 10 5 6 2" xfId="40498"/>
    <cellStyle name="백분율 10 2 2 10 5 7" xfId="4318"/>
    <cellStyle name="백분율 10 2 2 10 5 7 2" xfId="40499"/>
    <cellStyle name="백분율 10 2 2 10 5 8" xfId="29956"/>
    <cellStyle name="백분율 10 2 2 10 5 9" xfId="34425"/>
    <cellStyle name="백분율 10 2 2 10 6" xfId="4319"/>
    <cellStyle name="백분율 10 2 2 10 6 2" xfId="4320"/>
    <cellStyle name="백분율 10 2 2 10 6 2 2" xfId="4321"/>
    <cellStyle name="백분율 10 2 2 10 6 2 2 2" xfId="29965"/>
    <cellStyle name="백분율 10 2 2 10 6 2 3" xfId="29964"/>
    <cellStyle name="백분율 10 2 2 10 6 3" xfId="4322"/>
    <cellStyle name="백분율 10 2 2 10 6 3 2" xfId="4323"/>
    <cellStyle name="백분율 10 2 2 10 6 3 2 2" xfId="29967"/>
    <cellStyle name="백분율 10 2 2 10 6 3 3" xfId="29966"/>
    <cellStyle name="백분율 10 2 2 10 6 4" xfId="4324"/>
    <cellStyle name="백분율 10 2 2 10 6 4 2" xfId="29968"/>
    <cellStyle name="백분율 10 2 2 10 6 5" xfId="4325"/>
    <cellStyle name="백분율 10 2 2 10 6 5 2" xfId="29969"/>
    <cellStyle name="백분율 10 2 2 10 6 6" xfId="4326"/>
    <cellStyle name="백분율 10 2 2 10 6 6 2" xfId="40500"/>
    <cellStyle name="백분율 10 2 2 10 6 7" xfId="4327"/>
    <cellStyle name="백분율 10 2 2 10 6 7 2" xfId="40501"/>
    <cellStyle name="백분율 10 2 2 10 6 8" xfId="29963"/>
    <cellStyle name="백분율 10 2 2 10 6 9" xfId="34427"/>
    <cellStyle name="백분율 10 2 2 10 7" xfId="4328"/>
    <cellStyle name="백분율 10 2 2 10 7 2" xfId="4329"/>
    <cellStyle name="백분율 10 2 2 10 7 2 2" xfId="4330"/>
    <cellStyle name="백분율 10 2 2 10 7 2 2 2" xfId="29972"/>
    <cellStyle name="백분율 10 2 2 10 7 2 3" xfId="29971"/>
    <cellStyle name="백분율 10 2 2 10 7 3" xfId="4331"/>
    <cellStyle name="백분율 10 2 2 10 7 3 2" xfId="4332"/>
    <cellStyle name="백분율 10 2 2 10 7 3 2 2" xfId="29974"/>
    <cellStyle name="백분율 10 2 2 10 7 3 3" xfId="29973"/>
    <cellStyle name="백분율 10 2 2 10 7 4" xfId="4333"/>
    <cellStyle name="백분율 10 2 2 10 7 4 2" xfId="29975"/>
    <cellStyle name="백분율 10 2 2 10 7 5" xfId="4334"/>
    <cellStyle name="백분율 10 2 2 10 7 5 2" xfId="29976"/>
    <cellStyle name="백분율 10 2 2 10 7 6" xfId="4335"/>
    <cellStyle name="백분율 10 2 2 10 7 6 2" xfId="40502"/>
    <cellStyle name="백분율 10 2 2 10 7 7" xfId="4336"/>
    <cellStyle name="백분율 10 2 2 10 7 7 2" xfId="40503"/>
    <cellStyle name="백분율 10 2 2 10 7 8" xfId="29970"/>
    <cellStyle name="백분율 10 2 2 10 7 9" xfId="34429"/>
    <cellStyle name="백분율 10 2 2 10 8" xfId="4337"/>
    <cellStyle name="백분율 10 2 2 10 8 2" xfId="4338"/>
    <cellStyle name="백분율 10 2 2 10 8 2 2" xfId="29978"/>
    <cellStyle name="백분율 10 2 2 10 8 3" xfId="29977"/>
    <cellStyle name="백분율 10 2 2 10 9" xfId="4339"/>
    <cellStyle name="백분율 10 2 2 10 9 2" xfId="4340"/>
    <cellStyle name="백분율 10 2 2 10 9 2 2" xfId="29980"/>
    <cellStyle name="백분율 10 2 2 10 9 3" xfId="29979"/>
    <cellStyle name="백분율 10 2 2 11" xfId="4341"/>
    <cellStyle name="백분율 10 2 2 11 2" xfId="29981"/>
    <cellStyle name="백분율 10 2 2 12" xfId="4342"/>
    <cellStyle name="백분율 10 2 2 12 2" xfId="29982"/>
    <cellStyle name="백분율 10 2 2 13" xfId="4343"/>
    <cellStyle name="백분율 10 2 2 13 2" xfId="29983"/>
    <cellStyle name="백분율 10 2 2 14" xfId="4344"/>
    <cellStyle name="백분율 10 2 2 14 10" xfId="4345"/>
    <cellStyle name="백분율 10 2 2 14 10 2" xfId="40504"/>
    <cellStyle name="백분율 10 2 2 14 11" xfId="4346"/>
    <cellStyle name="백분율 10 2 2 14 11 2" xfId="40505"/>
    <cellStyle name="백분율 10 2 2 14 12" xfId="29984"/>
    <cellStyle name="백분율 10 2 2 14 13" xfId="34433"/>
    <cellStyle name="백분율 10 2 2 14 2" xfId="4347"/>
    <cellStyle name="백분율 10 2 2 14 2 2" xfId="4348"/>
    <cellStyle name="백분율 10 2 2 14 2 2 2" xfId="4349"/>
    <cellStyle name="백분율 10 2 2 14 2 2 2 2" xfId="4350"/>
    <cellStyle name="백분율 10 2 2 14 2 2 2 2 2" xfId="29988"/>
    <cellStyle name="백분율 10 2 2 14 2 2 2 3" xfId="29987"/>
    <cellStyle name="백분율 10 2 2 14 2 2 3" xfId="4351"/>
    <cellStyle name="백분율 10 2 2 14 2 2 3 2" xfId="4352"/>
    <cellStyle name="백분율 10 2 2 14 2 2 3 2 2" xfId="29990"/>
    <cellStyle name="백분율 10 2 2 14 2 2 3 3" xfId="29989"/>
    <cellStyle name="백분율 10 2 2 14 2 2 4" xfId="4353"/>
    <cellStyle name="백분율 10 2 2 14 2 2 4 2" xfId="4354"/>
    <cellStyle name="백분율 10 2 2 14 2 2 4 2 2" xfId="29992"/>
    <cellStyle name="백분율 10 2 2 14 2 2 4 3" xfId="29991"/>
    <cellStyle name="백분율 10 2 2 14 2 2 5" xfId="4355"/>
    <cellStyle name="백분율 10 2 2 14 2 2 5 2" xfId="29993"/>
    <cellStyle name="백분율 10 2 2 14 2 2 6" xfId="4356"/>
    <cellStyle name="백분율 10 2 2 14 2 2 6 2" xfId="40506"/>
    <cellStyle name="백분율 10 2 2 14 2 2 7" xfId="4357"/>
    <cellStyle name="백분율 10 2 2 14 2 2 7 2" xfId="40507"/>
    <cellStyle name="백분율 10 2 2 14 2 2 8" xfId="29986"/>
    <cellStyle name="백분율 10 2 2 14 2 2 9" xfId="34434"/>
    <cellStyle name="백분율 10 2 2 14 2 3" xfId="4358"/>
    <cellStyle name="백분율 10 2 2 14 2 3 2" xfId="29994"/>
    <cellStyle name="백분율 10 2 2 14 2 4" xfId="4359"/>
    <cellStyle name="백분율 10 2 2 14 2 4 2" xfId="29995"/>
    <cellStyle name="백분율 10 2 2 14 2 5" xfId="29985"/>
    <cellStyle name="백분율 10 2 2 14 3" xfId="4360"/>
    <cellStyle name="백분율 10 2 2 14 3 2" xfId="4361"/>
    <cellStyle name="백분율 10 2 2 14 3 2 2" xfId="4362"/>
    <cellStyle name="백분율 10 2 2 14 3 2 2 2" xfId="29998"/>
    <cellStyle name="백분율 10 2 2 14 3 2 3" xfId="29997"/>
    <cellStyle name="백분율 10 2 2 14 3 3" xfId="4363"/>
    <cellStyle name="백분율 10 2 2 14 3 3 2" xfId="4364"/>
    <cellStyle name="백분율 10 2 2 14 3 3 2 2" xfId="30000"/>
    <cellStyle name="백분율 10 2 2 14 3 3 3" xfId="29999"/>
    <cellStyle name="백분율 10 2 2 14 3 4" xfId="4365"/>
    <cellStyle name="백분율 10 2 2 14 3 4 2" xfId="30001"/>
    <cellStyle name="백분율 10 2 2 14 3 5" xfId="4366"/>
    <cellStyle name="백분율 10 2 2 14 3 5 2" xfId="30002"/>
    <cellStyle name="백분율 10 2 2 14 3 6" xfId="4367"/>
    <cellStyle name="백분율 10 2 2 14 3 6 2" xfId="40508"/>
    <cellStyle name="백분율 10 2 2 14 3 7" xfId="4368"/>
    <cellStyle name="백분율 10 2 2 14 3 7 2" xfId="40509"/>
    <cellStyle name="백분율 10 2 2 14 3 8" xfId="29996"/>
    <cellStyle name="백분율 10 2 2 14 3 9" xfId="34435"/>
    <cellStyle name="백분율 10 2 2 14 4" xfId="4369"/>
    <cellStyle name="백분율 10 2 2 14 4 2" xfId="4370"/>
    <cellStyle name="백분율 10 2 2 14 4 2 2" xfId="4371"/>
    <cellStyle name="백분율 10 2 2 14 4 2 2 2" xfId="30005"/>
    <cellStyle name="백분율 10 2 2 14 4 2 3" xfId="30004"/>
    <cellStyle name="백분율 10 2 2 14 4 3" xfId="4372"/>
    <cellStyle name="백분율 10 2 2 14 4 3 2" xfId="4373"/>
    <cellStyle name="백분율 10 2 2 14 4 3 2 2" xfId="30007"/>
    <cellStyle name="백분율 10 2 2 14 4 3 3" xfId="30006"/>
    <cellStyle name="백분율 10 2 2 14 4 4" xfId="4374"/>
    <cellStyle name="백분율 10 2 2 14 4 4 2" xfId="30008"/>
    <cellStyle name="백분율 10 2 2 14 4 5" xfId="4375"/>
    <cellStyle name="백분율 10 2 2 14 4 5 2" xfId="30009"/>
    <cellStyle name="백분율 10 2 2 14 4 6" xfId="4376"/>
    <cellStyle name="백분율 10 2 2 14 4 6 2" xfId="40510"/>
    <cellStyle name="백분율 10 2 2 14 4 7" xfId="4377"/>
    <cellStyle name="백분율 10 2 2 14 4 7 2" xfId="40511"/>
    <cellStyle name="백분율 10 2 2 14 4 8" xfId="30003"/>
    <cellStyle name="백분율 10 2 2 14 4 9" xfId="34436"/>
    <cellStyle name="백분율 10 2 2 14 5" xfId="4378"/>
    <cellStyle name="백분율 10 2 2 14 5 2" xfId="4379"/>
    <cellStyle name="백분율 10 2 2 14 5 2 2" xfId="4380"/>
    <cellStyle name="백분율 10 2 2 14 5 2 2 2" xfId="30012"/>
    <cellStyle name="백분율 10 2 2 14 5 2 3" xfId="30011"/>
    <cellStyle name="백분율 10 2 2 14 5 3" xfId="4381"/>
    <cellStyle name="백분율 10 2 2 14 5 3 2" xfId="4382"/>
    <cellStyle name="백분율 10 2 2 14 5 3 2 2" xfId="30014"/>
    <cellStyle name="백분율 10 2 2 14 5 3 3" xfId="30013"/>
    <cellStyle name="백분율 10 2 2 14 5 4" xfId="4383"/>
    <cellStyle name="백분율 10 2 2 14 5 4 2" xfId="30015"/>
    <cellStyle name="백분율 10 2 2 14 5 5" xfId="4384"/>
    <cellStyle name="백분율 10 2 2 14 5 5 2" xfId="30016"/>
    <cellStyle name="백분율 10 2 2 14 5 6" xfId="4385"/>
    <cellStyle name="백분율 10 2 2 14 5 6 2" xfId="40512"/>
    <cellStyle name="백분율 10 2 2 14 5 7" xfId="4386"/>
    <cellStyle name="백분율 10 2 2 14 5 7 2" xfId="40513"/>
    <cellStyle name="백분율 10 2 2 14 5 8" xfId="30010"/>
    <cellStyle name="백분율 10 2 2 14 5 9" xfId="34438"/>
    <cellStyle name="백분율 10 2 2 14 6" xfId="4387"/>
    <cellStyle name="백분율 10 2 2 14 6 2" xfId="4388"/>
    <cellStyle name="백분율 10 2 2 14 6 2 2" xfId="4389"/>
    <cellStyle name="백분율 10 2 2 14 6 2 2 2" xfId="30019"/>
    <cellStyle name="백분율 10 2 2 14 6 2 3" xfId="30018"/>
    <cellStyle name="백분율 10 2 2 14 6 3" xfId="4390"/>
    <cellStyle name="백분율 10 2 2 14 6 3 2" xfId="4391"/>
    <cellStyle name="백분율 10 2 2 14 6 3 2 2" xfId="30021"/>
    <cellStyle name="백분율 10 2 2 14 6 3 3" xfId="30020"/>
    <cellStyle name="백분율 10 2 2 14 6 4" xfId="4392"/>
    <cellStyle name="백분율 10 2 2 14 6 4 2" xfId="30022"/>
    <cellStyle name="백분율 10 2 2 14 6 5" xfId="4393"/>
    <cellStyle name="백분율 10 2 2 14 6 5 2" xfId="30023"/>
    <cellStyle name="백분율 10 2 2 14 6 6" xfId="4394"/>
    <cellStyle name="백분율 10 2 2 14 6 6 2" xfId="40514"/>
    <cellStyle name="백분율 10 2 2 14 6 7" xfId="4395"/>
    <cellStyle name="백분율 10 2 2 14 6 7 2" xfId="40515"/>
    <cellStyle name="백분율 10 2 2 14 6 8" xfId="30017"/>
    <cellStyle name="백분율 10 2 2 14 6 9" xfId="34440"/>
    <cellStyle name="백분율 10 2 2 14 7" xfId="4396"/>
    <cellStyle name="백분율 10 2 2 14 7 2" xfId="4397"/>
    <cellStyle name="백분율 10 2 2 14 7 2 2" xfId="4398"/>
    <cellStyle name="백분율 10 2 2 14 7 2 3" xfId="30025"/>
    <cellStyle name="백분율 10 2 2 14 7 3" xfId="4399"/>
    <cellStyle name="백분율 10 2 2 14 7 4" xfId="30024"/>
    <cellStyle name="백분율 10 2 2 14 8" xfId="4400"/>
    <cellStyle name="백분율 10 2 2 14 8 2" xfId="4401"/>
    <cellStyle name="백분율 10 2 2 14 8 2 2" xfId="4402"/>
    <cellStyle name="백분율 10 2 2 14 8 2 3" xfId="30027"/>
    <cellStyle name="백분율 10 2 2 14 8 3" xfId="4403"/>
    <cellStyle name="백분율 10 2 2 14 8 4" xfId="30026"/>
    <cellStyle name="백분율 10 2 2 14 9" xfId="4404"/>
    <cellStyle name="백분율 10 2 2 14 9 2" xfId="4405"/>
    <cellStyle name="백분율 10 2 2 14 9 2 2" xfId="4406"/>
    <cellStyle name="백분율 10 2 2 14 9 2 3" xfId="30029"/>
    <cellStyle name="백분율 10 2 2 14 9 3" xfId="4407"/>
    <cellStyle name="백분율 10 2 2 14 9 4" xfId="30028"/>
    <cellStyle name="백분율 10 2 2 15" xfId="4408"/>
    <cellStyle name="백분율 10 2 2 15 2" xfId="4409"/>
    <cellStyle name="백분율 10 2 2 15 2 2" xfId="4410"/>
    <cellStyle name="백분율 10 2 2 15 2 2 2" xfId="4411"/>
    <cellStyle name="백분율 10 2 2 15 2 2 3" xfId="30032"/>
    <cellStyle name="백분율 10 2 2 15 2 3" xfId="4412"/>
    <cellStyle name="백분율 10 2 2 15 2 3 2" xfId="4413"/>
    <cellStyle name="백분율 10 2 2 15 2 3 3" xfId="30033"/>
    <cellStyle name="백분율 10 2 2 15 2 4" xfId="4414"/>
    <cellStyle name="백분율 10 2 2 15 2 4 2" xfId="4415"/>
    <cellStyle name="백분율 10 2 2 15 2 4 3" xfId="30034"/>
    <cellStyle name="백분율 10 2 2 15 2 5" xfId="4416"/>
    <cellStyle name="백분율 10 2 2 15 2 6" xfId="30031"/>
    <cellStyle name="백분율 10 2 2 15 3" xfId="4417"/>
    <cellStyle name="백분율 10 2 2 15 3 2" xfId="4418"/>
    <cellStyle name="백분율 10 2 2 15 3 2 2" xfId="4419"/>
    <cellStyle name="백분율 10 2 2 15 3 2 3" xfId="30036"/>
    <cellStyle name="백분율 10 2 2 15 3 3" xfId="4420"/>
    <cellStyle name="백분율 10 2 2 15 3 4" xfId="30035"/>
    <cellStyle name="백분율 10 2 2 15 4" xfId="4421"/>
    <cellStyle name="백분율 10 2 2 15 4 2" xfId="4422"/>
    <cellStyle name="백분율 10 2 2 15 4 2 2" xfId="4423"/>
    <cellStyle name="백분율 10 2 2 15 4 2 3" xfId="30038"/>
    <cellStyle name="백분율 10 2 2 15 4 3" xfId="4424"/>
    <cellStyle name="백분율 10 2 2 15 4 4" xfId="30037"/>
    <cellStyle name="백분율 10 2 2 15 5" xfId="4425"/>
    <cellStyle name="백분율 10 2 2 15 6" xfId="4426"/>
    <cellStyle name="백분율 10 2 2 15 7" xfId="4427"/>
    <cellStyle name="백분율 10 2 2 15 8" xfId="30030"/>
    <cellStyle name="백분율 10 2 2 15 9" xfId="34442"/>
    <cellStyle name="백분율 10 2 2 16" xfId="4428"/>
    <cellStyle name="백분율 10 2 2 16 2" xfId="4429"/>
    <cellStyle name="백분율 10 2 2 16 3" xfId="30039"/>
    <cellStyle name="백분율 10 2 2 17" xfId="4430"/>
    <cellStyle name="백분율 10 2 2 17 2" xfId="4431"/>
    <cellStyle name="백분율 10 2 2 17 3" xfId="30040"/>
    <cellStyle name="백분율 10 2 2 18" xfId="4432"/>
    <cellStyle name="백분율 10 2 2 18 2" xfId="4433"/>
    <cellStyle name="백분율 10 2 2 18 3" xfId="30041"/>
    <cellStyle name="백분율 10 2 2 19" xfId="4434"/>
    <cellStyle name="백분율 10 2 2 19 2" xfId="4435"/>
    <cellStyle name="백분율 10 2 2 19 3" xfId="30042"/>
    <cellStyle name="백분율 10 2 2 2" xfId="4436"/>
    <cellStyle name="백분율 10 2 2 2 10" xfId="4437"/>
    <cellStyle name="백분율 10 2 2 2 10 10" xfId="34447"/>
    <cellStyle name="백분율 10 2 2 2 10 2" xfId="4438"/>
    <cellStyle name="백분율 10 2 2 2 10 2 2" xfId="4439"/>
    <cellStyle name="백분율 10 2 2 2 10 2 2 2" xfId="4440"/>
    <cellStyle name="백분율 10 2 2 2 10 2 2 3" xfId="30046"/>
    <cellStyle name="백분율 10 2 2 2 10 2 3" xfId="4441"/>
    <cellStyle name="백분율 10 2 2 2 10 2 4" xfId="30045"/>
    <cellStyle name="백분율 10 2 2 2 10 3" xfId="4442"/>
    <cellStyle name="백분율 10 2 2 2 10 3 2" xfId="4443"/>
    <cellStyle name="백분율 10 2 2 2 10 3 2 2" xfId="4444"/>
    <cellStyle name="백분율 10 2 2 2 10 3 2 3" xfId="30048"/>
    <cellStyle name="백분율 10 2 2 2 10 3 3" xfId="4445"/>
    <cellStyle name="백분율 10 2 2 2 10 3 4" xfId="30047"/>
    <cellStyle name="백분율 10 2 2 2 10 4" xfId="4446"/>
    <cellStyle name="백분율 10 2 2 2 10 4 2" xfId="4447"/>
    <cellStyle name="백분율 10 2 2 2 10 4 3" xfId="30049"/>
    <cellStyle name="백분율 10 2 2 2 10 5" xfId="4448"/>
    <cellStyle name="백분율 10 2 2 2 10 5 2" xfId="4449"/>
    <cellStyle name="백분율 10 2 2 2 10 5 3" xfId="30050"/>
    <cellStyle name="백분율 10 2 2 2 10 6" xfId="4450"/>
    <cellStyle name="백분율 10 2 2 2 10 7" xfId="4451"/>
    <cellStyle name="백분율 10 2 2 2 10 8" xfId="4452"/>
    <cellStyle name="백분율 10 2 2 2 10 9" xfId="30044"/>
    <cellStyle name="백분율 10 2 2 2 11" xfId="4453"/>
    <cellStyle name="백분율 10 2 2 2 11 2" xfId="4454"/>
    <cellStyle name="백분율 10 2 2 2 11 2 2" xfId="4455"/>
    <cellStyle name="백분율 10 2 2 2 11 2 3" xfId="30052"/>
    <cellStyle name="백분율 10 2 2 2 11 3" xfId="4456"/>
    <cellStyle name="백분율 10 2 2 2 11 4" xfId="4457"/>
    <cellStyle name="백분율 10 2 2 2 11 5" xfId="4458"/>
    <cellStyle name="백분율 10 2 2 2 11 6" xfId="30051"/>
    <cellStyle name="백분율 10 2 2 2 11 7" xfId="34449"/>
    <cellStyle name="백분율 10 2 2 2 12" xfId="4459"/>
    <cellStyle name="백분율 10 2 2 2 12 2" xfId="4460"/>
    <cellStyle name="백분율 10 2 2 2 12 2 2" xfId="4461"/>
    <cellStyle name="백분율 10 2 2 2 12 2 3" xfId="30054"/>
    <cellStyle name="백분율 10 2 2 2 12 3" xfId="4462"/>
    <cellStyle name="백분율 10 2 2 2 12 4" xfId="30053"/>
    <cellStyle name="백분율 10 2 2 2 13" xfId="4463"/>
    <cellStyle name="백분율 10 2 2 2 13 2" xfId="4464"/>
    <cellStyle name="백분율 10 2 2 2 13 2 2" xfId="4465"/>
    <cellStyle name="백분율 10 2 2 2 13 2 3" xfId="30056"/>
    <cellStyle name="백분율 10 2 2 2 13 3" xfId="4466"/>
    <cellStyle name="백분율 10 2 2 2 13 4" xfId="30055"/>
    <cellStyle name="백분율 10 2 2 2 14" xfId="4467"/>
    <cellStyle name="백분율 10 2 2 2 15" xfId="30043"/>
    <cellStyle name="백분율 10 2 2 2 2" xfId="4468"/>
    <cellStyle name="백분율 10 2 2 2 2 10" xfId="4469"/>
    <cellStyle name="백분율 10 2 2 2 2 10 2" xfId="4470"/>
    <cellStyle name="백분율 10 2 2 2 2 10 3" xfId="30058"/>
    <cellStyle name="백분율 10 2 2 2 2 11" xfId="4471"/>
    <cellStyle name="백분율 10 2 2 2 2 11 2" xfId="4472"/>
    <cellStyle name="백분율 10 2 2 2 2 11 3" xfId="30059"/>
    <cellStyle name="백분율 10 2 2 2 2 12" xfId="4473"/>
    <cellStyle name="백분율 10 2 2 2 2 12 2" xfId="4474"/>
    <cellStyle name="백분율 10 2 2 2 2 12 3" xfId="30060"/>
    <cellStyle name="백분율 10 2 2 2 2 13" xfId="4475"/>
    <cellStyle name="백분율 10 2 2 2 2 13 2" xfId="4476"/>
    <cellStyle name="백분율 10 2 2 2 2 13 3" xfId="30061"/>
    <cellStyle name="백분율 10 2 2 2 2 14" xfId="4477"/>
    <cellStyle name="백분율 10 2 2 2 2 15" xfId="4478"/>
    <cellStyle name="백분율 10 2 2 2 2 16" xfId="4479"/>
    <cellStyle name="백분율 10 2 2 2 2 17" xfId="30057"/>
    <cellStyle name="백분율 10 2 2 2 2 18" xfId="34451"/>
    <cellStyle name="백분율 10 2 2 2 2 2" xfId="4480"/>
    <cellStyle name="백분율 10 2 2 2 2 2 10" xfId="4481"/>
    <cellStyle name="백분율 10 2 2 2 2 2 10 2" xfId="4482"/>
    <cellStyle name="백분율 10 2 2 2 2 2 10 2 2" xfId="4483"/>
    <cellStyle name="백분율 10 2 2 2 2 2 10 2 3" xfId="30064"/>
    <cellStyle name="백분율 10 2 2 2 2 2 10 3" xfId="4484"/>
    <cellStyle name="백분율 10 2 2 2 2 2 10 4" xfId="30063"/>
    <cellStyle name="백분율 10 2 2 2 2 2 11" xfId="4485"/>
    <cellStyle name="백분율 10 2 2 2 2 2 12" xfId="30062"/>
    <cellStyle name="백분율 10 2 2 2 2 2 2" xfId="4486"/>
    <cellStyle name="백분율 10 2 2 2 2 2 2 10" xfId="4487"/>
    <cellStyle name="백분율 10 2 2 2 2 2 2 11" xfId="4488"/>
    <cellStyle name="백분율 10 2 2 2 2 2 2 12" xfId="4489"/>
    <cellStyle name="백분율 10 2 2 2 2 2 2 13" xfId="30065"/>
    <cellStyle name="백분율 10 2 2 2 2 2 2 14" xfId="34453"/>
    <cellStyle name="백분율 10 2 2 2 2 2 2 2" xfId="4490"/>
    <cellStyle name="백분율 10 2 2 2 2 2 2 2 2" xfId="4491"/>
    <cellStyle name="백분율 10 2 2 2 2 2 2 2 2 2" xfId="4492"/>
    <cellStyle name="백분율 10 2 2 2 2 2 2 2 2 2 2" xfId="4493"/>
    <cellStyle name="백분율 10 2 2 2 2 2 2 2 2 2 3" xfId="30068"/>
    <cellStyle name="백분율 10 2 2 2 2 2 2 2 2 3" xfId="4494"/>
    <cellStyle name="백분율 10 2 2 2 2 2 2 2 2 3 2" xfId="4495"/>
    <cellStyle name="백분율 10 2 2 2 2 2 2 2 2 3 3" xfId="30069"/>
    <cellStyle name="백분율 10 2 2 2 2 2 2 2 2 4" xfId="4496"/>
    <cellStyle name="백분율 10 2 2 2 2 2 2 2 2 4 2" xfId="4497"/>
    <cellStyle name="백분율 10 2 2 2 2 2 2 2 2 4 3" xfId="30070"/>
    <cellStyle name="백분율 10 2 2 2 2 2 2 2 2 5" xfId="4498"/>
    <cellStyle name="백분율 10 2 2 2 2 2 2 2 2 6" xfId="4499"/>
    <cellStyle name="백분율 10 2 2 2 2 2 2 2 2 7" xfId="4500"/>
    <cellStyle name="백분율 10 2 2 2 2 2 2 2 2 8" xfId="30067"/>
    <cellStyle name="백분율 10 2 2 2 2 2 2 2 2 9" xfId="34454"/>
    <cellStyle name="백분율 10 2 2 2 2 2 2 2 3" xfId="4501"/>
    <cellStyle name="백분율 10 2 2 2 2 2 2 2 3 2" xfId="4502"/>
    <cellStyle name="백분율 10 2 2 2 2 2 2 2 3 2 2" xfId="4503"/>
    <cellStyle name="백분율 10 2 2 2 2 2 2 2 3 2 3" xfId="30072"/>
    <cellStyle name="백분율 10 2 2 2 2 2 2 2 3 3" xfId="4504"/>
    <cellStyle name="백분율 10 2 2 2 2 2 2 2 3 4" xfId="4505"/>
    <cellStyle name="백분율 10 2 2 2 2 2 2 2 3 5" xfId="4506"/>
    <cellStyle name="백분율 10 2 2 2 2 2 2 2 3 6" xfId="30071"/>
    <cellStyle name="백분율 10 2 2 2 2 2 2 2 3 7" xfId="34458"/>
    <cellStyle name="백분율 10 2 2 2 2 2 2 2 4" xfId="4507"/>
    <cellStyle name="백분율 10 2 2 2 2 2 2 2 4 2" xfId="4508"/>
    <cellStyle name="백분율 10 2 2 2 2 2 2 2 4 2 2" xfId="4509"/>
    <cellStyle name="백분율 10 2 2 2 2 2 2 2 4 2 3" xfId="30074"/>
    <cellStyle name="백분율 10 2 2 2 2 2 2 2 4 3" xfId="4510"/>
    <cellStyle name="백분율 10 2 2 2 2 2 2 2 4 4" xfId="30073"/>
    <cellStyle name="백분율 10 2 2 2 2 2 2 2 5" xfId="4511"/>
    <cellStyle name="백분율 10 2 2 2 2 2 2 2 6" xfId="30066"/>
    <cellStyle name="백분율 10 2 2 2 2 2 2 3" xfId="4512"/>
    <cellStyle name="백분율 10 2 2 2 2 2 2 3 2" xfId="4513"/>
    <cellStyle name="백분율 10 2 2 2 2 2 2 3 3" xfId="30075"/>
    <cellStyle name="백분율 10 2 2 2 2 2 2 4" xfId="4514"/>
    <cellStyle name="백분율 10 2 2 2 2 2 2 4 2" xfId="4515"/>
    <cellStyle name="백분율 10 2 2 2 2 2 2 4 3" xfId="30076"/>
    <cellStyle name="백분율 10 2 2 2 2 2 2 5" xfId="4516"/>
    <cellStyle name="백분율 10 2 2 2 2 2 2 5 2" xfId="4517"/>
    <cellStyle name="백분율 10 2 2 2 2 2 2 5 3" xfId="30077"/>
    <cellStyle name="백분율 10 2 2 2 2 2 2 6" xfId="4518"/>
    <cellStyle name="백분율 10 2 2 2 2 2 2 6 2" xfId="4519"/>
    <cellStyle name="백분율 10 2 2 2 2 2 2 6 3" xfId="30078"/>
    <cellStyle name="백분율 10 2 2 2 2 2 2 7" xfId="4520"/>
    <cellStyle name="백분율 10 2 2 2 2 2 2 7 2" xfId="4521"/>
    <cellStyle name="백분율 10 2 2 2 2 2 2 7 3" xfId="30079"/>
    <cellStyle name="백분율 10 2 2 2 2 2 2 8" xfId="4522"/>
    <cellStyle name="백분율 10 2 2 2 2 2 2 8 2" xfId="4523"/>
    <cellStyle name="백분율 10 2 2 2 2 2 2 8 3" xfId="30080"/>
    <cellStyle name="백분율 10 2 2 2 2 2 2 9" xfId="4524"/>
    <cellStyle name="백분율 10 2 2 2 2 2 2 9 2" xfId="4525"/>
    <cellStyle name="백분율 10 2 2 2 2 2 2 9 3" xfId="30081"/>
    <cellStyle name="백분율 10 2 2 2 2 2 3" xfId="4526"/>
    <cellStyle name="백분율 10 2 2 2 2 2 3 2" xfId="4527"/>
    <cellStyle name="백분율 10 2 2 2 2 2 3 3" xfId="30082"/>
    <cellStyle name="백분율 10 2 2 2 2 2 4" xfId="4528"/>
    <cellStyle name="백분율 10 2 2 2 2 2 4 2" xfId="4529"/>
    <cellStyle name="백분율 10 2 2 2 2 2 4 2 10" xfId="37061"/>
    <cellStyle name="백분율 10 2 2 2 2 2 4 2 2" xfId="4530"/>
    <cellStyle name="백분율 10 2 2 2 2 2 4 2 2 2" xfId="4531"/>
    <cellStyle name="백분율 10 2 2 2 2 2 4 2 2 2 2" xfId="4532"/>
    <cellStyle name="백분율 10 2 2 2 2 2 4 2 2 2 3" xfId="30086"/>
    <cellStyle name="백분율 10 2 2 2 2 2 4 2 2 3" xfId="4533"/>
    <cellStyle name="백분율 10 2 2 2 2 2 4 2 2 4" xfId="30085"/>
    <cellStyle name="백분율 10 2 2 2 2 2 4 2 3" xfId="4534"/>
    <cellStyle name="백분율 10 2 2 2 2 2 4 2 3 2" xfId="4535"/>
    <cellStyle name="백분율 10 2 2 2 2 2 4 2 3 2 2" xfId="4536"/>
    <cellStyle name="백분율 10 2 2 2 2 2 4 2 3 2 3" xfId="30088"/>
    <cellStyle name="백분율 10 2 2 2 2 2 4 2 3 3" xfId="4537"/>
    <cellStyle name="백분율 10 2 2 2 2 2 4 2 3 4" xfId="30087"/>
    <cellStyle name="백분율 10 2 2 2 2 2 4 2 4" xfId="4538"/>
    <cellStyle name="백분율 10 2 2 2 2 2 4 2 4 2" xfId="4539"/>
    <cellStyle name="백분율 10 2 2 2 2 2 4 2 4 2 2" xfId="4540"/>
    <cellStyle name="백분율 10 2 2 2 2 2 4 2 4 2 3" xfId="4541"/>
    <cellStyle name="백분율 10 2 2 2 2 2 4 2 4 2 4" xfId="30090"/>
    <cellStyle name="백분율 10 2 2 2 2 2 4 2 4 3" xfId="4542"/>
    <cellStyle name="백분율 10 2 2 2 2 2 4 2 4 4" xfId="30089"/>
    <cellStyle name="백분율 10 2 2 2 2 2 4 2 5" xfId="4543"/>
    <cellStyle name="백분율 10 2 2 2 2 2 4 2 5 2" xfId="4544"/>
    <cellStyle name="백분율 10 2 2 2 2 2 4 2 5 3" xfId="4545"/>
    <cellStyle name="백분율 10 2 2 2 2 2 4 2 5 4" xfId="30091"/>
    <cellStyle name="백분율 10 2 2 2 2 2 4 2 6" xfId="4546"/>
    <cellStyle name="백분율 10 2 2 2 2 2 4 2 7" xfId="4547"/>
    <cellStyle name="백분율 10 2 2 2 2 2 4 2 8" xfId="4548"/>
    <cellStyle name="백분율 10 2 2 2 2 2 4 2 9" xfId="30084"/>
    <cellStyle name="백분율 10 2 2 2 2 2 4 3" xfId="4549"/>
    <cellStyle name="백분율 10 2 2 2 2 2 4 3 2" xfId="4550"/>
    <cellStyle name="백분율 10 2 2 2 2 2 4 3 3" xfId="4551"/>
    <cellStyle name="백분율 10 2 2 2 2 2 4 3 4" xfId="30092"/>
    <cellStyle name="백분율 10 2 2 2 2 2 4 4" xfId="4552"/>
    <cellStyle name="백분율 10 2 2 2 2 2 4 4 2" xfId="4553"/>
    <cellStyle name="백분율 10 2 2 2 2 2 4 4 3" xfId="4554"/>
    <cellStyle name="백분율 10 2 2 2 2 2 4 4 4" xfId="30093"/>
    <cellStyle name="백분율 10 2 2 2 2 2 4 5" xfId="4555"/>
    <cellStyle name="백분율 10 2 2 2 2 2 4 6" xfId="30083"/>
    <cellStyle name="백분율 10 2 2 2 2 2 5" xfId="4556"/>
    <cellStyle name="백분율 10 2 2 2 2 2 5 10" xfId="30094"/>
    <cellStyle name="백분율 10 2 2 2 2 2 5 11" xfId="37057"/>
    <cellStyle name="백분율 10 2 2 2 2 2 5 2" xfId="4557"/>
    <cellStyle name="백분율 10 2 2 2 2 2 5 2 2" xfId="4558"/>
    <cellStyle name="백분율 10 2 2 2 2 2 5 2 2 2" xfId="4559"/>
    <cellStyle name="백분율 10 2 2 2 2 2 5 2 2 3" xfId="4560"/>
    <cellStyle name="백분율 10 2 2 2 2 2 5 2 2 4" xfId="30096"/>
    <cellStyle name="백분율 10 2 2 2 2 2 5 2 3" xfId="4561"/>
    <cellStyle name="백분율 10 2 2 2 2 2 5 2 4" xfId="4562"/>
    <cellStyle name="백분율 10 2 2 2 2 2 5 2 5" xfId="30095"/>
    <cellStyle name="백분율 10 2 2 2 2 2 5 3" xfId="4563"/>
    <cellStyle name="백분율 10 2 2 2 2 2 5 3 2" xfId="4564"/>
    <cellStyle name="백분율 10 2 2 2 2 2 5 3 2 2" xfId="4565"/>
    <cellStyle name="백분율 10 2 2 2 2 2 5 3 2 3" xfId="4566"/>
    <cellStyle name="백분율 10 2 2 2 2 2 5 3 2 4" xfId="30098"/>
    <cellStyle name="백분율 10 2 2 2 2 2 5 3 3" xfId="4567"/>
    <cellStyle name="백분율 10 2 2 2 2 2 5 3 4" xfId="4568"/>
    <cellStyle name="백분율 10 2 2 2 2 2 5 3 5" xfId="30097"/>
    <cellStyle name="백분율 10 2 2 2 2 2 5 4" xfId="4569"/>
    <cellStyle name="백분율 10 2 2 2 2 2 5 4 2" xfId="4570"/>
    <cellStyle name="백분율 10 2 2 2 2 2 5 4 3" xfId="4571"/>
    <cellStyle name="백분율 10 2 2 2 2 2 5 4 4" xfId="30099"/>
    <cellStyle name="백분율 10 2 2 2 2 2 5 5" xfId="4572"/>
    <cellStyle name="백분율 10 2 2 2 2 2 5 5 2" xfId="4573"/>
    <cellStyle name="백분율 10 2 2 2 2 2 5 5 3" xfId="4574"/>
    <cellStyle name="백분율 10 2 2 2 2 2 5 5 4" xfId="30100"/>
    <cellStyle name="백분율 10 2 2 2 2 2 5 6" xfId="4575"/>
    <cellStyle name="백분율 10 2 2 2 2 2 5 7" xfId="4576"/>
    <cellStyle name="백분율 10 2 2 2 2 2 5 8" xfId="4577"/>
    <cellStyle name="백분율 10 2 2 2 2 2 5 9" xfId="4578"/>
    <cellStyle name="백분율 10 2 2 2 2 2 6" xfId="4579"/>
    <cellStyle name="백분율 10 2 2 2 2 2 6 10" xfId="30101"/>
    <cellStyle name="백분율 10 2 2 2 2 2 6 11" xfId="37055"/>
    <cellStyle name="백분율 10 2 2 2 2 2 6 2" xfId="4580"/>
    <cellStyle name="백분율 10 2 2 2 2 2 6 2 2" xfId="4581"/>
    <cellStyle name="백분율 10 2 2 2 2 2 6 2 2 2" xfId="4582"/>
    <cellStyle name="백분율 10 2 2 2 2 2 6 2 2 3" xfId="4583"/>
    <cellStyle name="백분율 10 2 2 2 2 2 6 2 2 4" xfId="30103"/>
    <cellStyle name="백분율 10 2 2 2 2 2 6 2 3" xfId="4584"/>
    <cellStyle name="백분율 10 2 2 2 2 2 6 2 4" xfId="4585"/>
    <cellStyle name="백분율 10 2 2 2 2 2 6 2 5" xfId="30102"/>
    <cellStyle name="백분율 10 2 2 2 2 2 6 3" xfId="4586"/>
    <cellStyle name="백분율 10 2 2 2 2 2 6 3 2" xfId="4587"/>
    <cellStyle name="백분율 10 2 2 2 2 2 6 3 2 2" xfId="4588"/>
    <cellStyle name="백분율 10 2 2 2 2 2 6 3 2 3" xfId="4589"/>
    <cellStyle name="백분율 10 2 2 2 2 2 6 3 2 4" xfId="30105"/>
    <cellStyle name="백분율 10 2 2 2 2 2 6 3 3" xfId="4590"/>
    <cellStyle name="백분율 10 2 2 2 2 2 6 3 4" xfId="4591"/>
    <cellStyle name="백분율 10 2 2 2 2 2 6 3 5" xfId="30104"/>
    <cellStyle name="백분율 10 2 2 2 2 2 6 4" xfId="4592"/>
    <cellStyle name="백분율 10 2 2 2 2 2 6 4 2" xfId="4593"/>
    <cellStyle name="백분율 10 2 2 2 2 2 6 4 3" xfId="4594"/>
    <cellStyle name="백분율 10 2 2 2 2 2 6 4 4" xfId="30106"/>
    <cellStyle name="백분율 10 2 2 2 2 2 6 5" xfId="4595"/>
    <cellStyle name="백분율 10 2 2 2 2 2 6 5 2" xfId="4596"/>
    <cellStyle name="백분율 10 2 2 2 2 2 6 5 3" xfId="4597"/>
    <cellStyle name="백분율 10 2 2 2 2 2 6 5 4" xfId="30107"/>
    <cellStyle name="백분율 10 2 2 2 2 2 6 6" xfId="4598"/>
    <cellStyle name="백분율 10 2 2 2 2 2 6 7" xfId="4599"/>
    <cellStyle name="백분율 10 2 2 2 2 2 6 8" xfId="4600"/>
    <cellStyle name="백분율 10 2 2 2 2 2 6 9" xfId="4601"/>
    <cellStyle name="백분율 10 2 2 2 2 2 7" xfId="4602"/>
    <cellStyle name="백분율 10 2 2 2 2 2 7 10" xfId="30108"/>
    <cellStyle name="백분율 10 2 2 2 2 2 7 11" xfId="37054"/>
    <cellStyle name="백분율 10 2 2 2 2 2 7 2" xfId="4603"/>
    <cellStyle name="백분율 10 2 2 2 2 2 7 2 2" xfId="4604"/>
    <cellStyle name="백분율 10 2 2 2 2 2 7 2 2 2" xfId="4605"/>
    <cellStyle name="백분율 10 2 2 2 2 2 7 2 2 3" xfId="4606"/>
    <cellStyle name="백분율 10 2 2 2 2 2 7 2 2 4" xfId="30110"/>
    <cellStyle name="백분율 10 2 2 2 2 2 7 2 3" xfId="4607"/>
    <cellStyle name="백분율 10 2 2 2 2 2 7 2 4" xfId="4608"/>
    <cellStyle name="백분율 10 2 2 2 2 2 7 2 5" xfId="30109"/>
    <cellStyle name="백분율 10 2 2 2 2 2 7 3" xfId="4609"/>
    <cellStyle name="백분율 10 2 2 2 2 2 7 3 2" xfId="4610"/>
    <cellStyle name="백분율 10 2 2 2 2 2 7 3 2 2" xfId="4611"/>
    <cellStyle name="백분율 10 2 2 2 2 2 7 3 2 3" xfId="4612"/>
    <cellStyle name="백분율 10 2 2 2 2 2 7 3 2 4" xfId="30112"/>
    <cellStyle name="백분율 10 2 2 2 2 2 7 3 3" xfId="4613"/>
    <cellStyle name="백분율 10 2 2 2 2 2 7 3 4" xfId="4614"/>
    <cellStyle name="백분율 10 2 2 2 2 2 7 3 5" xfId="30111"/>
    <cellStyle name="백분율 10 2 2 2 2 2 7 4" xfId="4615"/>
    <cellStyle name="백분율 10 2 2 2 2 2 7 4 2" xfId="4616"/>
    <cellStyle name="백분율 10 2 2 2 2 2 7 4 3" xfId="4617"/>
    <cellStyle name="백분율 10 2 2 2 2 2 7 4 4" xfId="30113"/>
    <cellStyle name="백분율 10 2 2 2 2 2 7 5" xfId="4618"/>
    <cellStyle name="백분율 10 2 2 2 2 2 7 5 2" xfId="4619"/>
    <cellStyle name="백분율 10 2 2 2 2 2 7 5 3" xfId="4620"/>
    <cellStyle name="백분율 10 2 2 2 2 2 7 5 4" xfId="30114"/>
    <cellStyle name="백분율 10 2 2 2 2 2 7 6" xfId="4621"/>
    <cellStyle name="백분율 10 2 2 2 2 2 7 7" xfId="4622"/>
    <cellStyle name="백분율 10 2 2 2 2 2 7 8" xfId="4623"/>
    <cellStyle name="백분율 10 2 2 2 2 2 7 9" xfId="4624"/>
    <cellStyle name="백분율 10 2 2 2 2 2 8" xfId="4625"/>
    <cellStyle name="백분율 10 2 2 2 2 2 8 2" xfId="4626"/>
    <cellStyle name="백분율 10 2 2 2 2 2 8 2 2" xfId="4627"/>
    <cellStyle name="백분율 10 2 2 2 2 2 8 2 3" xfId="4628"/>
    <cellStyle name="백분율 10 2 2 2 2 2 8 2 4" xfId="30116"/>
    <cellStyle name="백분율 10 2 2 2 2 2 8 3" xfId="4629"/>
    <cellStyle name="백분율 10 2 2 2 2 2 8 4" xfId="4630"/>
    <cellStyle name="백분율 10 2 2 2 2 2 8 5" xfId="4631"/>
    <cellStyle name="백분율 10 2 2 2 2 2 8 6" xfId="4632"/>
    <cellStyle name="백분율 10 2 2 2 2 2 8 7" xfId="30115"/>
    <cellStyle name="백분율 10 2 2 2 2 2 8 8" xfId="37053"/>
    <cellStyle name="백분율 10 2 2 2 2 2 9" xfId="4633"/>
    <cellStyle name="백분율 10 2 2 2 2 2 9 2" xfId="4634"/>
    <cellStyle name="백분율 10 2 2 2 2 2 9 2 2" xfId="4635"/>
    <cellStyle name="백분율 10 2 2 2 2 2 9 2 3" xfId="4636"/>
    <cellStyle name="백분율 10 2 2 2 2 2 9 2 4" xfId="30118"/>
    <cellStyle name="백분율 10 2 2 2 2 2 9 3" xfId="4637"/>
    <cellStyle name="백분율 10 2 2 2 2 2 9 4" xfId="4638"/>
    <cellStyle name="백분율 10 2 2 2 2 2 9 5" xfId="30117"/>
    <cellStyle name="백분율 10 2 2 2 2 3" xfId="4639"/>
    <cellStyle name="백분율 10 2 2 2 2 3 2" xfId="4640"/>
    <cellStyle name="백분율 10 2 2 2 2 3 3" xfId="4641"/>
    <cellStyle name="백분율 10 2 2 2 2 3 4" xfId="30119"/>
    <cellStyle name="백분율 10 2 2 2 2 4" xfId="4642"/>
    <cellStyle name="백분율 10 2 2 2 2 4 2" xfId="4643"/>
    <cellStyle name="백분율 10 2 2 2 2 4 3" xfId="4644"/>
    <cellStyle name="백분율 10 2 2 2 2 4 4" xfId="30120"/>
    <cellStyle name="백분율 10 2 2 2 2 5" xfId="4645"/>
    <cellStyle name="백분율 10 2 2 2 2 5 2" xfId="4646"/>
    <cellStyle name="백분율 10 2 2 2 2 5 3" xfId="4647"/>
    <cellStyle name="백분율 10 2 2 2 2 5 4" xfId="30121"/>
    <cellStyle name="백분율 10 2 2 2 2 6" xfId="4648"/>
    <cellStyle name="백분율 10 2 2 2 2 6 10" xfId="4649"/>
    <cellStyle name="백분율 10 2 2 2 2 6 11" xfId="4650"/>
    <cellStyle name="백분율 10 2 2 2 2 6 12" xfId="4651"/>
    <cellStyle name="백분율 10 2 2 2 2 6 13" xfId="4652"/>
    <cellStyle name="백분율 10 2 2 2 2 6 14" xfId="30122"/>
    <cellStyle name="백분율 10 2 2 2 2 6 15" xfId="37048"/>
    <cellStyle name="백분율 10 2 2 2 2 6 2" xfId="4653"/>
    <cellStyle name="백분율 10 2 2 2 2 6 2 2" xfId="4654"/>
    <cellStyle name="백분율 10 2 2 2 2 6 2 2 10" xfId="30124"/>
    <cellStyle name="백분율 10 2 2 2 2 6 2 2 11" xfId="37043"/>
    <cellStyle name="백분율 10 2 2 2 2 6 2 2 2" xfId="4655"/>
    <cellStyle name="백분율 10 2 2 2 2 6 2 2 2 2" xfId="4656"/>
    <cellStyle name="백분율 10 2 2 2 2 6 2 2 2 2 2" xfId="4657"/>
    <cellStyle name="백분율 10 2 2 2 2 6 2 2 2 2 3" xfId="4658"/>
    <cellStyle name="백분율 10 2 2 2 2 6 2 2 2 2 4" xfId="30126"/>
    <cellStyle name="백분율 10 2 2 2 2 6 2 2 2 3" xfId="4659"/>
    <cellStyle name="백분율 10 2 2 2 2 6 2 2 2 4" xfId="4660"/>
    <cellStyle name="백분율 10 2 2 2 2 6 2 2 2 5" xfId="30125"/>
    <cellStyle name="백분율 10 2 2 2 2 6 2 2 3" xfId="4661"/>
    <cellStyle name="백분율 10 2 2 2 2 6 2 2 3 2" xfId="4662"/>
    <cellStyle name="백분율 10 2 2 2 2 6 2 2 3 2 2" xfId="4663"/>
    <cellStyle name="백분율 10 2 2 2 2 6 2 2 3 2 3" xfId="4664"/>
    <cellStyle name="백분율 10 2 2 2 2 6 2 2 3 2 4" xfId="30128"/>
    <cellStyle name="백분율 10 2 2 2 2 6 2 2 3 3" xfId="4665"/>
    <cellStyle name="백분율 10 2 2 2 2 6 2 2 3 4" xfId="4666"/>
    <cellStyle name="백분율 10 2 2 2 2 6 2 2 3 5" xfId="30127"/>
    <cellStyle name="백분율 10 2 2 2 2 6 2 2 4" xfId="4667"/>
    <cellStyle name="백분율 10 2 2 2 2 6 2 2 4 2" xfId="4668"/>
    <cellStyle name="백분율 10 2 2 2 2 6 2 2 4 2 2" xfId="4669"/>
    <cellStyle name="백분율 10 2 2 2 2 6 2 2 4 2 3" xfId="4670"/>
    <cellStyle name="백분율 10 2 2 2 2 6 2 2 4 2 4" xfId="30130"/>
    <cellStyle name="백분율 10 2 2 2 2 6 2 2 4 3" xfId="4671"/>
    <cellStyle name="백분율 10 2 2 2 2 6 2 2 4 4" xfId="4672"/>
    <cellStyle name="백분율 10 2 2 2 2 6 2 2 4 5" xfId="30129"/>
    <cellStyle name="백분율 10 2 2 2 2 6 2 2 5" xfId="4673"/>
    <cellStyle name="백분율 10 2 2 2 2 6 2 2 5 2" xfId="4674"/>
    <cellStyle name="백분율 10 2 2 2 2 6 2 2 5 3" xfId="4675"/>
    <cellStyle name="백분율 10 2 2 2 2 6 2 2 5 4" xfId="30131"/>
    <cellStyle name="백분율 10 2 2 2 2 6 2 2 6" xfId="4676"/>
    <cellStyle name="백분율 10 2 2 2 2 6 2 2 7" xfId="4677"/>
    <cellStyle name="백분율 10 2 2 2 2 6 2 2 8" xfId="4678"/>
    <cellStyle name="백분율 10 2 2 2 2 6 2 2 9" xfId="4679"/>
    <cellStyle name="백분율 10 2 2 2 2 6 2 3" xfId="4680"/>
    <cellStyle name="백분율 10 2 2 2 2 6 2 3 2" xfId="4681"/>
    <cellStyle name="백분율 10 2 2 2 2 6 2 3 3" xfId="4682"/>
    <cellStyle name="백분율 10 2 2 2 2 6 2 3 4" xfId="30132"/>
    <cellStyle name="백분율 10 2 2 2 2 6 2 4" xfId="4683"/>
    <cellStyle name="백분율 10 2 2 2 2 6 2 4 2" xfId="4684"/>
    <cellStyle name="백분율 10 2 2 2 2 6 2 4 3" xfId="4685"/>
    <cellStyle name="백분율 10 2 2 2 2 6 2 4 4" xfId="30133"/>
    <cellStyle name="백분율 10 2 2 2 2 6 2 5" xfId="4686"/>
    <cellStyle name="백분율 10 2 2 2 2 6 2 6" xfId="4687"/>
    <cellStyle name="백분율 10 2 2 2 2 6 2 7" xfId="30123"/>
    <cellStyle name="백분율 10 2 2 2 2 6 3" xfId="4688"/>
    <cellStyle name="백분율 10 2 2 2 2 6 3 10" xfId="30134"/>
    <cellStyle name="백분율 10 2 2 2 2 6 3 11" xfId="37042"/>
    <cellStyle name="백분율 10 2 2 2 2 6 3 2" xfId="4689"/>
    <cellStyle name="백분율 10 2 2 2 2 6 3 2 2" xfId="4690"/>
    <cellStyle name="백분율 10 2 2 2 2 6 3 2 2 2" xfId="4691"/>
    <cellStyle name="백분율 10 2 2 2 2 6 3 2 2 3" xfId="4692"/>
    <cellStyle name="백분율 10 2 2 2 2 6 3 2 2 4" xfId="30136"/>
    <cellStyle name="백분율 10 2 2 2 2 6 3 2 3" xfId="4693"/>
    <cellStyle name="백분율 10 2 2 2 2 6 3 2 4" xfId="4694"/>
    <cellStyle name="백분율 10 2 2 2 2 6 3 2 5" xfId="30135"/>
    <cellStyle name="백분율 10 2 2 2 2 6 3 3" xfId="4695"/>
    <cellStyle name="백분율 10 2 2 2 2 6 3 3 2" xfId="4696"/>
    <cellStyle name="백분율 10 2 2 2 2 6 3 3 2 2" xfId="4697"/>
    <cellStyle name="백분율 10 2 2 2 2 6 3 3 2 3" xfId="4698"/>
    <cellStyle name="백분율 10 2 2 2 2 6 3 3 2 4" xfId="30138"/>
    <cellStyle name="백분율 10 2 2 2 2 6 3 3 3" xfId="4699"/>
    <cellStyle name="백분율 10 2 2 2 2 6 3 3 4" xfId="4700"/>
    <cellStyle name="백분율 10 2 2 2 2 6 3 3 5" xfId="30137"/>
    <cellStyle name="백분율 10 2 2 2 2 6 3 4" xfId="4701"/>
    <cellStyle name="백분율 10 2 2 2 2 6 3 4 2" xfId="4702"/>
    <cellStyle name="백분율 10 2 2 2 2 6 3 4 3" xfId="4703"/>
    <cellStyle name="백분율 10 2 2 2 2 6 3 4 4" xfId="30139"/>
    <cellStyle name="백분율 10 2 2 2 2 6 3 5" xfId="4704"/>
    <cellStyle name="백분율 10 2 2 2 2 6 3 5 2" xfId="4705"/>
    <cellStyle name="백분율 10 2 2 2 2 6 3 5 3" xfId="4706"/>
    <cellStyle name="백분율 10 2 2 2 2 6 3 5 4" xfId="30140"/>
    <cellStyle name="백분율 10 2 2 2 2 6 3 6" xfId="4707"/>
    <cellStyle name="백분율 10 2 2 2 2 6 3 7" xfId="4708"/>
    <cellStyle name="백분율 10 2 2 2 2 6 3 8" xfId="4709"/>
    <cellStyle name="백분율 10 2 2 2 2 6 3 9" xfId="4710"/>
    <cellStyle name="백분율 10 2 2 2 2 6 4" xfId="4711"/>
    <cellStyle name="백분율 10 2 2 2 2 6 4 10" xfId="30141"/>
    <cellStyle name="백분율 10 2 2 2 2 6 4 11" xfId="37041"/>
    <cellStyle name="백분율 10 2 2 2 2 6 4 2" xfId="4712"/>
    <cellStyle name="백분율 10 2 2 2 2 6 4 2 2" xfId="4713"/>
    <cellStyle name="백분율 10 2 2 2 2 6 4 2 2 2" xfId="4714"/>
    <cellStyle name="백분율 10 2 2 2 2 6 4 2 2 3" xfId="4715"/>
    <cellStyle name="백분율 10 2 2 2 2 6 4 2 2 4" xfId="30143"/>
    <cellStyle name="백분율 10 2 2 2 2 6 4 2 3" xfId="4716"/>
    <cellStyle name="백분율 10 2 2 2 2 6 4 2 4" xfId="4717"/>
    <cellStyle name="백분율 10 2 2 2 2 6 4 2 5" xfId="30142"/>
    <cellStyle name="백분율 10 2 2 2 2 6 4 3" xfId="4718"/>
    <cellStyle name="백분율 10 2 2 2 2 6 4 3 2" xfId="4719"/>
    <cellStyle name="백분율 10 2 2 2 2 6 4 3 2 2" xfId="4720"/>
    <cellStyle name="백분율 10 2 2 2 2 6 4 3 2 3" xfId="4721"/>
    <cellStyle name="백분율 10 2 2 2 2 6 4 3 2 4" xfId="30145"/>
    <cellStyle name="백분율 10 2 2 2 2 6 4 3 3" xfId="4722"/>
    <cellStyle name="백분율 10 2 2 2 2 6 4 3 4" xfId="4723"/>
    <cellStyle name="백분율 10 2 2 2 2 6 4 3 5" xfId="30144"/>
    <cellStyle name="백분율 10 2 2 2 2 6 4 4" xfId="4724"/>
    <cellStyle name="백분율 10 2 2 2 2 6 4 4 2" xfId="4725"/>
    <cellStyle name="백분율 10 2 2 2 2 6 4 4 3" xfId="4726"/>
    <cellStyle name="백분율 10 2 2 2 2 6 4 4 4" xfId="30146"/>
    <cellStyle name="백분율 10 2 2 2 2 6 4 5" xfId="4727"/>
    <cellStyle name="백분율 10 2 2 2 2 6 4 5 2" xfId="4728"/>
    <cellStyle name="백분율 10 2 2 2 2 6 4 5 3" xfId="4729"/>
    <cellStyle name="백분율 10 2 2 2 2 6 4 5 4" xfId="30147"/>
    <cellStyle name="백분율 10 2 2 2 2 6 4 6" xfId="4730"/>
    <cellStyle name="백분율 10 2 2 2 2 6 4 7" xfId="4731"/>
    <cellStyle name="백분율 10 2 2 2 2 6 4 8" xfId="4732"/>
    <cellStyle name="백분율 10 2 2 2 2 6 4 9" xfId="4733"/>
    <cellStyle name="백분율 10 2 2 2 2 6 5" xfId="4734"/>
    <cellStyle name="백분율 10 2 2 2 2 6 5 10" xfId="30148"/>
    <cellStyle name="백분율 10 2 2 2 2 6 5 11" xfId="37039"/>
    <cellStyle name="백분율 10 2 2 2 2 6 5 2" xfId="4735"/>
    <cellStyle name="백분율 10 2 2 2 2 6 5 2 2" xfId="4736"/>
    <cellStyle name="백분율 10 2 2 2 2 6 5 2 2 2" xfId="4737"/>
    <cellStyle name="백분율 10 2 2 2 2 6 5 2 2 3" xfId="4738"/>
    <cellStyle name="백분율 10 2 2 2 2 6 5 2 2 4" xfId="30150"/>
    <cellStyle name="백분율 10 2 2 2 2 6 5 2 3" xfId="4739"/>
    <cellStyle name="백분율 10 2 2 2 2 6 5 2 4" xfId="4740"/>
    <cellStyle name="백분율 10 2 2 2 2 6 5 2 5" xfId="30149"/>
    <cellStyle name="백분율 10 2 2 2 2 6 5 3" xfId="4741"/>
    <cellStyle name="백분율 10 2 2 2 2 6 5 3 2" xfId="4742"/>
    <cellStyle name="백분율 10 2 2 2 2 6 5 3 2 2" xfId="4743"/>
    <cellStyle name="백분율 10 2 2 2 2 6 5 3 2 3" xfId="4744"/>
    <cellStyle name="백분율 10 2 2 2 2 6 5 3 2 4" xfId="30152"/>
    <cellStyle name="백분율 10 2 2 2 2 6 5 3 3" xfId="4745"/>
    <cellStyle name="백분율 10 2 2 2 2 6 5 3 4" xfId="4746"/>
    <cellStyle name="백분율 10 2 2 2 2 6 5 3 5" xfId="30151"/>
    <cellStyle name="백분율 10 2 2 2 2 6 5 4" xfId="4747"/>
    <cellStyle name="백분율 10 2 2 2 2 6 5 4 2" xfId="4748"/>
    <cellStyle name="백분율 10 2 2 2 2 6 5 4 3" xfId="4749"/>
    <cellStyle name="백분율 10 2 2 2 2 6 5 4 4" xfId="30153"/>
    <cellStyle name="백분율 10 2 2 2 2 6 5 5" xfId="4750"/>
    <cellStyle name="백분율 10 2 2 2 2 6 5 5 2" xfId="4751"/>
    <cellStyle name="백분율 10 2 2 2 2 6 5 5 3" xfId="4752"/>
    <cellStyle name="백분율 10 2 2 2 2 6 5 5 4" xfId="30154"/>
    <cellStyle name="백분율 10 2 2 2 2 6 5 6" xfId="4753"/>
    <cellStyle name="백분율 10 2 2 2 2 6 5 7" xfId="4754"/>
    <cellStyle name="백분율 10 2 2 2 2 6 5 8" xfId="4755"/>
    <cellStyle name="백분율 10 2 2 2 2 6 5 9" xfId="4756"/>
    <cellStyle name="백분율 10 2 2 2 2 6 6" xfId="4757"/>
    <cellStyle name="백분율 10 2 2 2 2 6 6 10" xfId="30155"/>
    <cellStyle name="백분율 10 2 2 2 2 6 6 11" xfId="37035"/>
    <cellStyle name="백분율 10 2 2 2 2 6 6 2" xfId="4758"/>
    <cellStyle name="백분율 10 2 2 2 2 6 6 2 2" xfId="4759"/>
    <cellStyle name="백분율 10 2 2 2 2 6 6 2 2 2" xfId="4760"/>
    <cellStyle name="백분율 10 2 2 2 2 6 6 2 2 3" xfId="4761"/>
    <cellStyle name="백분율 10 2 2 2 2 6 6 2 2 4" xfId="30157"/>
    <cellStyle name="백분율 10 2 2 2 2 6 6 2 3" xfId="4762"/>
    <cellStyle name="백분율 10 2 2 2 2 6 6 2 4" xfId="4763"/>
    <cellStyle name="백분율 10 2 2 2 2 6 6 2 5" xfId="30156"/>
    <cellStyle name="백분율 10 2 2 2 2 6 6 3" xfId="4764"/>
    <cellStyle name="백분율 10 2 2 2 2 6 6 3 2" xfId="4765"/>
    <cellStyle name="백분율 10 2 2 2 2 6 6 3 2 2" xfId="4766"/>
    <cellStyle name="백분율 10 2 2 2 2 6 6 3 2 3" xfId="4767"/>
    <cellStyle name="백분율 10 2 2 2 2 6 6 3 2 4" xfId="30159"/>
    <cellStyle name="백분율 10 2 2 2 2 6 6 3 3" xfId="4768"/>
    <cellStyle name="백분율 10 2 2 2 2 6 6 3 4" xfId="4769"/>
    <cellStyle name="백분율 10 2 2 2 2 6 6 3 5" xfId="30158"/>
    <cellStyle name="백분율 10 2 2 2 2 6 6 4" xfId="4770"/>
    <cellStyle name="백분율 10 2 2 2 2 6 6 4 2" xfId="4771"/>
    <cellStyle name="백분율 10 2 2 2 2 6 6 4 3" xfId="4772"/>
    <cellStyle name="백분율 10 2 2 2 2 6 6 4 4" xfId="30160"/>
    <cellStyle name="백분율 10 2 2 2 2 6 6 5" xfId="4773"/>
    <cellStyle name="백분율 10 2 2 2 2 6 6 5 2" xfId="4774"/>
    <cellStyle name="백분율 10 2 2 2 2 6 6 5 3" xfId="4775"/>
    <cellStyle name="백분율 10 2 2 2 2 6 6 5 4" xfId="30161"/>
    <cellStyle name="백분율 10 2 2 2 2 6 6 6" xfId="4776"/>
    <cellStyle name="백분율 10 2 2 2 2 6 6 7" xfId="4777"/>
    <cellStyle name="백분율 10 2 2 2 2 6 6 8" xfId="4778"/>
    <cellStyle name="백분율 10 2 2 2 2 6 6 9" xfId="4779"/>
    <cellStyle name="백분율 10 2 2 2 2 6 7" xfId="4780"/>
    <cellStyle name="백분율 10 2 2 2 2 6 7 2" xfId="4781"/>
    <cellStyle name="백분율 10 2 2 2 2 6 7 2 2" xfId="4782"/>
    <cellStyle name="백분율 10 2 2 2 2 6 7 2 3" xfId="4783"/>
    <cellStyle name="백분율 10 2 2 2 2 6 7 2 4" xfId="30163"/>
    <cellStyle name="백분율 10 2 2 2 2 6 7 3" xfId="4784"/>
    <cellStyle name="백분율 10 2 2 2 2 6 7 4" xfId="4785"/>
    <cellStyle name="백분율 10 2 2 2 2 6 7 5" xfId="30162"/>
    <cellStyle name="백분율 10 2 2 2 2 6 8" xfId="4786"/>
    <cellStyle name="백분율 10 2 2 2 2 6 8 2" xfId="4787"/>
    <cellStyle name="백분율 10 2 2 2 2 6 8 2 2" xfId="4788"/>
    <cellStyle name="백분율 10 2 2 2 2 6 8 2 3" xfId="4789"/>
    <cellStyle name="백분율 10 2 2 2 2 6 8 2 4" xfId="30165"/>
    <cellStyle name="백분율 10 2 2 2 2 6 8 3" xfId="4790"/>
    <cellStyle name="백분율 10 2 2 2 2 6 8 4" xfId="4791"/>
    <cellStyle name="백분율 10 2 2 2 2 6 8 5" xfId="30164"/>
    <cellStyle name="백분율 10 2 2 2 2 6 9" xfId="4792"/>
    <cellStyle name="백분율 10 2 2 2 2 6 9 2" xfId="4793"/>
    <cellStyle name="백분율 10 2 2 2 2 6 9 2 2" xfId="4794"/>
    <cellStyle name="백분율 10 2 2 2 2 6 9 2 3" xfId="4795"/>
    <cellStyle name="백분율 10 2 2 2 2 6 9 2 4" xfId="30167"/>
    <cellStyle name="백분율 10 2 2 2 2 6 9 3" xfId="4796"/>
    <cellStyle name="백분율 10 2 2 2 2 6 9 4" xfId="4797"/>
    <cellStyle name="백분율 10 2 2 2 2 6 9 5" xfId="30166"/>
    <cellStyle name="백분율 10 2 2 2 2 7" xfId="4798"/>
    <cellStyle name="백분율 10 2 2 2 2 7 10" xfId="37034"/>
    <cellStyle name="백분율 10 2 2 2 2 7 2" xfId="4799"/>
    <cellStyle name="백분율 10 2 2 2 2 7 2 2" xfId="4800"/>
    <cellStyle name="백분율 10 2 2 2 2 7 2 2 2" xfId="4801"/>
    <cellStyle name="백분율 10 2 2 2 2 7 2 2 3" xfId="4802"/>
    <cellStyle name="백분율 10 2 2 2 2 7 2 2 4" xfId="30170"/>
    <cellStyle name="백분율 10 2 2 2 2 7 2 3" xfId="4803"/>
    <cellStyle name="백분율 10 2 2 2 2 7 2 3 2" xfId="4804"/>
    <cellStyle name="백분율 10 2 2 2 2 7 2 3 3" xfId="4805"/>
    <cellStyle name="백분율 10 2 2 2 2 7 2 3 4" xfId="30171"/>
    <cellStyle name="백분율 10 2 2 2 2 7 2 4" xfId="4806"/>
    <cellStyle name="백분율 10 2 2 2 2 7 2 4 2" xfId="4807"/>
    <cellStyle name="백분율 10 2 2 2 2 7 2 4 3" xfId="4808"/>
    <cellStyle name="백분율 10 2 2 2 2 7 2 4 4" xfId="30172"/>
    <cellStyle name="백분율 10 2 2 2 2 7 2 5" xfId="4809"/>
    <cellStyle name="백분율 10 2 2 2 2 7 2 6" xfId="4810"/>
    <cellStyle name="백분율 10 2 2 2 2 7 2 7" xfId="30169"/>
    <cellStyle name="백분율 10 2 2 2 2 7 3" xfId="4811"/>
    <cellStyle name="백분율 10 2 2 2 2 7 3 2" xfId="4812"/>
    <cellStyle name="백분율 10 2 2 2 2 7 3 2 2" xfId="4813"/>
    <cellStyle name="백분율 10 2 2 2 2 7 3 2 3" xfId="4814"/>
    <cellStyle name="백분율 10 2 2 2 2 7 3 2 4" xfId="30174"/>
    <cellStyle name="백분율 10 2 2 2 2 7 3 3" xfId="4815"/>
    <cellStyle name="백분율 10 2 2 2 2 7 3 4" xfId="4816"/>
    <cellStyle name="백분율 10 2 2 2 2 7 3 5" xfId="30173"/>
    <cellStyle name="백분율 10 2 2 2 2 7 4" xfId="4817"/>
    <cellStyle name="백분율 10 2 2 2 2 7 4 2" xfId="4818"/>
    <cellStyle name="백분율 10 2 2 2 2 7 4 2 2" xfId="4819"/>
    <cellStyle name="백분율 10 2 2 2 2 7 4 2 3" xfId="4820"/>
    <cellStyle name="백분율 10 2 2 2 2 7 4 2 4" xfId="30176"/>
    <cellStyle name="백분율 10 2 2 2 2 7 4 3" xfId="4821"/>
    <cellStyle name="백분율 10 2 2 2 2 7 4 4" xfId="4822"/>
    <cellStyle name="백분율 10 2 2 2 2 7 4 5" xfId="30175"/>
    <cellStyle name="백분율 10 2 2 2 2 7 5" xfId="4823"/>
    <cellStyle name="백분율 10 2 2 2 2 7 6" xfId="4824"/>
    <cellStyle name="백분율 10 2 2 2 2 7 7" xfId="4825"/>
    <cellStyle name="백분율 10 2 2 2 2 7 8" xfId="4826"/>
    <cellStyle name="백분율 10 2 2 2 2 7 9" xfId="30168"/>
    <cellStyle name="백분율 10 2 2 2 2 8" xfId="4827"/>
    <cellStyle name="백분율 10 2 2 2 2 8 2" xfId="4828"/>
    <cellStyle name="백분율 10 2 2 2 2 8 3" xfId="4829"/>
    <cellStyle name="백분율 10 2 2 2 2 8 4" xfId="30177"/>
    <cellStyle name="백분율 10 2 2 2 2 9" xfId="4830"/>
    <cellStyle name="백분율 10 2 2 2 2 9 2" xfId="4831"/>
    <cellStyle name="백분율 10 2 2 2 2 9 3" xfId="4832"/>
    <cellStyle name="백분율 10 2 2 2 2 9 4" xfId="30178"/>
    <cellStyle name="백분율 10 2 2 2 3" xfId="4833"/>
    <cellStyle name="백분율 10 2 2 2 3 10" xfId="4834"/>
    <cellStyle name="백분율 10 2 2 2 3 10 2" xfId="4835"/>
    <cellStyle name="백분율 10 2 2 2 3 10 3" xfId="4836"/>
    <cellStyle name="백분율 10 2 2 2 3 10 4" xfId="30180"/>
    <cellStyle name="백분율 10 2 2 2 3 11" xfId="4837"/>
    <cellStyle name="백분율 10 2 2 2 3 12" xfId="4838"/>
    <cellStyle name="백분율 10 2 2 2 3 13" xfId="30179"/>
    <cellStyle name="백분율 10 2 2 2 3 2" xfId="4839"/>
    <cellStyle name="백분율 10 2 2 2 3 2 10" xfId="4840"/>
    <cellStyle name="백분율 10 2 2 2 3 2 11" xfId="4841"/>
    <cellStyle name="백분율 10 2 2 2 3 2 12" xfId="4842"/>
    <cellStyle name="백분율 10 2 2 2 3 2 13" xfId="4843"/>
    <cellStyle name="백분율 10 2 2 2 3 2 14" xfId="30181"/>
    <cellStyle name="백분율 10 2 2 2 3 2 15" xfId="37029"/>
    <cellStyle name="백분율 10 2 2 2 3 2 2" xfId="4844"/>
    <cellStyle name="백분율 10 2 2 2 3 2 2 2" xfId="4845"/>
    <cellStyle name="백분율 10 2 2 2 3 2 2 2 10" xfId="30183"/>
    <cellStyle name="백분율 10 2 2 2 3 2 2 2 11" xfId="37026"/>
    <cellStyle name="백분율 10 2 2 2 3 2 2 2 2" xfId="4846"/>
    <cellStyle name="백분율 10 2 2 2 3 2 2 2 2 2" xfId="4847"/>
    <cellStyle name="백분율 10 2 2 2 3 2 2 2 2 2 2" xfId="4848"/>
    <cellStyle name="백분율 10 2 2 2 3 2 2 2 2 2 3" xfId="4849"/>
    <cellStyle name="백분율 10 2 2 2 3 2 2 2 2 2 4" xfId="30185"/>
    <cellStyle name="백분율 10 2 2 2 3 2 2 2 2 3" xfId="4850"/>
    <cellStyle name="백분율 10 2 2 2 3 2 2 2 2 4" xfId="4851"/>
    <cellStyle name="백분율 10 2 2 2 3 2 2 2 2 5" xfId="30184"/>
    <cellStyle name="백분율 10 2 2 2 3 2 2 2 3" xfId="4852"/>
    <cellStyle name="백분율 10 2 2 2 3 2 2 2 3 2" xfId="4853"/>
    <cellStyle name="백분율 10 2 2 2 3 2 2 2 3 2 2" xfId="4854"/>
    <cellStyle name="백분율 10 2 2 2 3 2 2 2 3 2 3" xfId="4855"/>
    <cellStyle name="백분율 10 2 2 2 3 2 2 2 3 2 4" xfId="30187"/>
    <cellStyle name="백분율 10 2 2 2 3 2 2 2 3 3" xfId="4856"/>
    <cellStyle name="백분율 10 2 2 2 3 2 2 2 3 4" xfId="4857"/>
    <cellStyle name="백분율 10 2 2 2 3 2 2 2 3 5" xfId="30186"/>
    <cellStyle name="백분율 10 2 2 2 3 2 2 2 4" xfId="4858"/>
    <cellStyle name="백분율 10 2 2 2 3 2 2 2 4 2" xfId="4859"/>
    <cellStyle name="백분율 10 2 2 2 3 2 2 2 4 2 2" xfId="4860"/>
    <cellStyle name="백분율 10 2 2 2 3 2 2 2 4 2 3" xfId="4861"/>
    <cellStyle name="백분율 10 2 2 2 3 2 2 2 4 2 4" xfId="30189"/>
    <cellStyle name="백분율 10 2 2 2 3 2 2 2 4 3" xfId="4862"/>
    <cellStyle name="백분율 10 2 2 2 3 2 2 2 4 4" xfId="4863"/>
    <cellStyle name="백분율 10 2 2 2 3 2 2 2 4 5" xfId="30188"/>
    <cellStyle name="백분율 10 2 2 2 3 2 2 2 5" xfId="4864"/>
    <cellStyle name="백분율 10 2 2 2 3 2 2 2 5 2" xfId="4865"/>
    <cellStyle name="백분율 10 2 2 2 3 2 2 2 5 3" xfId="4866"/>
    <cellStyle name="백분율 10 2 2 2 3 2 2 2 5 4" xfId="30190"/>
    <cellStyle name="백분율 10 2 2 2 3 2 2 2 6" xfId="4867"/>
    <cellStyle name="백분율 10 2 2 2 3 2 2 2 7" xfId="4868"/>
    <cellStyle name="백분율 10 2 2 2 3 2 2 2 8" xfId="4869"/>
    <cellStyle name="백분율 10 2 2 2 3 2 2 2 9" xfId="4870"/>
    <cellStyle name="백분율 10 2 2 2 3 2 2 3" xfId="4871"/>
    <cellStyle name="백분율 10 2 2 2 3 2 2 3 2" xfId="4872"/>
    <cellStyle name="백분율 10 2 2 2 3 2 2 3 3" xfId="4873"/>
    <cellStyle name="백분율 10 2 2 2 3 2 2 3 4" xfId="30191"/>
    <cellStyle name="백분율 10 2 2 2 3 2 2 4" xfId="4874"/>
    <cellStyle name="백분율 10 2 2 2 3 2 2 4 2" xfId="4875"/>
    <cellStyle name="백분율 10 2 2 2 3 2 2 4 3" xfId="4876"/>
    <cellStyle name="백분율 10 2 2 2 3 2 2 4 4" xfId="30192"/>
    <cellStyle name="백분율 10 2 2 2 3 2 2 5" xfId="4877"/>
    <cellStyle name="백분율 10 2 2 2 3 2 2 6" xfId="4878"/>
    <cellStyle name="백분율 10 2 2 2 3 2 2 7" xfId="30182"/>
    <cellStyle name="백분율 10 2 2 2 3 2 3" xfId="4879"/>
    <cellStyle name="백분율 10 2 2 2 3 2 3 10" xfId="30193"/>
    <cellStyle name="백분율 10 2 2 2 3 2 3 11" xfId="37023"/>
    <cellStyle name="백분율 10 2 2 2 3 2 3 2" xfId="4880"/>
    <cellStyle name="백분율 10 2 2 2 3 2 3 2 2" xfId="4881"/>
    <cellStyle name="백분율 10 2 2 2 3 2 3 2 2 2" xfId="4882"/>
    <cellStyle name="백분율 10 2 2 2 3 2 3 2 2 3" xfId="4883"/>
    <cellStyle name="백분율 10 2 2 2 3 2 3 2 2 4" xfId="30195"/>
    <cellStyle name="백분율 10 2 2 2 3 2 3 2 3" xfId="4884"/>
    <cellStyle name="백분율 10 2 2 2 3 2 3 2 4" xfId="4885"/>
    <cellStyle name="백분율 10 2 2 2 3 2 3 2 5" xfId="30194"/>
    <cellStyle name="백분율 10 2 2 2 3 2 3 3" xfId="4886"/>
    <cellStyle name="백분율 10 2 2 2 3 2 3 3 2" xfId="4887"/>
    <cellStyle name="백분율 10 2 2 2 3 2 3 3 2 2" xfId="4888"/>
    <cellStyle name="백분율 10 2 2 2 3 2 3 3 2 3" xfId="4889"/>
    <cellStyle name="백분율 10 2 2 2 3 2 3 3 2 4" xfId="30197"/>
    <cellStyle name="백분율 10 2 2 2 3 2 3 3 3" xfId="4890"/>
    <cellStyle name="백분율 10 2 2 2 3 2 3 3 4" xfId="4891"/>
    <cellStyle name="백분율 10 2 2 2 3 2 3 3 5" xfId="30196"/>
    <cellStyle name="백분율 10 2 2 2 3 2 3 4" xfId="4892"/>
    <cellStyle name="백분율 10 2 2 2 3 2 3 4 2" xfId="4893"/>
    <cellStyle name="백분율 10 2 2 2 3 2 3 4 3" xfId="4894"/>
    <cellStyle name="백분율 10 2 2 2 3 2 3 4 4" xfId="30198"/>
    <cellStyle name="백분율 10 2 2 2 3 2 3 5" xfId="4895"/>
    <cellStyle name="백분율 10 2 2 2 3 2 3 5 2" xfId="4896"/>
    <cellStyle name="백분율 10 2 2 2 3 2 3 5 3" xfId="4897"/>
    <cellStyle name="백분율 10 2 2 2 3 2 3 5 4" xfId="30199"/>
    <cellStyle name="백분율 10 2 2 2 3 2 3 6" xfId="4898"/>
    <cellStyle name="백분율 10 2 2 2 3 2 3 7" xfId="4899"/>
    <cellStyle name="백분율 10 2 2 2 3 2 3 8" xfId="4900"/>
    <cellStyle name="백분율 10 2 2 2 3 2 3 9" xfId="4901"/>
    <cellStyle name="백분율 10 2 2 2 3 2 4" xfId="4902"/>
    <cellStyle name="백분율 10 2 2 2 3 2 4 10" xfId="30200"/>
    <cellStyle name="백분율 10 2 2 2 3 2 4 11" xfId="37021"/>
    <cellStyle name="백분율 10 2 2 2 3 2 4 2" xfId="4903"/>
    <cellStyle name="백분율 10 2 2 2 3 2 4 2 2" xfId="4904"/>
    <cellStyle name="백분율 10 2 2 2 3 2 4 2 2 2" xfId="4905"/>
    <cellStyle name="백분율 10 2 2 2 3 2 4 2 2 3" xfId="4906"/>
    <cellStyle name="백분율 10 2 2 2 3 2 4 2 2 4" xfId="30202"/>
    <cellStyle name="백분율 10 2 2 2 3 2 4 2 3" xfId="4907"/>
    <cellStyle name="백분율 10 2 2 2 3 2 4 2 4" xfId="4908"/>
    <cellStyle name="백분율 10 2 2 2 3 2 4 2 5" xfId="30201"/>
    <cellStyle name="백분율 10 2 2 2 3 2 4 3" xfId="4909"/>
    <cellStyle name="백분율 10 2 2 2 3 2 4 3 2" xfId="4910"/>
    <cellStyle name="백분율 10 2 2 2 3 2 4 3 2 2" xfId="4911"/>
    <cellStyle name="백분율 10 2 2 2 3 2 4 3 2 3" xfId="4912"/>
    <cellStyle name="백분율 10 2 2 2 3 2 4 3 2 4" xfId="30204"/>
    <cellStyle name="백분율 10 2 2 2 3 2 4 3 3" xfId="4913"/>
    <cellStyle name="백분율 10 2 2 2 3 2 4 3 4" xfId="4914"/>
    <cellStyle name="백분율 10 2 2 2 3 2 4 3 5" xfId="30203"/>
    <cellStyle name="백분율 10 2 2 2 3 2 4 4" xfId="4915"/>
    <cellStyle name="백분율 10 2 2 2 3 2 4 4 2" xfId="4916"/>
    <cellStyle name="백분율 10 2 2 2 3 2 4 4 3" xfId="4917"/>
    <cellStyle name="백분율 10 2 2 2 3 2 4 4 4" xfId="30205"/>
    <cellStyle name="백분율 10 2 2 2 3 2 4 5" xfId="4918"/>
    <cellStyle name="백분율 10 2 2 2 3 2 4 5 2" xfId="4919"/>
    <cellStyle name="백분율 10 2 2 2 3 2 4 5 3" xfId="4920"/>
    <cellStyle name="백분율 10 2 2 2 3 2 4 5 4" xfId="30206"/>
    <cellStyle name="백분율 10 2 2 2 3 2 4 6" xfId="4921"/>
    <cellStyle name="백분율 10 2 2 2 3 2 4 7" xfId="4922"/>
    <cellStyle name="백분율 10 2 2 2 3 2 4 8" xfId="4923"/>
    <cellStyle name="백분율 10 2 2 2 3 2 4 9" xfId="4924"/>
    <cellStyle name="백분율 10 2 2 2 3 2 5" xfId="4925"/>
    <cellStyle name="백분율 10 2 2 2 3 2 5 10" xfId="30207"/>
    <cellStyle name="백분율 10 2 2 2 3 2 5 11" xfId="37019"/>
    <cellStyle name="백분율 10 2 2 2 3 2 5 2" xfId="4926"/>
    <cellStyle name="백분율 10 2 2 2 3 2 5 2 2" xfId="4927"/>
    <cellStyle name="백분율 10 2 2 2 3 2 5 2 2 2" xfId="4928"/>
    <cellStyle name="백분율 10 2 2 2 3 2 5 2 2 3" xfId="4929"/>
    <cellStyle name="백분율 10 2 2 2 3 2 5 2 2 4" xfId="30209"/>
    <cellStyle name="백분율 10 2 2 2 3 2 5 2 3" xfId="4930"/>
    <cellStyle name="백분율 10 2 2 2 3 2 5 2 4" xfId="4931"/>
    <cellStyle name="백분율 10 2 2 2 3 2 5 2 5" xfId="30208"/>
    <cellStyle name="백분율 10 2 2 2 3 2 5 3" xfId="4932"/>
    <cellStyle name="백분율 10 2 2 2 3 2 5 3 2" xfId="4933"/>
    <cellStyle name="백분율 10 2 2 2 3 2 5 3 2 2" xfId="4934"/>
    <cellStyle name="백분율 10 2 2 2 3 2 5 3 2 3" xfId="4935"/>
    <cellStyle name="백분율 10 2 2 2 3 2 5 3 2 4" xfId="30211"/>
    <cellStyle name="백분율 10 2 2 2 3 2 5 3 3" xfId="4936"/>
    <cellStyle name="백분율 10 2 2 2 3 2 5 3 4" xfId="4937"/>
    <cellStyle name="백분율 10 2 2 2 3 2 5 3 5" xfId="30210"/>
    <cellStyle name="백분율 10 2 2 2 3 2 5 4" xfId="4938"/>
    <cellStyle name="백분율 10 2 2 2 3 2 5 4 2" xfId="4939"/>
    <cellStyle name="백분율 10 2 2 2 3 2 5 4 3" xfId="4940"/>
    <cellStyle name="백분율 10 2 2 2 3 2 5 4 4" xfId="30212"/>
    <cellStyle name="백분율 10 2 2 2 3 2 5 5" xfId="4941"/>
    <cellStyle name="백분율 10 2 2 2 3 2 5 5 2" xfId="4942"/>
    <cellStyle name="백분율 10 2 2 2 3 2 5 5 3" xfId="4943"/>
    <cellStyle name="백분율 10 2 2 2 3 2 5 5 4" xfId="30213"/>
    <cellStyle name="백분율 10 2 2 2 3 2 5 6" xfId="4944"/>
    <cellStyle name="백분율 10 2 2 2 3 2 5 7" xfId="4945"/>
    <cellStyle name="백분율 10 2 2 2 3 2 5 8" xfId="4946"/>
    <cellStyle name="백분율 10 2 2 2 3 2 5 9" xfId="4947"/>
    <cellStyle name="백분율 10 2 2 2 3 2 6" xfId="4948"/>
    <cellStyle name="백분율 10 2 2 2 3 2 6 10" xfId="30214"/>
    <cellStyle name="백분율 10 2 2 2 3 2 6 11" xfId="37016"/>
    <cellStyle name="백분율 10 2 2 2 3 2 6 2" xfId="4949"/>
    <cellStyle name="백분율 10 2 2 2 3 2 6 2 2" xfId="4950"/>
    <cellStyle name="백분율 10 2 2 2 3 2 6 2 2 2" xfId="4951"/>
    <cellStyle name="백분율 10 2 2 2 3 2 6 2 2 3" xfId="4952"/>
    <cellStyle name="백분율 10 2 2 2 3 2 6 2 2 4" xfId="30216"/>
    <cellStyle name="백분율 10 2 2 2 3 2 6 2 3" xfId="4953"/>
    <cellStyle name="백분율 10 2 2 2 3 2 6 2 4" xfId="4954"/>
    <cellStyle name="백분율 10 2 2 2 3 2 6 2 5" xfId="30215"/>
    <cellStyle name="백분율 10 2 2 2 3 2 6 3" xfId="4955"/>
    <cellStyle name="백분율 10 2 2 2 3 2 6 3 2" xfId="4956"/>
    <cellStyle name="백분율 10 2 2 2 3 2 6 3 2 2" xfId="4957"/>
    <cellStyle name="백분율 10 2 2 2 3 2 6 3 2 3" xfId="4958"/>
    <cellStyle name="백분율 10 2 2 2 3 2 6 3 2 4" xfId="30218"/>
    <cellStyle name="백분율 10 2 2 2 3 2 6 3 3" xfId="4959"/>
    <cellStyle name="백분율 10 2 2 2 3 2 6 3 4" xfId="4960"/>
    <cellStyle name="백분율 10 2 2 2 3 2 6 3 5" xfId="30217"/>
    <cellStyle name="백분율 10 2 2 2 3 2 6 4" xfId="4961"/>
    <cellStyle name="백분율 10 2 2 2 3 2 6 4 2" xfId="4962"/>
    <cellStyle name="백분율 10 2 2 2 3 2 6 4 3" xfId="4963"/>
    <cellStyle name="백분율 10 2 2 2 3 2 6 4 4" xfId="30219"/>
    <cellStyle name="백분율 10 2 2 2 3 2 6 5" xfId="4964"/>
    <cellStyle name="백분율 10 2 2 2 3 2 6 5 2" xfId="4965"/>
    <cellStyle name="백분율 10 2 2 2 3 2 6 5 3" xfId="4966"/>
    <cellStyle name="백분율 10 2 2 2 3 2 6 5 4" xfId="30220"/>
    <cellStyle name="백분율 10 2 2 2 3 2 6 6" xfId="4967"/>
    <cellStyle name="백분율 10 2 2 2 3 2 6 7" xfId="4968"/>
    <cellStyle name="백분율 10 2 2 2 3 2 6 8" xfId="4969"/>
    <cellStyle name="백분율 10 2 2 2 3 2 6 9" xfId="4970"/>
    <cellStyle name="백분율 10 2 2 2 3 2 7" xfId="4971"/>
    <cellStyle name="백분율 10 2 2 2 3 2 7 2" xfId="4972"/>
    <cellStyle name="백분율 10 2 2 2 3 2 7 2 2" xfId="4973"/>
    <cellStyle name="백분율 10 2 2 2 3 2 7 2 3" xfId="4974"/>
    <cellStyle name="백분율 10 2 2 2 3 2 7 2 4" xfId="30222"/>
    <cellStyle name="백분율 10 2 2 2 3 2 7 3" xfId="4975"/>
    <cellStyle name="백분율 10 2 2 2 3 2 7 4" xfId="4976"/>
    <cellStyle name="백분율 10 2 2 2 3 2 7 5" xfId="30221"/>
    <cellStyle name="백분율 10 2 2 2 3 2 8" xfId="4977"/>
    <cellStyle name="백분율 10 2 2 2 3 2 8 2" xfId="4978"/>
    <cellStyle name="백분율 10 2 2 2 3 2 8 2 2" xfId="4979"/>
    <cellStyle name="백분율 10 2 2 2 3 2 8 2 3" xfId="4980"/>
    <cellStyle name="백분율 10 2 2 2 3 2 8 2 4" xfId="30224"/>
    <cellStyle name="백분율 10 2 2 2 3 2 8 3" xfId="4981"/>
    <cellStyle name="백분율 10 2 2 2 3 2 8 4" xfId="4982"/>
    <cellStyle name="백분율 10 2 2 2 3 2 8 5" xfId="30223"/>
    <cellStyle name="백분율 10 2 2 2 3 2 9" xfId="4983"/>
    <cellStyle name="백분율 10 2 2 2 3 2 9 2" xfId="4984"/>
    <cellStyle name="백분율 10 2 2 2 3 2 9 2 2" xfId="4985"/>
    <cellStyle name="백분율 10 2 2 2 3 2 9 2 3" xfId="4986"/>
    <cellStyle name="백분율 10 2 2 2 3 2 9 2 4" xfId="30226"/>
    <cellStyle name="백분율 10 2 2 2 3 2 9 3" xfId="4987"/>
    <cellStyle name="백분율 10 2 2 2 3 2 9 4" xfId="4988"/>
    <cellStyle name="백분율 10 2 2 2 3 2 9 5" xfId="30225"/>
    <cellStyle name="백분율 10 2 2 2 3 3" xfId="4989"/>
    <cellStyle name="백분율 10 2 2 2 3 3 10" xfId="30227"/>
    <cellStyle name="백분율 10 2 2 2 3 3 11" xfId="37015"/>
    <cellStyle name="백분율 10 2 2 2 3 3 2" xfId="4990"/>
    <cellStyle name="백분율 10 2 2 2 3 3 2 2" xfId="4991"/>
    <cellStyle name="백분율 10 2 2 2 3 3 2 2 2" xfId="4992"/>
    <cellStyle name="백분율 10 2 2 2 3 3 2 2 3" xfId="4993"/>
    <cellStyle name="백분율 10 2 2 2 3 3 2 2 4" xfId="30229"/>
    <cellStyle name="백분율 10 2 2 2 3 3 2 3" xfId="4994"/>
    <cellStyle name="백분율 10 2 2 2 3 3 2 4" xfId="4995"/>
    <cellStyle name="백분율 10 2 2 2 3 3 2 5" xfId="30228"/>
    <cellStyle name="백분율 10 2 2 2 3 3 3" xfId="4996"/>
    <cellStyle name="백분율 10 2 2 2 3 3 3 2" xfId="4997"/>
    <cellStyle name="백분율 10 2 2 2 3 3 3 2 2" xfId="4998"/>
    <cellStyle name="백분율 10 2 2 2 3 3 3 2 3" xfId="4999"/>
    <cellStyle name="백분율 10 2 2 2 3 3 3 2 4" xfId="30231"/>
    <cellStyle name="백분율 10 2 2 2 3 3 3 3" xfId="5000"/>
    <cellStyle name="백분율 10 2 2 2 3 3 3 4" xfId="5001"/>
    <cellStyle name="백분율 10 2 2 2 3 3 3 5" xfId="30230"/>
    <cellStyle name="백분율 10 2 2 2 3 3 4" xfId="5002"/>
    <cellStyle name="백분율 10 2 2 2 3 3 4 2" xfId="5003"/>
    <cellStyle name="백분율 10 2 2 2 3 3 4 3" xfId="5004"/>
    <cellStyle name="백분율 10 2 2 2 3 3 4 4" xfId="30232"/>
    <cellStyle name="백분율 10 2 2 2 3 3 5" xfId="5005"/>
    <cellStyle name="백분율 10 2 2 2 3 3 5 2" xfId="5006"/>
    <cellStyle name="백분율 10 2 2 2 3 3 5 3" xfId="5007"/>
    <cellStyle name="백분율 10 2 2 2 3 3 5 4" xfId="30233"/>
    <cellStyle name="백분율 10 2 2 2 3 3 6" xfId="5008"/>
    <cellStyle name="백분율 10 2 2 2 3 3 7" xfId="5009"/>
    <cellStyle name="백분율 10 2 2 2 3 3 8" xfId="5010"/>
    <cellStyle name="백분율 10 2 2 2 3 3 9" xfId="5011"/>
    <cellStyle name="백분율 10 2 2 2 3 4" xfId="5012"/>
    <cellStyle name="백분율 10 2 2 2 3 4 10" xfId="37014"/>
    <cellStyle name="백분율 10 2 2 2 3 4 2" xfId="5013"/>
    <cellStyle name="백분율 10 2 2 2 3 4 2 2" xfId="5014"/>
    <cellStyle name="백분율 10 2 2 2 3 4 2 2 2" xfId="5015"/>
    <cellStyle name="백분율 10 2 2 2 3 4 2 2 3" xfId="5016"/>
    <cellStyle name="백분율 10 2 2 2 3 4 2 2 4" xfId="30236"/>
    <cellStyle name="백분율 10 2 2 2 3 4 2 3" xfId="5017"/>
    <cellStyle name="백분율 10 2 2 2 3 4 2 3 2" xfId="5018"/>
    <cellStyle name="백분율 10 2 2 2 3 4 2 3 3" xfId="5019"/>
    <cellStyle name="백분율 10 2 2 2 3 4 2 3 4" xfId="30237"/>
    <cellStyle name="백분율 10 2 2 2 3 4 2 4" xfId="5020"/>
    <cellStyle name="백분율 10 2 2 2 3 4 2 4 2" xfId="5021"/>
    <cellStyle name="백분율 10 2 2 2 3 4 2 4 3" xfId="5022"/>
    <cellStyle name="백분율 10 2 2 2 3 4 2 4 4" xfId="30238"/>
    <cellStyle name="백분율 10 2 2 2 3 4 2 5" xfId="5023"/>
    <cellStyle name="백분율 10 2 2 2 3 4 2 6" xfId="5024"/>
    <cellStyle name="백분율 10 2 2 2 3 4 2 7" xfId="5025"/>
    <cellStyle name="백분율 10 2 2 2 3 4 2 8" xfId="30235"/>
    <cellStyle name="백분율 10 2 2 2 3 4 3" xfId="5026"/>
    <cellStyle name="백분율 10 2 2 2 3 4 3 2" xfId="5027"/>
    <cellStyle name="백분율 10 2 2 2 3 4 3 2 2" xfId="5028"/>
    <cellStyle name="백분율 10 2 2 2 3 4 3 2 3" xfId="5029"/>
    <cellStyle name="백분율 10 2 2 2 3 4 3 2 4" xfId="30240"/>
    <cellStyle name="백분율 10 2 2 2 3 4 3 3" xfId="5030"/>
    <cellStyle name="백분율 10 2 2 2 3 4 3 4" xfId="5031"/>
    <cellStyle name="백분율 10 2 2 2 3 4 3 5" xfId="30239"/>
    <cellStyle name="백분율 10 2 2 2 3 4 4" xfId="5032"/>
    <cellStyle name="백분율 10 2 2 2 3 4 4 2" xfId="5033"/>
    <cellStyle name="백분율 10 2 2 2 3 4 4 2 2" xfId="5034"/>
    <cellStyle name="백분율 10 2 2 2 3 4 4 2 3" xfId="5035"/>
    <cellStyle name="백분율 10 2 2 2 3 4 4 2 4" xfId="30242"/>
    <cellStyle name="백분율 10 2 2 2 3 4 4 3" xfId="5036"/>
    <cellStyle name="백분율 10 2 2 2 3 4 4 4" xfId="5037"/>
    <cellStyle name="백분율 10 2 2 2 3 4 4 5" xfId="30241"/>
    <cellStyle name="백분율 10 2 2 2 3 4 5" xfId="5038"/>
    <cellStyle name="백분율 10 2 2 2 3 4 6" xfId="5039"/>
    <cellStyle name="백분율 10 2 2 2 3 4 7" xfId="5040"/>
    <cellStyle name="백분율 10 2 2 2 3 4 8" xfId="5041"/>
    <cellStyle name="백분율 10 2 2 2 3 4 9" xfId="30234"/>
    <cellStyle name="백분율 10 2 2 2 3 5" xfId="5042"/>
    <cellStyle name="백분율 10 2 2 2 3 5 2" xfId="5043"/>
    <cellStyle name="백분율 10 2 2 2 3 5 3" xfId="5044"/>
    <cellStyle name="백분율 10 2 2 2 3 5 4" xfId="5045"/>
    <cellStyle name="백분율 10 2 2 2 3 5 5" xfId="30243"/>
    <cellStyle name="백분율 10 2 2 2 3 6" xfId="5046"/>
    <cellStyle name="백분율 10 2 2 2 3 6 2" xfId="5047"/>
    <cellStyle name="백분율 10 2 2 2 3 6 3" xfId="5048"/>
    <cellStyle name="백분율 10 2 2 2 3 6 4" xfId="5049"/>
    <cellStyle name="백분율 10 2 2 2 3 6 5" xfId="30244"/>
    <cellStyle name="백분율 10 2 2 2 3 7" xfId="5050"/>
    <cellStyle name="백분율 10 2 2 2 3 7 2" xfId="5051"/>
    <cellStyle name="백분율 10 2 2 2 3 7 3" xfId="5052"/>
    <cellStyle name="백분율 10 2 2 2 3 7 4" xfId="5053"/>
    <cellStyle name="백분율 10 2 2 2 3 7 5" xfId="30245"/>
    <cellStyle name="백분율 10 2 2 2 3 8" xfId="5054"/>
    <cellStyle name="백분율 10 2 2 2 3 8 2" xfId="5055"/>
    <cellStyle name="백분율 10 2 2 2 3 8 3" xfId="5056"/>
    <cellStyle name="백분율 10 2 2 2 3 8 4" xfId="30246"/>
    <cellStyle name="백분율 10 2 2 2 3 9" xfId="5057"/>
    <cellStyle name="백분율 10 2 2 2 3 9 2" xfId="5058"/>
    <cellStyle name="백분율 10 2 2 2 3 9 3" xfId="5059"/>
    <cellStyle name="백분율 10 2 2 2 3 9 4" xfId="30247"/>
    <cellStyle name="백분율 10 2 2 2 4" xfId="5060"/>
    <cellStyle name="백분율 10 2 2 2 4 10" xfId="30248"/>
    <cellStyle name="백분율 10 2 2 2 4 11" xfId="37007"/>
    <cellStyle name="백분율 10 2 2 2 4 2" xfId="5061"/>
    <cellStyle name="백분율 10 2 2 2 4 2 2" xfId="5062"/>
    <cellStyle name="백분율 10 2 2 2 4 2 2 2" xfId="5063"/>
    <cellStyle name="백분율 10 2 2 2 4 2 2 3" xfId="5064"/>
    <cellStyle name="백분율 10 2 2 2 4 2 2 4" xfId="30250"/>
    <cellStyle name="백분율 10 2 2 2 4 2 3" xfId="5065"/>
    <cellStyle name="백분율 10 2 2 2 4 2 4" xfId="5066"/>
    <cellStyle name="백분율 10 2 2 2 4 2 5" xfId="30249"/>
    <cellStyle name="백분율 10 2 2 2 4 3" xfId="5067"/>
    <cellStyle name="백분율 10 2 2 2 4 3 2" xfId="5068"/>
    <cellStyle name="백분율 10 2 2 2 4 3 2 2" xfId="5069"/>
    <cellStyle name="백분율 10 2 2 2 4 3 2 3" xfId="5070"/>
    <cellStyle name="백분율 10 2 2 2 4 3 2 4" xfId="30252"/>
    <cellStyle name="백분율 10 2 2 2 4 3 3" xfId="5071"/>
    <cellStyle name="백분율 10 2 2 2 4 3 4" xfId="5072"/>
    <cellStyle name="백분율 10 2 2 2 4 3 5" xfId="30251"/>
    <cellStyle name="백분율 10 2 2 2 4 4" xfId="5073"/>
    <cellStyle name="백분율 10 2 2 2 4 4 2" xfId="5074"/>
    <cellStyle name="백분율 10 2 2 2 4 4 3" xfId="5075"/>
    <cellStyle name="백분율 10 2 2 2 4 4 4" xfId="30253"/>
    <cellStyle name="백분율 10 2 2 2 4 5" xfId="5076"/>
    <cellStyle name="백분율 10 2 2 2 4 5 2" xfId="5077"/>
    <cellStyle name="백분율 10 2 2 2 4 5 3" xfId="5078"/>
    <cellStyle name="백분율 10 2 2 2 4 5 4" xfId="30254"/>
    <cellStyle name="백분율 10 2 2 2 4 6" xfId="5079"/>
    <cellStyle name="백분율 10 2 2 2 4 7" xfId="5080"/>
    <cellStyle name="백분율 10 2 2 2 4 8" xfId="5081"/>
    <cellStyle name="백분율 10 2 2 2 4 9" xfId="5082"/>
    <cellStyle name="백분율 10 2 2 2 5" xfId="5083"/>
    <cellStyle name="백분율 10 2 2 2 5 10" xfId="30255"/>
    <cellStyle name="백분율 10 2 2 2 5 11" xfId="37005"/>
    <cellStyle name="백분율 10 2 2 2 5 2" xfId="5084"/>
    <cellStyle name="백분율 10 2 2 2 5 2 2" xfId="5085"/>
    <cellStyle name="백분율 10 2 2 2 5 2 2 2" xfId="5086"/>
    <cellStyle name="백분율 10 2 2 2 5 2 2 3" xfId="5087"/>
    <cellStyle name="백분율 10 2 2 2 5 2 2 4" xfId="30257"/>
    <cellStyle name="백분율 10 2 2 2 5 2 3" xfId="5088"/>
    <cellStyle name="백분율 10 2 2 2 5 2 4" xfId="5089"/>
    <cellStyle name="백분율 10 2 2 2 5 2 5" xfId="30256"/>
    <cellStyle name="백분율 10 2 2 2 5 3" xfId="5090"/>
    <cellStyle name="백분율 10 2 2 2 5 3 2" xfId="5091"/>
    <cellStyle name="백분율 10 2 2 2 5 3 2 2" xfId="5092"/>
    <cellStyle name="백분율 10 2 2 2 5 3 2 3" xfId="5093"/>
    <cellStyle name="백분율 10 2 2 2 5 3 2 4" xfId="30259"/>
    <cellStyle name="백분율 10 2 2 2 5 3 3" xfId="5094"/>
    <cellStyle name="백분율 10 2 2 2 5 3 4" xfId="5095"/>
    <cellStyle name="백분율 10 2 2 2 5 3 5" xfId="30258"/>
    <cellStyle name="백분율 10 2 2 2 5 4" xfId="5096"/>
    <cellStyle name="백분율 10 2 2 2 5 4 2" xfId="5097"/>
    <cellStyle name="백분율 10 2 2 2 5 4 3" xfId="5098"/>
    <cellStyle name="백분율 10 2 2 2 5 4 4" xfId="30260"/>
    <cellStyle name="백분율 10 2 2 2 5 5" xfId="5099"/>
    <cellStyle name="백분율 10 2 2 2 5 5 2" xfId="5100"/>
    <cellStyle name="백분율 10 2 2 2 5 5 3" xfId="5101"/>
    <cellStyle name="백분율 10 2 2 2 5 5 4" xfId="30261"/>
    <cellStyle name="백분율 10 2 2 2 5 6" xfId="5102"/>
    <cellStyle name="백분율 10 2 2 2 5 7" xfId="5103"/>
    <cellStyle name="백분율 10 2 2 2 5 8" xfId="5104"/>
    <cellStyle name="백분율 10 2 2 2 5 9" xfId="5105"/>
    <cellStyle name="백분율 10 2 2 2 6" xfId="5106"/>
    <cellStyle name="백분율 10 2 2 2 6 10" xfId="5107"/>
    <cellStyle name="백분율 10 2 2 2 6 11" xfId="5108"/>
    <cellStyle name="백분율 10 2 2 2 6 12" xfId="5109"/>
    <cellStyle name="백분율 10 2 2 2 6 13" xfId="30262"/>
    <cellStyle name="백분율 10 2 2 2 6 2" xfId="5110"/>
    <cellStyle name="백분율 10 2 2 2 6 2 10" xfId="37002"/>
    <cellStyle name="백분율 10 2 2 2 6 2 2" xfId="5111"/>
    <cellStyle name="백분율 10 2 2 2 6 2 2 2" xfId="5112"/>
    <cellStyle name="백분율 10 2 2 2 6 2 2 2 2" xfId="5113"/>
    <cellStyle name="백분율 10 2 2 2 6 2 2 2 3" xfId="5114"/>
    <cellStyle name="백분율 10 2 2 2 6 2 2 2 4" xfId="30265"/>
    <cellStyle name="백분율 10 2 2 2 6 2 2 3" xfId="5115"/>
    <cellStyle name="백분율 10 2 2 2 6 2 2 3 2" xfId="5116"/>
    <cellStyle name="백분율 10 2 2 2 6 2 2 3 3" xfId="5117"/>
    <cellStyle name="백분율 10 2 2 2 6 2 2 3 4" xfId="30266"/>
    <cellStyle name="백분율 10 2 2 2 6 2 2 4" xfId="5118"/>
    <cellStyle name="백분율 10 2 2 2 6 2 2 4 2" xfId="5119"/>
    <cellStyle name="백분율 10 2 2 2 6 2 2 4 3" xfId="5120"/>
    <cellStyle name="백분율 10 2 2 2 6 2 2 4 4" xfId="30267"/>
    <cellStyle name="백분율 10 2 2 2 6 2 2 5" xfId="5121"/>
    <cellStyle name="백분율 10 2 2 2 6 2 2 6" xfId="5122"/>
    <cellStyle name="백분율 10 2 2 2 6 2 2 7" xfId="5123"/>
    <cellStyle name="백분율 10 2 2 2 6 2 2 8" xfId="30264"/>
    <cellStyle name="백분율 10 2 2 2 6 2 3" xfId="5124"/>
    <cellStyle name="백분율 10 2 2 2 6 2 3 2" xfId="5125"/>
    <cellStyle name="백분율 10 2 2 2 6 2 3 2 2" xfId="5126"/>
    <cellStyle name="백분율 10 2 2 2 6 2 3 2 3" xfId="5127"/>
    <cellStyle name="백분율 10 2 2 2 6 2 3 2 4" xfId="30269"/>
    <cellStyle name="백분율 10 2 2 2 6 2 3 3" xfId="5128"/>
    <cellStyle name="백분율 10 2 2 2 6 2 3 4" xfId="5129"/>
    <cellStyle name="백분율 10 2 2 2 6 2 3 5" xfId="30268"/>
    <cellStyle name="백분율 10 2 2 2 6 2 4" xfId="5130"/>
    <cellStyle name="백분율 10 2 2 2 6 2 4 2" xfId="5131"/>
    <cellStyle name="백분율 10 2 2 2 6 2 4 2 2" xfId="5132"/>
    <cellStyle name="백분율 10 2 2 2 6 2 4 2 3" xfId="5133"/>
    <cellStyle name="백분율 10 2 2 2 6 2 4 2 4" xfId="30271"/>
    <cellStyle name="백분율 10 2 2 2 6 2 4 3" xfId="5134"/>
    <cellStyle name="백분율 10 2 2 2 6 2 4 4" xfId="5135"/>
    <cellStyle name="백분율 10 2 2 2 6 2 4 5" xfId="30270"/>
    <cellStyle name="백분율 10 2 2 2 6 2 5" xfId="5136"/>
    <cellStyle name="백분율 10 2 2 2 6 2 6" xfId="5137"/>
    <cellStyle name="백분율 10 2 2 2 6 2 7" xfId="5138"/>
    <cellStyle name="백분율 10 2 2 2 6 2 8" xfId="5139"/>
    <cellStyle name="백분율 10 2 2 2 6 2 9" xfId="30263"/>
    <cellStyle name="백분율 10 2 2 2 6 3" xfId="5140"/>
    <cellStyle name="백분율 10 2 2 2 6 3 2" xfId="5141"/>
    <cellStyle name="백분율 10 2 2 2 6 3 3" xfId="5142"/>
    <cellStyle name="백분율 10 2 2 2 6 3 4" xfId="5143"/>
    <cellStyle name="백분율 10 2 2 2 6 3 5" xfId="30272"/>
    <cellStyle name="백분율 10 2 2 2 6 4" xfId="5144"/>
    <cellStyle name="백분율 10 2 2 2 6 4 2" xfId="5145"/>
    <cellStyle name="백분율 10 2 2 2 6 4 3" xfId="5146"/>
    <cellStyle name="백분율 10 2 2 2 6 4 4" xfId="5147"/>
    <cellStyle name="백분율 10 2 2 2 6 4 5" xfId="30273"/>
    <cellStyle name="백분율 10 2 2 2 6 5" xfId="5148"/>
    <cellStyle name="백분율 10 2 2 2 6 5 2" xfId="5149"/>
    <cellStyle name="백분율 10 2 2 2 6 5 3" xfId="5150"/>
    <cellStyle name="백분율 10 2 2 2 6 5 4" xfId="5151"/>
    <cellStyle name="백분율 10 2 2 2 6 5 5" xfId="30274"/>
    <cellStyle name="백분율 10 2 2 2 6 6" xfId="5152"/>
    <cellStyle name="백분율 10 2 2 2 6 6 2" xfId="5153"/>
    <cellStyle name="백분율 10 2 2 2 6 6 3" xfId="5154"/>
    <cellStyle name="백분율 10 2 2 2 6 6 4" xfId="5155"/>
    <cellStyle name="백분율 10 2 2 2 6 6 5" xfId="30275"/>
    <cellStyle name="백분율 10 2 2 2 6 7" xfId="5156"/>
    <cellStyle name="백분율 10 2 2 2 6 7 2" xfId="5157"/>
    <cellStyle name="백분율 10 2 2 2 6 7 3" xfId="5158"/>
    <cellStyle name="백분율 10 2 2 2 6 7 4" xfId="30276"/>
    <cellStyle name="백분율 10 2 2 2 6 8" xfId="5159"/>
    <cellStyle name="백분율 10 2 2 2 6 8 2" xfId="5160"/>
    <cellStyle name="백분율 10 2 2 2 6 8 3" xfId="5161"/>
    <cellStyle name="백분율 10 2 2 2 6 8 4" xfId="30277"/>
    <cellStyle name="백분율 10 2 2 2 6 9" xfId="5162"/>
    <cellStyle name="백분율 10 2 2 2 6 9 2" xfId="5163"/>
    <cellStyle name="백분율 10 2 2 2 6 9 3" xfId="5164"/>
    <cellStyle name="백분율 10 2 2 2 6 9 4" xfId="30278"/>
    <cellStyle name="백분율 10 2 2 2 7" xfId="5165"/>
    <cellStyle name="백분율 10 2 2 2 7 2" xfId="5166"/>
    <cellStyle name="백분율 10 2 2 2 7 2 10" xfId="30280"/>
    <cellStyle name="백분율 10 2 2 2 7 2 11" xfId="36994"/>
    <cellStyle name="백분율 10 2 2 2 7 2 2" xfId="5167"/>
    <cellStyle name="백분율 10 2 2 2 7 2 2 2" xfId="5168"/>
    <cellStyle name="백분율 10 2 2 2 7 2 2 2 2" xfId="5169"/>
    <cellStyle name="백분율 10 2 2 2 7 2 2 2 3" xfId="5170"/>
    <cellStyle name="백분율 10 2 2 2 7 2 2 2 4" xfId="30282"/>
    <cellStyle name="백분율 10 2 2 2 7 2 2 3" xfId="5171"/>
    <cellStyle name="백분율 10 2 2 2 7 2 2 4" xfId="5172"/>
    <cellStyle name="백분율 10 2 2 2 7 2 2 5" xfId="30281"/>
    <cellStyle name="백분율 10 2 2 2 7 2 3" xfId="5173"/>
    <cellStyle name="백분율 10 2 2 2 7 2 3 2" xfId="5174"/>
    <cellStyle name="백분율 10 2 2 2 7 2 3 2 2" xfId="5175"/>
    <cellStyle name="백분율 10 2 2 2 7 2 3 2 3" xfId="5176"/>
    <cellStyle name="백분율 10 2 2 2 7 2 3 2 4" xfId="30284"/>
    <cellStyle name="백분율 10 2 2 2 7 2 3 3" xfId="5177"/>
    <cellStyle name="백분율 10 2 2 2 7 2 3 4" xfId="5178"/>
    <cellStyle name="백분율 10 2 2 2 7 2 3 5" xfId="30283"/>
    <cellStyle name="백분율 10 2 2 2 7 2 4" xfId="5179"/>
    <cellStyle name="백분율 10 2 2 2 7 2 4 2" xfId="5180"/>
    <cellStyle name="백분율 10 2 2 2 7 2 4 2 2" xfId="5181"/>
    <cellStyle name="백분율 10 2 2 2 7 2 4 2 3" xfId="5182"/>
    <cellStyle name="백분율 10 2 2 2 7 2 4 2 4" xfId="30286"/>
    <cellStyle name="백분율 10 2 2 2 7 2 4 3" xfId="5183"/>
    <cellStyle name="백분율 10 2 2 2 7 2 4 4" xfId="5184"/>
    <cellStyle name="백분율 10 2 2 2 7 2 4 5" xfId="30285"/>
    <cellStyle name="백분율 10 2 2 2 7 2 5" xfId="5185"/>
    <cellStyle name="백분율 10 2 2 2 7 2 5 2" xfId="5186"/>
    <cellStyle name="백분율 10 2 2 2 7 2 5 3" xfId="5187"/>
    <cellStyle name="백분율 10 2 2 2 7 2 5 4" xfId="30287"/>
    <cellStyle name="백분율 10 2 2 2 7 2 6" xfId="5188"/>
    <cellStyle name="백분율 10 2 2 2 7 2 7" xfId="5189"/>
    <cellStyle name="백분율 10 2 2 2 7 2 8" xfId="5190"/>
    <cellStyle name="백분율 10 2 2 2 7 2 9" xfId="5191"/>
    <cellStyle name="백분율 10 2 2 2 7 3" xfId="5192"/>
    <cellStyle name="백분율 10 2 2 2 7 3 2" xfId="5193"/>
    <cellStyle name="백분율 10 2 2 2 7 3 3" xfId="5194"/>
    <cellStyle name="백분율 10 2 2 2 7 3 4" xfId="30288"/>
    <cellStyle name="백분율 10 2 2 2 7 4" xfId="5195"/>
    <cellStyle name="백분율 10 2 2 2 7 4 2" xfId="5196"/>
    <cellStyle name="백분율 10 2 2 2 7 4 3" xfId="5197"/>
    <cellStyle name="백분율 10 2 2 2 7 4 4" xfId="30289"/>
    <cellStyle name="백분율 10 2 2 2 7 5" xfId="5198"/>
    <cellStyle name="백분율 10 2 2 2 7 6" xfId="5199"/>
    <cellStyle name="백분율 10 2 2 2 7 7" xfId="5200"/>
    <cellStyle name="백분율 10 2 2 2 7 8" xfId="30279"/>
    <cellStyle name="백분율 10 2 2 2 8" xfId="5201"/>
    <cellStyle name="백분율 10 2 2 2 8 10" xfId="30290"/>
    <cellStyle name="백분율 10 2 2 2 8 11" xfId="36992"/>
    <cellStyle name="백분율 10 2 2 2 8 2" xfId="5202"/>
    <cellStyle name="백분율 10 2 2 2 8 2 2" xfId="5203"/>
    <cellStyle name="백분율 10 2 2 2 8 2 2 2" xfId="5204"/>
    <cellStyle name="백분율 10 2 2 2 8 2 2 3" xfId="5205"/>
    <cellStyle name="백분율 10 2 2 2 8 2 2 4" xfId="30292"/>
    <cellStyle name="백분율 10 2 2 2 8 2 3" xfId="5206"/>
    <cellStyle name="백분율 10 2 2 2 8 2 4" xfId="5207"/>
    <cellStyle name="백분율 10 2 2 2 8 2 5" xfId="30291"/>
    <cellStyle name="백분율 10 2 2 2 8 3" xfId="5208"/>
    <cellStyle name="백분율 10 2 2 2 8 3 2" xfId="5209"/>
    <cellStyle name="백분율 10 2 2 2 8 3 2 2" xfId="5210"/>
    <cellStyle name="백분율 10 2 2 2 8 3 2 3" xfId="5211"/>
    <cellStyle name="백분율 10 2 2 2 8 3 2 4" xfId="30294"/>
    <cellStyle name="백분율 10 2 2 2 8 3 3" xfId="5212"/>
    <cellStyle name="백분율 10 2 2 2 8 3 4" xfId="5213"/>
    <cellStyle name="백분율 10 2 2 2 8 3 5" xfId="30293"/>
    <cellStyle name="백분율 10 2 2 2 8 4" xfId="5214"/>
    <cellStyle name="백분율 10 2 2 2 8 4 2" xfId="5215"/>
    <cellStyle name="백분율 10 2 2 2 8 4 3" xfId="5216"/>
    <cellStyle name="백분율 10 2 2 2 8 4 4" xfId="30295"/>
    <cellStyle name="백분율 10 2 2 2 8 5" xfId="5217"/>
    <cellStyle name="백분율 10 2 2 2 8 5 2" xfId="5218"/>
    <cellStyle name="백분율 10 2 2 2 8 5 3" xfId="5219"/>
    <cellStyle name="백분율 10 2 2 2 8 5 4" xfId="30296"/>
    <cellStyle name="백분율 10 2 2 2 8 6" xfId="5220"/>
    <cellStyle name="백분율 10 2 2 2 8 7" xfId="5221"/>
    <cellStyle name="백분율 10 2 2 2 8 8" xfId="5222"/>
    <cellStyle name="백분율 10 2 2 2 8 9" xfId="5223"/>
    <cellStyle name="백분율 10 2 2 2 9" xfId="5224"/>
    <cellStyle name="백분율 10 2 2 2 9 10" xfId="30297"/>
    <cellStyle name="백분율 10 2 2 2 9 11" xfId="36990"/>
    <cellStyle name="백분율 10 2 2 2 9 2" xfId="5225"/>
    <cellStyle name="백분율 10 2 2 2 9 2 2" xfId="5226"/>
    <cellStyle name="백분율 10 2 2 2 9 2 2 2" xfId="5227"/>
    <cellStyle name="백분율 10 2 2 2 9 2 2 3" xfId="5228"/>
    <cellStyle name="백분율 10 2 2 2 9 2 2 4" xfId="30299"/>
    <cellStyle name="백분율 10 2 2 2 9 2 3" xfId="5229"/>
    <cellStyle name="백분율 10 2 2 2 9 2 4" xfId="5230"/>
    <cellStyle name="백분율 10 2 2 2 9 2 5" xfId="30298"/>
    <cellStyle name="백분율 10 2 2 2 9 3" xfId="5231"/>
    <cellStyle name="백분율 10 2 2 2 9 3 2" xfId="5232"/>
    <cellStyle name="백분율 10 2 2 2 9 3 2 2" xfId="5233"/>
    <cellStyle name="백분율 10 2 2 2 9 3 2 3" xfId="5234"/>
    <cellStyle name="백분율 10 2 2 2 9 3 2 4" xfId="30301"/>
    <cellStyle name="백분율 10 2 2 2 9 3 3" xfId="5235"/>
    <cellStyle name="백분율 10 2 2 2 9 3 4" xfId="5236"/>
    <cellStyle name="백분율 10 2 2 2 9 3 5" xfId="30300"/>
    <cellStyle name="백분율 10 2 2 2 9 4" xfId="5237"/>
    <cellStyle name="백분율 10 2 2 2 9 4 2" xfId="5238"/>
    <cellStyle name="백분율 10 2 2 2 9 4 3" xfId="5239"/>
    <cellStyle name="백분율 10 2 2 2 9 4 4" xfId="30302"/>
    <cellStyle name="백분율 10 2 2 2 9 5" xfId="5240"/>
    <cellStyle name="백분율 10 2 2 2 9 5 2" xfId="5241"/>
    <cellStyle name="백분율 10 2 2 2 9 5 3" xfId="5242"/>
    <cellStyle name="백분율 10 2 2 2 9 5 4" xfId="30303"/>
    <cellStyle name="백분율 10 2 2 2 9 6" xfId="5243"/>
    <cellStyle name="백분율 10 2 2 2 9 7" xfId="5244"/>
    <cellStyle name="백분율 10 2 2 2 9 8" xfId="5245"/>
    <cellStyle name="백분율 10 2 2 2 9 9" xfId="5246"/>
    <cellStyle name="백분율 10 2 2 20" xfId="5247"/>
    <cellStyle name="백분율 10 2 2 20 2" xfId="5248"/>
    <cellStyle name="백분율 10 2 2 20 3" xfId="5249"/>
    <cellStyle name="백분율 10 2 2 20 4" xfId="30304"/>
    <cellStyle name="백분율 10 2 2 21" xfId="5250"/>
    <cellStyle name="백분율 10 2 2 21 2" xfId="5251"/>
    <cellStyle name="백분율 10 2 2 21 3" xfId="5252"/>
    <cellStyle name="백분율 10 2 2 21 4" xfId="30305"/>
    <cellStyle name="백분율 10 2 2 22" xfId="5253"/>
    <cellStyle name="백분율 10 2 2 23" xfId="5254"/>
    <cellStyle name="백분율 10 2 2 24" xfId="29923"/>
    <cellStyle name="백분율 10 2 2 25" xfId="34416"/>
    <cellStyle name="백분율 10 2 2 3" xfId="5255"/>
    <cellStyle name="백분율 10 2 2 3 2" xfId="5256"/>
    <cellStyle name="백분율 10 2 2 3 3" xfId="5257"/>
    <cellStyle name="백분율 10 2 2 3 4" xfId="5258"/>
    <cellStyle name="백분율 10 2 2 3 5" xfId="30306"/>
    <cellStyle name="백분율 10 2 2 4" xfId="5259"/>
    <cellStyle name="백분율 10 2 2 4 2" xfId="5260"/>
    <cellStyle name="백분율 10 2 2 4 3" xfId="5261"/>
    <cellStyle name="백분율 10 2 2 4 4" xfId="5262"/>
    <cellStyle name="백분율 10 2 2 4 5" xfId="30307"/>
    <cellStyle name="백분율 10 2 2 5" xfId="5263"/>
    <cellStyle name="백분율 10 2 2 5 2" xfId="5264"/>
    <cellStyle name="백분율 10 2 2 5 3" xfId="5265"/>
    <cellStyle name="백분율 10 2 2 5 4" xfId="5266"/>
    <cellStyle name="백분율 10 2 2 5 5" xfId="30308"/>
    <cellStyle name="백분율 10 2 2 6" xfId="5267"/>
    <cellStyle name="백분율 10 2 2 6 2" xfId="5268"/>
    <cellStyle name="백분율 10 2 2 6 3" xfId="5269"/>
    <cellStyle name="백분율 10 2 2 6 4" xfId="5270"/>
    <cellStyle name="백분율 10 2 2 6 5" xfId="30309"/>
    <cellStyle name="백분율 10 2 2 7" xfId="5271"/>
    <cellStyle name="백분율 10 2 2 7 2" xfId="5272"/>
    <cellStyle name="백분율 10 2 2 7 3" xfId="5273"/>
    <cellStyle name="백분율 10 2 2 7 4" xfId="5274"/>
    <cellStyle name="백분율 10 2 2 7 5" xfId="30310"/>
    <cellStyle name="백분율 10 2 2 8" xfId="5275"/>
    <cellStyle name="백분율 10 2 2 8 2" xfId="5276"/>
    <cellStyle name="백분율 10 2 2 8 3" xfId="5277"/>
    <cellStyle name="백분율 10 2 2 8 4" xfId="5278"/>
    <cellStyle name="백분율 10 2 2 8 5" xfId="30311"/>
    <cellStyle name="백분율 10 2 2 9" xfId="5279"/>
    <cellStyle name="백분율 10 2 2 9 2" xfId="5280"/>
    <cellStyle name="백분율 10 2 2 9 3" xfId="5281"/>
    <cellStyle name="백분율 10 2 2 9 4" xfId="5282"/>
    <cellStyle name="백분율 10 2 2 9 5" xfId="30312"/>
    <cellStyle name="백분율 10 2 20" xfId="5283"/>
    <cellStyle name="백분율 10 2 20 2" xfId="5284"/>
    <cellStyle name="백분율 10 2 20 2 2" xfId="5285"/>
    <cellStyle name="백분율 10 2 20 2 3" xfId="5286"/>
    <cellStyle name="백분율 10 2 20 2 4" xfId="30314"/>
    <cellStyle name="백분율 10 2 20 3" xfId="5287"/>
    <cellStyle name="백분율 10 2 20 4" xfId="5288"/>
    <cellStyle name="백분율 10 2 20 5" xfId="30313"/>
    <cellStyle name="백분율 10 2 21" xfId="5289"/>
    <cellStyle name="백분율 10 2 21 2" xfId="5290"/>
    <cellStyle name="백분율 10 2 21 2 2" xfId="5291"/>
    <cellStyle name="백분율 10 2 21 2 3" xfId="5292"/>
    <cellStyle name="백분율 10 2 21 2 4" xfId="30316"/>
    <cellStyle name="백분율 10 2 21 3" xfId="5293"/>
    <cellStyle name="백분율 10 2 21 4" xfId="5294"/>
    <cellStyle name="백분율 10 2 21 5" xfId="30315"/>
    <cellStyle name="백분율 10 2 22" xfId="29781"/>
    <cellStyle name="백분율 10 2 3" xfId="5295"/>
    <cellStyle name="백분율 10 2 3 10" xfId="5296"/>
    <cellStyle name="백분율 10 2 3 10 2" xfId="5297"/>
    <cellStyle name="백분율 10 2 3 10 3" xfId="5298"/>
    <cellStyle name="백분율 10 2 3 10 4" xfId="5299"/>
    <cellStyle name="백분율 10 2 3 10 5" xfId="30318"/>
    <cellStyle name="백분율 10 2 3 11" xfId="5300"/>
    <cellStyle name="백분율 10 2 3 11 2" xfId="5301"/>
    <cellStyle name="백분율 10 2 3 11 3" xfId="5302"/>
    <cellStyle name="백분율 10 2 3 11 4" xfId="30319"/>
    <cellStyle name="백분율 10 2 3 12" xfId="5303"/>
    <cellStyle name="백분율 10 2 3 12 2" xfId="5304"/>
    <cellStyle name="백분율 10 2 3 12 3" xfId="5305"/>
    <cellStyle name="백분율 10 2 3 12 4" xfId="30320"/>
    <cellStyle name="백분율 10 2 3 13" xfId="5306"/>
    <cellStyle name="백분율 10 2 3 13 2" xfId="5307"/>
    <cellStyle name="백분율 10 2 3 13 3" xfId="5308"/>
    <cellStyle name="백분율 10 2 3 13 4" xfId="30321"/>
    <cellStyle name="백분율 10 2 3 14" xfId="5309"/>
    <cellStyle name="백분율 10 2 3 15" xfId="5310"/>
    <cellStyle name="백분율 10 2 3 16" xfId="5311"/>
    <cellStyle name="백분율 10 2 3 17" xfId="30317"/>
    <cellStyle name="백분율 10 2 3 2" xfId="5312"/>
    <cellStyle name="백분율 10 2 3 2 10" xfId="5313"/>
    <cellStyle name="백분율 10 2 3 2 10 10" xfId="30323"/>
    <cellStyle name="백분율 10 2 3 2 10 11" xfId="36977"/>
    <cellStyle name="백분율 10 2 3 2 10 2" xfId="5314"/>
    <cellStyle name="백분율 10 2 3 2 10 2 2" xfId="5315"/>
    <cellStyle name="백분율 10 2 3 2 10 2 2 2" xfId="5316"/>
    <cellStyle name="백분율 10 2 3 2 10 2 2 3" xfId="5317"/>
    <cellStyle name="백분율 10 2 3 2 10 2 2 4" xfId="30325"/>
    <cellStyle name="백분율 10 2 3 2 10 2 3" xfId="5318"/>
    <cellStyle name="백분율 10 2 3 2 10 2 4" xfId="5319"/>
    <cellStyle name="백분율 10 2 3 2 10 2 5" xfId="30324"/>
    <cellStyle name="백분율 10 2 3 2 10 3" xfId="5320"/>
    <cellStyle name="백분율 10 2 3 2 10 3 2" xfId="5321"/>
    <cellStyle name="백분율 10 2 3 2 10 3 2 2" xfId="5322"/>
    <cellStyle name="백분율 10 2 3 2 10 3 2 3" xfId="5323"/>
    <cellStyle name="백분율 10 2 3 2 10 3 2 4" xfId="30327"/>
    <cellStyle name="백분율 10 2 3 2 10 3 3" xfId="5324"/>
    <cellStyle name="백분율 10 2 3 2 10 3 4" xfId="5325"/>
    <cellStyle name="백분율 10 2 3 2 10 3 5" xfId="30326"/>
    <cellStyle name="백분율 10 2 3 2 10 4" xfId="5326"/>
    <cellStyle name="백분율 10 2 3 2 10 4 2" xfId="5327"/>
    <cellStyle name="백분율 10 2 3 2 10 4 3" xfId="5328"/>
    <cellStyle name="백분율 10 2 3 2 10 4 4" xfId="30328"/>
    <cellStyle name="백분율 10 2 3 2 10 5" xfId="5329"/>
    <cellStyle name="백분율 10 2 3 2 10 5 2" xfId="5330"/>
    <cellStyle name="백분율 10 2 3 2 10 5 3" xfId="5331"/>
    <cellStyle name="백분율 10 2 3 2 10 5 4" xfId="30329"/>
    <cellStyle name="백분율 10 2 3 2 10 6" xfId="5332"/>
    <cellStyle name="백분율 10 2 3 2 10 7" xfId="5333"/>
    <cellStyle name="백분율 10 2 3 2 10 8" xfId="5334"/>
    <cellStyle name="백분율 10 2 3 2 10 9" xfId="5335"/>
    <cellStyle name="백분율 10 2 3 2 11" xfId="5336"/>
    <cellStyle name="백분율 10 2 3 2 11 2" xfId="5337"/>
    <cellStyle name="백분율 10 2 3 2 11 2 2" xfId="5338"/>
    <cellStyle name="백분율 10 2 3 2 11 2 3" xfId="5339"/>
    <cellStyle name="백분율 10 2 3 2 11 2 4" xfId="30331"/>
    <cellStyle name="백분율 10 2 3 2 11 3" xfId="5340"/>
    <cellStyle name="백분율 10 2 3 2 11 4" xfId="5341"/>
    <cellStyle name="백분율 10 2 3 2 11 5" xfId="30330"/>
    <cellStyle name="백분율 10 2 3 2 12" xfId="5342"/>
    <cellStyle name="백분율 10 2 3 2 12 2" xfId="5343"/>
    <cellStyle name="백분율 10 2 3 2 12 2 2" xfId="5344"/>
    <cellStyle name="백분율 10 2 3 2 12 2 3" xfId="5345"/>
    <cellStyle name="백분율 10 2 3 2 12 2 4" xfId="30333"/>
    <cellStyle name="백분율 10 2 3 2 12 3" xfId="5346"/>
    <cellStyle name="백분율 10 2 3 2 12 4" xfId="5347"/>
    <cellStyle name="백분율 10 2 3 2 12 5" xfId="30332"/>
    <cellStyle name="백분율 10 2 3 2 13" xfId="5348"/>
    <cellStyle name="백분율 10 2 3 2 13 2" xfId="5349"/>
    <cellStyle name="백분율 10 2 3 2 13 2 2" xfId="5350"/>
    <cellStyle name="백분율 10 2 3 2 13 2 3" xfId="5351"/>
    <cellStyle name="백분율 10 2 3 2 13 2 4" xfId="30335"/>
    <cellStyle name="백분율 10 2 3 2 13 3" xfId="5352"/>
    <cellStyle name="백분율 10 2 3 2 13 4" xfId="5353"/>
    <cellStyle name="백분율 10 2 3 2 13 5" xfId="30334"/>
    <cellStyle name="백분율 10 2 3 2 14" xfId="5354"/>
    <cellStyle name="백분율 10 2 3 2 15" xfId="5355"/>
    <cellStyle name="백분율 10 2 3 2 16" xfId="5356"/>
    <cellStyle name="백분율 10 2 3 2 17" xfId="5357"/>
    <cellStyle name="백분율 10 2 3 2 18" xfId="30322"/>
    <cellStyle name="백분율 10 2 3 2 19" xfId="36979"/>
    <cellStyle name="백분율 10 2 3 2 2" xfId="5358"/>
    <cellStyle name="백분율 10 2 3 2 2 10" xfId="5359"/>
    <cellStyle name="백분율 10 2 3 2 2 10 2" xfId="5360"/>
    <cellStyle name="백분율 10 2 3 2 2 10 3" xfId="5361"/>
    <cellStyle name="백분율 10 2 3 2 2 10 4" xfId="30337"/>
    <cellStyle name="백분율 10 2 3 2 2 11" xfId="5362"/>
    <cellStyle name="백분율 10 2 3 2 2 12" xfId="5363"/>
    <cellStyle name="백분율 10 2 3 2 2 13" xfId="5364"/>
    <cellStyle name="백분율 10 2 3 2 2 14" xfId="30336"/>
    <cellStyle name="백분율 10 2 3 2 2 2" xfId="5365"/>
    <cellStyle name="백분율 10 2 3 2 2 2 10" xfId="5366"/>
    <cellStyle name="백분율 10 2 3 2 2 2 11" xfId="5367"/>
    <cellStyle name="백분율 10 2 3 2 2 2 12" xfId="5368"/>
    <cellStyle name="백분율 10 2 3 2 2 2 13" xfId="5369"/>
    <cellStyle name="백분율 10 2 3 2 2 2 14" xfId="30338"/>
    <cellStyle name="백분율 10 2 3 2 2 2 15" xfId="36973"/>
    <cellStyle name="백분율 10 2 3 2 2 2 2" xfId="5370"/>
    <cellStyle name="백분율 10 2 3 2 2 2 2 2" xfId="5371"/>
    <cellStyle name="백분율 10 2 3 2 2 2 2 2 10" xfId="30340"/>
    <cellStyle name="백분율 10 2 3 2 2 2 2 2 11" xfId="36971"/>
    <cellStyle name="백분율 10 2 3 2 2 2 2 2 2" xfId="5372"/>
    <cellStyle name="백분율 10 2 3 2 2 2 2 2 2 2" xfId="5373"/>
    <cellStyle name="백분율 10 2 3 2 2 2 2 2 2 2 2" xfId="5374"/>
    <cellStyle name="백분율 10 2 3 2 2 2 2 2 2 2 3" xfId="5375"/>
    <cellStyle name="백분율 10 2 3 2 2 2 2 2 2 2 4" xfId="30342"/>
    <cellStyle name="백분율 10 2 3 2 2 2 2 2 2 3" xfId="5376"/>
    <cellStyle name="백분율 10 2 3 2 2 2 2 2 2 4" xfId="5377"/>
    <cellStyle name="백분율 10 2 3 2 2 2 2 2 2 5" xfId="30341"/>
    <cellStyle name="백분율 10 2 3 2 2 2 2 2 3" xfId="5378"/>
    <cellStyle name="백분율 10 2 3 2 2 2 2 2 3 2" xfId="5379"/>
    <cellStyle name="백분율 10 2 3 2 2 2 2 2 3 2 2" xfId="5380"/>
    <cellStyle name="백분율 10 2 3 2 2 2 2 2 3 2 3" xfId="5381"/>
    <cellStyle name="백분율 10 2 3 2 2 2 2 2 3 2 4" xfId="30344"/>
    <cellStyle name="백분율 10 2 3 2 2 2 2 2 3 3" xfId="5382"/>
    <cellStyle name="백분율 10 2 3 2 2 2 2 2 3 4" xfId="5383"/>
    <cellStyle name="백분율 10 2 3 2 2 2 2 2 3 5" xfId="30343"/>
    <cellStyle name="백분율 10 2 3 2 2 2 2 2 4" xfId="5384"/>
    <cellStyle name="백분율 10 2 3 2 2 2 2 2 4 2" xfId="5385"/>
    <cellStyle name="백분율 10 2 3 2 2 2 2 2 4 2 2" xfId="5386"/>
    <cellStyle name="백분율 10 2 3 2 2 2 2 2 4 2 3" xfId="5387"/>
    <cellStyle name="백분율 10 2 3 2 2 2 2 2 4 2 4" xfId="30346"/>
    <cellStyle name="백분율 10 2 3 2 2 2 2 2 4 3" xfId="5388"/>
    <cellStyle name="백분율 10 2 3 2 2 2 2 2 4 4" xfId="5389"/>
    <cellStyle name="백분율 10 2 3 2 2 2 2 2 4 5" xfId="30345"/>
    <cellStyle name="백분율 10 2 3 2 2 2 2 2 5" xfId="5390"/>
    <cellStyle name="백분율 10 2 3 2 2 2 2 2 5 2" xfId="5391"/>
    <cellStyle name="백분율 10 2 3 2 2 2 2 2 5 3" xfId="5392"/>
    <cellStyle name="백분율 10 2 3 2 2 2 2 2 5 4" xfId="30347"/>
    <cellStyle name="백분율 10 2 3 2 2 2 2 2 6" xfId="5393"/>
    <cellStyle name="백분율 10 2 3 2 2 2 2 2 7" xfId="5394"/>
    <cellStyle name="백분율 10 2 3 2 2 2 2 2 8" xfId="5395"/>
    <cellStyle name="백분율 10 2 3 2 2 2 2 2 9" xfId="5396"/>
    <cellStyle name="백분율 10 2 3 2 2 2 2 3" xfId="5397"/>
    <cellStyle name="백분율 10 2 3 2 2 2 2 3 2" xfId="5398"/>
    <cellStyle name="백분율 10 2 3 2 2 2 2 3 3" xfId="5399"/>
    <cellStyle name="백분율 10 2 3 2 2 2 2 3 4" xfId="30348"/>
    <cellStyle name="백분율 10 2 3 2 2 2 2 4" xfId="5400"/>
    <cellStyle name="백분율 10 2 3 2 2 2 2 4 2" xfId="5401"/>
    <cellStyle name="백분율 10 2 3 2 2 2 2 4 3" xfId="5402"/>
    <cellStyle name="백분율 10 2 3 2 2 2 2 4 4" xfId="30349"/>
    <cellStyle name="백분율 10 2 3 2 2 2 2 5" xfId="5403"/>
    <cellStyle name="백분율 10 2 3 2 2 2 2 6" xfId="5404"/>
    <cellStyle name="백분율 10 2 3 2 2 2 2 7" xfId="5405"/>
    <cellStyle name="백분율 10 2 3 2 2 2 2 8" xfId="30339"/>
    <cellStyle name="백분율 10 2 3 2 2 2 3" xfId="5406"/>
    <cellStyle name="백분율 10 2 3 2 2 2 3 10" xfId="30350"/>
    <cellStyle name="백분율 10 2 3 2 2 2 3 11" xfId="36969"/>
    <cellStyle name="백분율 10 2 3 2 2 2 3 2" xfId="5407"/>
    <cellStyle name="백분율 10 2 3 2 2 2 3 2 2" xfId="5408"/>
    <cellStyle name="백분율 10 2 3 2 2 2 3 2 2 2" xfId="5409"/>
    <cellStyle name="백분율 10 2 3 2 2 2 3 2 2 3" xfId="5410"/>
    <cellStyle name="백분율 10 2 3 2 2 2 3 2 2 4" xfId="30352"/>
    <cellStyle name="백분율 10 2 3 2 2 2 3 2 3" xfId="5411"/>
    <cellStyle name="백분율 10 2 3 2 2 2 3 2 4" xfId="5412"/>
    <cellStyle name="백분율 10 2 3 2 2 2 3 2 5" xfId="30351"/>
    <cellStyle name="백분율 10 2 3 2 2 2 3 3" xfId="5413"/>
    <cellStyle name="백분율 10 2 3 2 2 2 3 3 2" xfId="5414"/>
    <cellStyle name="백분율 10 2 3 2 2 2 3 3 2 2" xfId="5415"/>
    <cellStyle name="백분율 10 2 3 2 2 2 3 3 2 3" xfId="5416"/>
    <cellStyle name="백분율 10 2 3 2 2 2 3 3 2 4" xfId="30354"/>
    <cellStyle name="백분율 10 2 3 2 2 2 3 3 3" xfId="5417"/>
    <cellStyle name="백분율 10 2 3 2 2 2 3 3 4" xfId="5418"/>
    <cellStyle name="백분율 10 2 3 2 2 2 3 3 5" xfId="30353"/>
    <cellStyle name="백분율 10 2 3 2 2 2 3 4" xfId="5419"/>
    <cellStyle name="백분율 10 2 3 2 2 2 3 4 2" xfId="5420"/>
    <cellStyle name="백분율 10 2 3 2 2 2 3 4 3" xfId="5421"/>
    <cellStyle name="백분율 10 2 3 2 2 2 3 4 4" xfId="30355"/>
    <cellStyle name="백분율 10 2 3 2 2 2 3 5" xfId="5422"/>
    <cellStyle name="백분율 10 2 3 2 2 2 3 5 2" xfId="5423"/>
    <cellStyle name="백분율 10 2 3 2 2 2 3 5 3" xfId="5424"/>
    <cellStyle name="백분율 10 2 3 2 2 2 3 5 4" xfId="30356"/>
    <cellStyle name="백분율 10 2 3 2 2 2 3 6" xfId="5425"/>
    <cellStyle name="백분율 10 2 3 2 2 2 3 7" xfId="5426"/>
    <cellStyle name="백분율 10 2 3 2 2 2 3 8" xfId="5427"/>
    <cellStyle name="백분율 10 2 3 2 2 2 3 9" xfId="5428"/>
    <cellStyle name="백분율 10 2 3 2 2 2 4" xfId="5429"/>
    <cellStyle name="백분율 10 2 3 2 2 2 4 10" xfId="30357"/>
    <cellStyle name="백분율 10 2 3 2 2 2 4 11" xfId="36966"/>
    <cellStyle name="백분율 10 2 3 2 2 2 4 2" xfId="5430"/>
    <cellStyle name="백분율 10 2 3 2 2 2 4 2 2" xfId="5431"/>
    <cellStyle name="백분율 10 2 3 2 2 2 4 2 2 2" xfId="5432"/>
    <cellStyle name="백분율 10 2 3 2 2 2 4 2 2 3" xfId="5433"/>
    <cellStyle name="백분율 10 2 3 2 2 2 4 2 2 4" xfId="30359"/>
    <cellStyle name="백분율 10 2 3 2 2 2 4 2 3" xfId="5434"/>
    <cellStyle name="백분율 10 2 3 2 2 2 4 2 4" xfId="5435"/>
    <cellStyle name="백분율 10 2 3 2 2 2 4 2 5" xfId="30358"/>
    <cellStyle name="백분율 10 2 3 2 2 2 4 3" xfId="5436"/>
    <cellStyle name="백분율 10 2 3 2 2 2 4 3 2" xfId="5437"/>
    <cellStyle name="백분율 10 2 3 2 2 2 4 3 2 2" xfId="5438"/>
    <cellStyle name="백분율 10 2 3 2 2 2 4 3 2 3" xfId="5439"/>
    <cellStyle name="백분율 10 2 3 2 2 2 4 3 2 4" xfId="30361"/>
    <cellStyle name="백분율 10 2 3 2 2 2 4 3 3" xfId="5440"/>
    <cellStyle name="백분율 10 2 3 2 2 2 4 3 4" xfId="5441"/>
    <cellStyle name="백분율 10 2 3 2 2 2 4 3 5" xfId="30360"/>
    <cellStyle name="백분율 10 2 3 2 2 2 4 4" xfId="5442"/>
    <cellStyle name="백분율 10 2 3 2 2 2 4 4 2" xfId="5443"/>
    <cellStyle name="백분율 10 2 3 2 2 2 4 4 3" xfId="5444"/>
    <cellStyle name="백분율 10 2 3 2 2 2 4 4 4" xfId="30362"/>
    <cellStyle name="백분율 10 2 3 2 2 2 4 5" xfId="5445"/>
    <cellStyle name="백분율 10 2 3 2 2 2 4 5 2" xfId="5446"/>
    <cellStyle name="백분율 10 2 3 2 2 2 4 5 3" xfId="5447"/>
    <cellStyle name="백분율 10 2 3 2 2 2 4 5 4" xfId="30363"/>
    <cellStyle name="백분율 10 2 3 2 2 2 4 6" xfId="5448"/>
    <cellStyle name="백분율 10 2 3 2 2 2 4 7" xfId="5449"/>
    <cellStyle name="백분율 10 2 3 2 2 2 4 8" xfId="5450"/>
    <cellStyle name="백분율 10 2 3 2 2 2 4 9" xfId="5451"/>
    <cellStyle name="백분율 10 2 3 2 2 2 5" xfId="5452"/>
    <cellStyle name="백분율 10 2 3 2 2 2 5 10" xfId="30364"/>
    <cellStyle name="백분율 10 2 3 2 2 2 5 11" xfId="36965"/>
    <cellStyle name="백분율 10 2 3 2 2 2 5 2" xfId="5453"/>
    <cellStyle name="백분율 10 2 3 2 2 2 5 2 2" xfId="5454"/>
    <cellStyle name="백분율 10 2 3 2 2 2 5 2 2 2" xfId="5455"/>
    <cellStyle name="백분율 10 2 3 2 2 2 5 2 2 3" xfId="5456"/>
    <cellStyle name="백분율 10 2 3 2 2 2 5 2 2 4" xfId="30366"/>
    <cellStyle name="백분율 10 2 3 2 2 2 5 2 3" xfId="5457"/>
    <cellStyle name="백분율 10 2 3 2 2 2 5 2 4" xfId="5458"/>
    <cellStyle name="백분율 10 2 3 2 2 2 5 2 5" xfId="30365"/>
    <cellStyle name="백분율 10 2 3 2 2 2 5 3" xfId="5459"/>
    <cellStyle name="백분율 10 2 3 2 2 2 5 3 2" xfId="5460"/>
    <cellStyle name="백분율 10 2 3 2 2 2 5 3 2 2" xfId="5461"/>
    <cellStyle name="백분율 10 2 3 2 2 2 5 3 2 3" xfId="5462"/>
    <cellStyle name="백분율 10 2 3 2 2 2 5 3 2 4" xfId="30368"/>
    <cellStyle name="백분율 10 2 3 2 2 2 5 3 3" xfId="5463"/>
    <cellStyle name="백분율 10 2 3 2 2 2 5 3 4" xfId="5464"/>
    <cellStyle name="백분율 10 2 3 2 2 2 5 3 5" xfId="30367"/>
    <cellStyle name="백분율 10 2 3 2 2 2 5 4" xfId="5465"/>
    <cellStyle name="백분율 10 2 3 2 2 2 5 4 2" xfId="5466"/>
    <cellStyle name="백분율 10 2 3 2 2 2 5 4 3" xfId="5467"/>
    <cellStyle name="백분율 10 2 3 2 2 2 5 4 4" xfId="30369"/>
    <cellStyle name="백분율 10 2 3 2 2 2 5 5" xfId="5468"/>
    <cellStyle name="백분율 10 2 3 2 2 2 5 5 2" xfId="5469"/>
    <cellStyle name="백분율 10 2 3 2 2 2 5 5 3" xfId="5470"/>
    <cellStyle name="백분율 10 2 3 2 2 2 5 5 4" xfId="30370"/>
    <cellStyle name="백분율 10 2 3 2 2 2 5 6" xfId="5471"/>
    <cellStyle name="백분율 10 2 3 2 2 2 5 7" xfId="5472"/>
    <cellStyle name="백분율 10 2 3 2 2 2 5 8" xfId="5473"/>
    <cellStyle name="백분율 10 2 3 2 2 2 5 9" xfId="5474"/>
    <cellStyle name="백분율 10 2 3 2 2 2 6" xfId="5475"/>
    <cellStyle name="백분율 10 2 3 2 2 2 6 10" xfId="30371"/>
    <cellStyle name="백분율 10 2 3 2 2 2 6 11" xfId="36963"/>
    <cellStyle name="백분율 10 2 3 2 2 2 6 2" xfId="5476"/>
    <cellStyle name="백분율 10 2 3 2 2 2 6 2 2" xfId="5477"/>
    <cellStyle name="백분율 10 2 3 2 2 2 6 2 2 2" xfId="5478"/>
    <cellStyle name="백분율 10 2 3 2 2 2 6 2 2 3" xfId="5479"/>
    <cellStyle name="백분율 10 2 3 2 2 2 6 2 2 4" xfId="30373"/>
    <cellStyle name="백분율 10 2 3 2 2 2 6 2 3" xfId="5480"/>
    <cellStyle name="백분율 10 2 3 2 2 2 6 2 4" xfId="5481"/>
    <cellStyle name="백분율 10 2 3 2 2 2 6 2 5" xfId="30372"/>
    <cellStyle name="백분율 10 2 3 2 2 2 6 3" xfId="5482"/>
    <cellStyle name="백분율 10 2 3 2 2 2 6 3 2" xfId="5483"/>
    <cellStyle name="백분율 10 2 3 2 2 2 6 3 2 2" xfId="5484"/>
    <cellStyle name="백분율 10 2 3 2 2 2 6 3 2 3" xfId="5485"/>
    <cellStyle name="백분율 10 2 3 2 2 2 6 3 2 4" xfId="30375"/>
    <cellStyle name="백분율 10 2 3 2 2 2 6 3 3" xfId="5486"/>
    <cellStyle name="백분율 10 2 3 2 2 2 6 3 4" xfId="5487"/>
    <cellStyle name="백분율 10 2 3 2 2 2 6 3 5" xfId="30374"/>
    <cellStyle name="백분율 10 2 3 2 2 2 6 4" xfId="5488"/>
    <cellStyle name="백분율 10 2 3 2 2 2 6 4 2" xfId="5489"/>
    <cellStyle name="백분율 10 2 3 2 2 2 6 4 3" xfId="5490"/>
    <cellStyle name="백분율 10 2 3 2 2 2 6 4 4" xfId="30376"/>
    <cellStyle name="백분율 10 2 3 2 2 2 6 5" xfId="5491"/>
    <cellStyle name="백분율 10 2 3 2 2 2 6 5 2" xfId="5492"/>
    <cellStyle name="백분율 10 2 3 2 2 2 6 5 3" xfId="5493"/>
    <cellStyle name="백분율 10 2 3 2 2 2 6 5 4" xfId="30377"/>
    <cellStyle name="백분율 10 2 3 2 2 2 6 6" xfId="5494"/>
    <cellStyle name="백분율 10 2 3 2 2 2 6 7" xfId="5495"/>
    <cellStyle name="백분율 10 2 3 2 2 2 6 8" xfId="5496"/>
    <cellStyle name="백분율 10 2 3 2 2 2 6 9" xfId="5497"/>
    <cellStyle name="백분율 10 2 3 2 2 2 7" xfId="5498"/>
    <cellStyle name="백분율 10 2 3 2 2 2 7 2" xfId="5499"/>
    <cellStyle name="백분율 10 2 3 2 2 2 7 2 2" xfId="5500"/>
    <cellStyle name="백분율 10 2 3 2 2 2 7 2 3" xfId="5501"/>
    <cellStyle name="백분율 10 2 3 2 2 2 7 2 4" xfId="30379"/>
    <cellStyle name="백분율 10 2 3 2 2 2 7 3" xfId="5502"/>
    <cellStyle name="백분율 10 2 3 2 2 2 7 4" xfId="5503"/>
    <cellStyle name="백분율 10 2 3 2 2 2 7 5" xfId="30378"/>
    <cellStyle name="백분율 10 2 3 2 2 2 8" xfId="5504"/>
    <cellStyle name="백분율 10 2 3 2 2 2 8 2" xfId="5505"/>
    <cellStyle name="백분율 10 2 3 2 2 2 8 2 2" xfId="5506"/>
    <cellStyle name="백분율 10 2 3 2 2 2 8 2 3" xfId="5507"/>
    <cellStyle name="백분율 10 2 3 2 2 2 8 2 4" xfId="30381"/>
    <cellStyle name="백분율 10 2 3 2 2 2 8 3" xfId="5508"/>
    <cellStyle name="백분율 10 2 3 2 2 2 8 4" xfId="5509"/>
    <cellStyle name="백분율 10 2 3 2 2 2 8 5" xfId="30380"/>
    <cellStyle name="백분율 10 2 3 2 2 2 9" xfId="5510"/>
    <cellStyle name="백분율 10 2 3 2 2 2 9 2" xfId="5511"/>
    <cellStyle name="백분율 10 2 3 2 2 2 9 2 2" xfId="5512"/>
    <cellStyle name="백분율 10 2 3 2 2 2 9 2 3" xfId="5513"/>
    <cellStyle name="백분율 10 2 3 2 2 2 9 2 4" xfId="30383"/>
    <cellStyle name="백분율 10 2 3 2 2 2 9 3" xfId="5514"/>
    <cellStyle name="백분율 10 2 3 2 2 2 9 4" xfId="5515"/>
    <cellStyle name="백분율 10 2 3 2 2 2 9 5" xfId="30382"/>
    <cellStyle name="백분율 10 2 3 2 2 3" xfId="5516"/>
    <cellStyle name="백분율 10 2 3 2 2 3 10" xfId="30384"/>
    <cellStyle name="백분율 10 2 3 2 2 3 11" xfId="36959"/>
    <cellStyle name="백분율 10 2 3 2 2 3 2" xfId="5517"/>
    <cellStyle name="백분율 10 2 3 2 2 3 2 2" xfId="5518"/>
    <cellStyle name="백분율 10 2 3 2 2 3 2 2 2" xfId="5519"/>
    <cellStyle name="백분율 10 2 3 2 2 3 2 2 3" xfId="5520"/>
    <cellStyle name="백분율 10 2 3 2 2 3 2 2 4" xfId="30386"/>
    <cellStyle name="백분율 10 2 3 2 2 3 2 3" xfId="5521"/>
    <cellStyle name="백분율 10 2 3 2 2 3 2 4" xfId="5522"/>
    <cellStyle name="백분율 10 2 3 2 2 3 2 5" xfId="30385"/>
    <cellStyle name="백분율 10 2 3 2 2 3 3" xfId="5523"/>
    <cellStyle name="백분율 10 2 3 2 2 3 3 2" xfId="5524"/>
    <cellStyle name="백분율 10 2 3 2 2 3 3 2 2" xfId="5525"/>
    <cellStyle name="백분율 10 2 3 2 2 3 3 2 3" xfId="5526"/>
    <cellStyle name="백분율 10 2 3 2 2 3 3 2 4" xfId="30388"/>
    <cellStyle name="백분율 10 2 3 2 2 3 3 3" xfId="5527"/>
    <cellStyle name="백분율 10 2 3 2 2 3 3 4" xfId="5528"/>
    <cellStyle name="백분율 10 2 3 2 2 3 3 5" xfId="30387"/>
    <cellStyle name="백분율 10 2 3 2 2 3 4" xfId="5529"/>
    <cellStyle name="백분율 10 2 3 2 2 3 4 2" xfId="5530"/>
    <cellStyle name="백분율 10 2 3 2 2 3 4 3" xfId="5531"/>
    <cellStyle name="백분율 10 2 3 2 2 3 4 4" xfId="30389"/>
    <cellStyle name="백분율 10 2 3 2 2 3 5" xfId="5532"/>
    <cellStyle name="백분율 10 2 3 2 2 3 5 2" xfId="5533"/>
    <cellStyle name="백분율 10 2 3 2 2 3 5 3" xfId="5534"/>
    <cellStyle name="백분율 10 2 3 2 2 3 5 4" xfId="30390"/>
    <cellStyle name="백분율 10 2 3 2 2 3 6" xfId="5535"/>
    <cellStyle name="백분율 10 2 3 2 2 3 7" xfId="5536"/>
    <cellStyle name="백분율 10 2 3 2 2 3 8" xfId="5537"/>
    <cellStyle name="백분율 10 2 3 2 2 3 9" xfId="5538"/>
    <cellStyle name="백분율 10 2 3 2 2 4" xfId="5539"/>
    <cellStyle name="백분율 10 2 3 2 2 4 10" xfId="36958"/>
    <cellStyle name="백분율 10 2 3 2 2 4 2" xfId="5540"/>
    <cellStyle name="백분율 10 2 3 2 2 4 2 2" xfId="5541"/>
    <cellStyle name="백분율 10 2 3 2 2 4 2 2 2" xfId="5542"/>
    <cellStyle name="백분율 10 2 3 2 2 4 2 2 3" xfId="5543"/>
    <cellStyle name="백분율 10 2 3 2 2 4 2 2 4" xfId="30393"/>
    <cellStyle name="백분율 10 2 3 2 2 4 2 3" xfId="5544"/>
    <cellStyle name="백분율 10 2 3 2 2 4 2 3 2" xfId="5545"/>
    <cellStyle name="백분율 10 2 3 2 2 4 2 3 3" xfId="5546"/>
    <cellStyle name="백분율 10 2 3 2 2 4 2 3 4" xfId="30394"/>
    <cellStyle name="백분율 10 2 3 2 2 4 2 4" xfId="5547"/>
    <cellStyle name="백분율 10 2 3 2 2 4 2 4 2" xfId="5548"/>
    <cellStyle name="백분율 10 2 3 2 2 4 2 4 3" xfId="5549"/>
    <cellStyle name="백분율 10 2 3 2 2 4 2 4 4" xfId="30395"/>
    <cellStyle name="백분율 10 2 3 2 2 4 2 5" xfId="5550"/>
    <cellStyle name="백분율 10 2 3 2 2 4 2 6" xfId="5551"/>
    <cellStyle name="백분율 10 2 3 2 2 4 2 7" xfId="5552"/>
    <cellStyle name="백분율 10 2 3 2 2 4 2 8" xfId="5553"/>
    <cellStyle name="백분율 10 2 3 2 2 4 2 9" xfId="30392"/>
    <cellStyle name="백분율 10 2 3 2 2 4 3" xfId="5554"/>
    <cellStyle name="백분율 10 2 3 2 2 4 3 2" xfId="5555"/>
    <cellStyle name="백분율 10 2 3 2 2 4 3 2 2" xfId="5556"/>
    <cellStyle name="백분율 10 2 3 2 2 4 3 2 3" xfId="5557"/>
    <cellStyle name="백분율 10 2 3 2 2 4 3 2 4" xfId="30397"/>
    <cellStyle name="백분율 10 2 3 2 2 4 3 3" xfId="5558"/>
    <cellStyle name="백분율 10 2 3 2 2 4 3 4" xfId="5559"/>
    <cellStyle name="백분율 10 2 3 2 2 4 3 5" xfId="30396"/>
    <cellStyle name="백분율 10 2 3 2 2 4 4" xfId="5560"/>
    <cellStyle name="백분율 10 2 3 2 2 4 4 2" xfId="5561"/>
    <cellStyle name="백분율 10 2 3 2 2 4 4 2 2" xfId="5562"/>
    <cellStyle name="백분율 10 2 3 2 2 4 4 2 3" xfId="5563"/>
    <cellStyle name="백분율 10 2 3 2 2 4 4 2 4" xfId="30399"/>
    <cellStyle name="백분율 10 2 3 2 2 4 4 3" xfId="5564"/>
    <cellStyle name="백분율 10 2 3 2 2 4 4 4" xfId="5565"/>
    <cellStyle name="백분율 10 2 3 2 2 4 4 5" xfId="30398"/>
    <cellStyle name="백분율 10 2 3 2 2 4 5" xfId="5566"/>
    <cellStyle name="백분율 10 2 3 2 2 4 6" xfId="5567"/>
    <cellStyle name="백분율 10 2 3 2 2 4 7" xfId="5568"/>
    <cellStyle name="백분율 10 2 3 2 2 4 8" xfId="5569"/>
    <cellStyle name="백분율 10 2 3 2 2 4 9" xfId="30391"/>
    <cellStyle name="백분율 10 2 3 2 2 5" xfId="5570"/>
    <cellStyle name="백분율 10 2 3 2 2 5 2" xfId="5571"/>
    <cellStyle name="백분율 10 2 3 2 2 5 3" xfId="5572"/>
    <cellStyle name="백분율 10 2 3 2 2 5 4" xfId="5573"/>
    <cellStyle name="백분율 10 2 3 2 2 5 5" xfId="5574"/>
    <cellStyle name="백분율 10 2 3 2 2 5 6" xfId="30400"/>
    <cellStyle name="백분율 10 2 3 2 2 6" xfId="5575"/>
    <cellStyle name="백분율 10 2 3 2 2 6 2" xfId="5576"/>
    <cellStyle name="백분율 10 2 3 2 2 6 3" xfId="5577"/>
    <cellStyle name="백분율 10 2 3 2 2 6 4" xfId="5578"/>
    <cellStyle name="백분율 10 2 3 2 2 6 5" xfId="5579"/>
    <cellStyle name="백분율 10 2 3 2 2 6 6" xfId="30401"/>
    <cellStyle name="백분율 10 2 3 2 2 7" xfId="5580"/>
    <cellStyle name="백분율 10 2 3 2 2 7 2" xfId="5581"/>
    <cellStyle name="백분율 10 2 3 2 2 7 3" xfId="5582"/>
    <cellStyle name="백분율 10 2 3 2 2 7 4" xfId="5583"/>
    <cellStyle name="백분율 10 2 3 2 2 7 5" xfId="5584"/>
    <cellStyle name="백분율 10 2 3 2 2 7 6" xfId="30402"/>
    <cellStyle name="백분율 10 2 3 2 2 8" xfId="5585"/>
    <cellStyle name="백분율 10 2 3 2 2 8 2" xfId="5586"/>
    <cellStyle name="백분율 10 2 3 2 2 8 3" xfId="5587"/>
    <cellStyle name="백분율 10 2 3 2 2 8 4" xfId="30403"/>
    <cellStyle name="백분율 10 2 3 2 2 9" xfId="5588"/>
    <cellStyle name="백분율 10 2 3 2 2 9 2" xfId="5589"/>
    <cellStyle name="백분율 10 2 3 2 2 9 3" xfId="5590"/>
    <cellStyle name="백분율 10 2 3 2 2 9 4" xfId="30404"/>
    <cellStyle name="백분율 10 2 3 2 3" xfId="5591"/>
    <cellStyle name="백분율 10 2 3 2 3 10" xfId="30405"/>
    <cellStyle name="백분율 10 2 3 2 3 11" xfId="36953"/>
    <cellStyle name="백분율 10 2 3 2 3 2" xfId="5592"/>
    <cellStyle name="백분율 10 2 3 2 3 2 2" xfId="5593"/>
    <cellStyle name="백분율 10 2 3 2 3 2 2 2" xfId="5594"/>
    <cellStyle name="백분율 10 2 3 2 3 2 2 3" xfId="5595"/>
    <cellStyle name="백분율 10 2 3 2 3 2 2 4" xfId="30407"/>
    <cellStyle name="백분율 10 2 3 2 3 2 3" xfId="5596"/>
    <cellStyle name="백분율 10 2 3 2 3 2 4" xfId="5597"/>
    <cellStyle name="백분율 10 2 3 2 3 2 5" xfId="30406"/>
    <cellStyle name="백분율 10 2 3 2 3 3" xfId="5598"/>
    <cellStyle name="백분율 10 2 3 2 3 3 2" xfId="5599"/>
    <cellStyle name="백분율 10 2 3 2 3 3 2 2" xfId="5600"/>
    <cellStyle name="백분율 10 2 3 2 3 3 2 3" xfId="5601"/>
    <cellStyle name="백분율 10 2 3 2 3 3 2 4" xfId="30409"/>
    <cellStyle name="백분율 10 2 3 2 3 3 3" xfId="5602"/>
    <cellStyle name="백분율 10 2 3 2 3 3 4" xfId="5603"/>
    <cellStyle name="백분율 10 2 3 2 3 3 5" xfId="30408"/>
    <cellStyle name="백분율 10 2 3 2 3 4" xfId="5604"/>
    <cellStyle name="백분율 10 2 3 2 3 4 2" xfId="5605"/>
    <cellStyle name="백분율 10 2 3 2 3 4 3" xfId="5606"/>
    <cellStyle name="백분율 10 2 3 2 3 4 4" xfId="30410"/>
    <cellStyle name="백분율 10 2 3 2 3 5" xfId="5607"/>
    <cellStyle name="백분율 10 2 3 2 3 5 2" xfId="5608"/>
    <cellStyle name="백분율 10 2 3 2 3 5 3" xfId="5609"/>
    <cellStyle name="백분율 10 2 3 2 3 5 4" xfId="30411"/>
    <cellStyle name="백분율 10 2 3 2 3 6" xfId="5610"/>
    <cellStyle name="백분율 10 2 3 2 3 7" xfId="5611"/>
    <cellStyle name="백분율 10 2 3 2 3 8" xfId="5612"/>
    <cellStyle name="백분율 10 2 3 2 3 9" xfId="5613"/>
    <cellStyle name="백분율 10 2 3 2 4" xfId="5614"/>
    <cellStyle name="백분율 10 2 3 2 4 10" xfId="30412"/>
    <cellStyle name="백분율 10 2 3 2 4 11" xfId="36951"/>
    <cellStyle name="백분율 10 2 3 2 4 2" xfId="5615"/>
    <cellStyle name="백분율 10 2 3 2 4 2 2" xfId="5616"/>
    <cellStyle name="백분율 10 2 3 2 4 2 2 2" xfId="5617"/>
    <cellStyle name="백분율 10 2 3 2 4 2 2 3" xfId="5618"/>
    <cellStyle name="백분율 10 2 3 2 4 2 2 4" xfId="30414"/>
    <cellStyle name="백분율 10 2 3 2 4 2 3" xfId="5619"/>
    <cellStyle name="백분율 10 2 3 2 4 2 4" xfId="5620"/>
    <cellStyle name="백분율 10 2 3 2 4 2 5" xfId="30413"/>
    <cellStyle name="백분율 10 2 3 2 4 3" xfId="5621"/>
    <cellStyle name="백분율 10 2 3 2 4 3 2" xfId="5622"/>
    <cellStyle name="백분율 10 2 3 2 4 3 2 2" xfId="5623"/>
    <cellStyle name="백분율 10 2 3 2 4 3 2 3" xfId="5624"/>
    <cellStyle name="백분율 10 2 3 2 4 3 2 4" xfId="30416"/>
    <cellStyle name="백분율 10 2 3 2 4 3 3" xfId="5625"/>
    <cellStyle name="백분율 10 2 3 2 4 3 4" xfId="5626"/>
    <cellStyle name="백분율 10 2 3 2 4 3 5" xfId="30415"/>
    <cellStyle name="백분율 10 2 3 2 4 4" xfId="5627"/>
    <cellStyle name="백분율 10 2 3 2 4 4 2" xfId="5628"/>
    <cellStyle name="백분율 10 2 3 2 4 4 3" xfId="5629"/>
    <cellStyle name="백분율 10 2 3 2 4 4 4" xfId="30417"/>
    <cellStyle name="백분율 10 2 3 2 4 5" xfId="5630"/>
    <cellStyle name="백분율 10 2 3 2 4 5 2" xfId="5631"/>
    <cellStyle name="백분율 10 2 3 2 4 5 3" xfId="5632"/>
    <cellStyle name="백분율 10 2 3 2 4 5 4" xfId="30418"/>
    <cellStyle name="백분율 10 2 3 2 4 6" xfId="5633"/>
    <cellStyle name="백분율 10 2 3 2 4 7" xfId="5634"/>
    <cellStyle name="백분율 10 2 3 2 4 8" xfId="5635"/>
    <cellStyle name="백분율 10 2 3 2 4 9" xfId="5636"/>
    <cellStyle name="백분율 10 2 3 2 5" xfId="5637"/>
    <cellStyle name="백분율 10 2 3 2 5 10" xfId="30419"/>
    <cellStyle name="백분율 10 2 3 2 5 11" xfId="36947"/>
    <cellStyle name="백분율 10 2 3 2 5 2" xfId="5638"/>
    <cellStyle name="백분율 10 2 3 2 5 2 2" xfId="5639"/>
    <cellStyle name="백분율 10 2 3 2 5 2 2 2" xfId="5640"/>
    <cellStyle name="백분율 10 2 3 2 5 2 2 3" xfId="5641"/>
    <cellStyle name="백분율 10 2 3 2 5 2 2 4" xfId="30421"/>
    <cellStyle name="백분율 10 2 3 2 5 2 3" xfId="5642"/>
    <cellStyle name="백분율 10 2 3 2 5 2 4" xfId="5643"/>
    <cellStyle name="백분율 10 2 3 2 5 2 5" xfId="30420"/>
    <cellStyle name="백분율 10 2 3 2 5 3" xfId="5644"/>
    <cellStyle name="백분율 10 2 3 2 5 3 2" xfId="5645"/>
    <cellStyle name="백분율 10 2 3 2 5 3 2 2" xfId="5646"/>
    <cellStyle name="백분율 10 2 3 2 5 3 2 3" xfId="5647"/>
    <cellStyle name="백분율 10 2 3 2 5 3 2 4" xfId="30423"/>
    <cellStyle name="백분율 10 2 3 2 5 3 3" xfId="5648"/>
    <cellStyle name="백분율 10 2 3 2 5 3 4" xfId="5649"/>
    <cellStyle name="백분율 10 2 3 2 5 3 5" xfId="30422"/>
    <cellStyle name="백분율 10 2 3 2 5 4" xfId="5650"/>
    <cellStyle name="백분율 10 2 3 2 5 4 2" xfId="5651"/>
    <cellStyle name="백분율 10 2 3 2 5 4 3" xfId="5652"/>
    <cellStyle name="백분율 10 2 3 2 5 4 4" xfId="30424"/>
    <cellStyle name="백분율 10 2 3 2 5 5" xfId="5653"/>
    <cellStyle name="백분율 10 2 3 2 5 5 2" xfId="5654"/>
    <cellStyle name="백분율 10 2 3 2 5 5 3" xfId="5655"/>
    <cellStyle name="백분율 10 2 3 2 5 5 4" xfId="30425"/>
    <cellStyle name="백분율 10 2 3 2 5 6" xfId="5656"/>
    <cellStyle name="백분율 10 2 3 2 5 7" xfId="5657"/>
    <cellStyle name="백분율 10 2 3 2 5 8" xfId="5658"/>
    <cellStyle name="백분율 10 2 3 2 5 9" xfId="5659"/>
    <cellStyle name="백분율 10 2 3 2 6" xfId="5660"/>
    <cellStyle name="백분율 10 2 3 2 6 10" xfId="5661"/>
    <cellStyle name="백분율 10 2 3 2 6 11" xfId="5662"/>
    <cellStyle name="백분율 10 2 3 2 6 12" xfId="5663"/>
    <cellStyle name="백분율 10 2 3 2 6 13" xfId="5664"/>
    <cellStyle name="백분율 10 2 3 2 6 14" xfId="30426"/>
    <cellStyle name="백분율 10 2 3 2 6 2" xfId="5665"/>
    <cellStyle name="백분율 10 2 3 2 6 2 10" xfId="36945"/>
    <cellStyle name="백분율 10 2 3 2 6 2 2" xfId="5666"/>
    <cellStyle name="백분율 10 2 3 2 6 2 2 2" xfId="5667"/>
    <cellStyle name="백분율 10 2 3 2 6 2 2 2 2" xfId="5668"/>
    <cellStyle name="백분율 10 2 3 2 6 2 2 2 3" xfId="5669"/>
    <cellStyle name="백분율 10 2 3 2 6 2 2 2 4" xfId="30429"/>
    <cellStyle name="백분율 10 2 3 2 6 2 2 3" xfId="5670"/>
    <cellStyle name="백분율 10 2 3 2 6 2 2 3 2" xfId="5671"/>
    <cellStyle name="백분율 10 2 3 2 6 2 2 3 3" xfId="5672"/>
    <cellStyle name="백분율 10 2 3 2 6 2 2 3 4" xfId="30430"/>
    <cellStyle name="백분율 10 2 3 2 6 2 2 4" xfId="5673"/>
    <cellStyle name="백분율 10 2 3 2 6 2 2 4 2" xfId="5674"/>
    <cellStyle name="백분율 10 2 3 2 6 2 2 4 3" xfId="5675"/>
    <cellStyle name="백분율 10 2 3 2 6 2 2 4 4" xfId="30431"/>
    <cellStyle name="백분율 10 2 3 2 6 2 2 5" xfId="5676"/>
    <cellStyle name="백분율 10 2 3 2 6 2 2 6" xfId="5677"/>
    <cellStyle name="백분율 10 2 3 2 6 2 2 7" xfId="5678"/>
    <cellStyle name="백분율 10 2 3 2 6 2 2 8" xfId="5679"/>
    <cellStyle name="백분율 10 2 3 2 6 2 2 9" xfId="30428"/>
    <cellStyle name="백분율 10 2 3 2 6 2 3" xfId="5680"/>
    <cellStyle name="백분율 10 2 3 2 6 2 3 2" xfId="5681"/>
    <cellStyle name="백분율 10 2 3 2 6 2 3 2 2" xfId="5682"/>
    <cellStyle name="백분율 10 2 3 2 6 2 3 2 3" xfId="30433"/>
    <cellStyle name="백분율 10 2 3 2 6 2 3 3" xfId="5683"/>
    <cellStyle name="백분율 10 2 3 2 6 2 3 4" xfId="30432"/>
    <cellStyle name="백분율 10 2 3 2 6 2 4" xfId="5684"/>
    <cellStyle name="백분율 10 2 3 2 6 2 4 2" xfId="5685"/>
    <cellStyle name="백분율 10 2 3 2 6 2 4 2 2" xfId="5686"/>
    <cellStyle name="백분율 10 2 3 2 6 2 4 2 3" xfId="30435"/>
    <cellStyle name="백분율 10 2 3 2 6 2 4 3" xfId="5687"/>
    <cellStyle name="백분율 10 2 3 2 6 2 4 4" xfId="30434"/>
    <cellStyle name="백분율 10 2 3 2 6 2 5" xfId="5688"/>
    <cellStyle name="백분율 10 2 3 2 6 2 6" xfId="5689"/>
    <cellStyle name="백분율 10 2 3 2 6 2 7" xfId="5690"/>
    <cellStyle name="백분율 10 2 3 2 6 2 8" xfId="5691"/>
    <cellStyle name="백분율 10 2 3 2 6 2 9" xfId="30427"/>
    <cellStyle name="백분율 10 2 3 2 6 3" xfId="5692"/>
    <cellStyle name="백분율 10 2 3 2 6 3 2" xfId="5693"/>
    <cellStyle name="백분율 10 2 3 2 6 3 3" xfId="5694"/>
    <cellStyle name="백분율 10 2 3 2 6 3 4" xfId="5695"/>
    <cellStyle name="백분율 10 2 3 2 6 3 5" xfId="30436"/>
    <cellStyle name="백분율 10 2 3 2 6 4" xfId="5696"/>
    <cellStyle name="백분율 10 2 3 2 6 4 2" xfId="5697"/>
    <cellStyle name="백분율 10 2 3 2 6 4 3" xfId="5698"/>
    <cellStyle name="백분율 10 2 3 2 6 4 4" xfId="5699"/>
    <cellStyle name="백분율 10 2 3 2 6 4 5" xfId="30437"/>
    <cellStyle name="백분율 10 2 3 2 6 5" xfId="5700"/>
    <cellStyle name="백분율 10 2 3 2 6 5 2" xfId="5701"/>
    <cellStyle name="백분율 10 2 3 2 6 5 3" xfId="5702"/>
    <cellStyle name="백분율 10 2 3 2 6 5 4" xfId="5703"/>
    <cellStyle name="백분율 10 2 3 2 6 5 5" xfId="30438"/>
    <cellStyle name="백분율 10 2 3 2 6 6" xfId="5704"/>
    <cellStyle name="백분율 10 2 3 2 6 6 2" xfId="5705"/>
    <cellStyle name="백분율 10 2 3 2 6 6 3" xfId="5706"/>
    <cellStyle name="백분율 10 2 3 2 6 6 4" xfId="5707"/>
    <cellStyle name="백분율 10 2 3 2 6 6 5" xfId="30439"/>
    <cellStyle name="백분율 10 2 3 2 6 7" xfId="5708"/>
    <cellStyle name="백분율 10 2 3 2 6 7 2" xfId="5709"/>
    <cellStyle name="백분율 10 2 3 2 6 7 3" xfId="30440"/>
    <cellStyle name="백분율 10 2 3 2 6 8" xfId="5710"/>
    <cellStyle name="백분율 10 2 3 2 6 8 2" xfId="5711"/>
    <cellStyle name="백분율 10 2 3 2 6 8 3" xfId="30441"/>
    <cellStyle name="백분율 10 2 3 2 6 9" xfId="5712"/>
    <cellStyle name="백분율 10 2 3 2 6 9 2" xfId="5713"/>
    <cellStyle name="백분율 10 2 3 2 6 9 3" xfId="30442"/>
    <cellStyle name="백분율 10 2 3 2 7" xfId="5714"/>
    <cellStyle name="백분율 10 2 3 2 7 2" xfId="5715"/>
    <cellStyle name="백분율 10 2 3 2 7 2 10" xfId="36936"/>
    <cellStyle name="백분율 10 2 3 2 7 2 2" xfId="5716"/>
    <cellStyle name="백분율 10 2 3 2 7 2 2 2" xfId="5717"/>
    <cellStyle name="백분율 10 2 3 2 7 2 2 2 2" xfId="5718"/>
    <cellStyle name="백분율 10 2 3 2 7 2 2 2 3" xfId="30446"/>
    <cellStyle name="백분율 10 2 3 2 7 2 2 3" xfId="5719"/>
    <cellStyle name="백분율 10 2 3 2 7 2 2 4" xfId="30445"/>
    <cellStyle name="백분율 10 2 3 2 7 2 3" xfId="5720"/>
    <cellStyle name="백분율 10 2 3 2 7 2 3 2" xfId="5721"/>
    <cellStyle name="백분율 10 2 3 2 7 2 3 2 2" xfId="5722"/>
    <cellStyle name="백분율 10 2 3 2 7 2 3 2 3" xfId="30448"/>
    <cellStyle name="백분율 10 2 3 2 7 2 3 3" xfId="5723"/>
    <cellStyle name="백분율 10 2 3 2 7 2 3 4" xfId="30447"/>
    <cellStyle name="백분율 10 2 3 2 7 2 4" xfId="5724"/>
    <cellStyle name="백분율 10 2 3 2 7 2 4 2" xfId="5725"/>
    <cellStyle name="백분율 10 2 3 2 7 2 4 2 2" xfId="5726"/>
    <cellStyle name="백분율 10 2 3 2 7 2 4 2 3" xfId="30450"/>
    <cellStyle name="백분율 10 2 3 2 7 2 4 3" xfId="5727"/>
    <cellStyle name="백분율 10 2 3 2 7 2 4 4" xfId="30449"/>
    <cellStyle name="백분율 10 2 3 2 7 2 5" xfId="5728"/>
    <cellStyle name="백분율 10 2 3 2 7 2 5 2" xfId="5729"/>
    <cellStyle name="백분율 10 2 3 2 7 2 5 3" xfId="30451"/>
    <cellStyle name="백분율 10 2 3 2 7 2 6" xfId="5730"/>
    <cellStyle name="백분율 10 2 3 2 7 2 7" xfId="5731"/>
    <cellStyle name="백분율 10 2 3 2 7 2 8" xfId="5732"/>
    <cellStyle name="백분율 10 2 3 2 7 2 9" xfId="30444"/>
    <cellStyle name="백분율 10 2 3 2 7 3" xfId="5733"/>
    <cellStyle name="백분율 10 2 3 2 7 3 2" xfId="5734"/>
    <cellStyle name="백분율 10 2 3 2 7 3 3" xfId="30452"/>
    <cellStyle name="백분율 10 2 3 2 7 4" xfId="5735"/>
    <cellStyle name="백분율 10 2 3 2 7 4 2" xfId="5736"/>
    <cellStyle name="백분율 10 2 3 2 7 4 3" xfId="30453"/>
    <cellStyle name="백분율 10 2 3 2 7 5" xfId="5737"/>
    <cellStyle name="백분율 10 2 3 2 7 6" xfId="5738"/>
    <cellStyle name="백분율 10 2 3 2 7 7" xfId="5739"/>
    <cellStyle name="백분율 10 2 3 2 7 8" xfId="30443"/>
    <cellStyle name="백분율 10 2 3 2 8" xfId="5740"/>
    <cellStyle name="백분율 10 2 3 2 8 10" xfId="36935"/>
    <cellStyle name="백분율 10 2 3 2 8 2" xfId="5741"/>
    <cellStyle name="백분율 10 2 3 2 8 2 2" xfId="5742"/>
    <cellStyle name="백분율 10 2 3 2 8 2 2 2" xfId="5743"/>
    <cellStyle name="백분율 10 2 3 2 8 2 2 3" xfId="30456"/>
    <cellStyle name="백분율 10 2 3 2 8 2 3" xfId="5744"/>
    <cellStyle name="백분율 10 2 3 2 8 2 4" xfId="30455"/>
    <cellStyle name="백분율 10 2 3 2 8 3" xfId="5745"/>
    <cellStyle name="백분율 10 2 3 2 8 3 2" xfId="5746"/>
    <cellStyle name="백분율 10 2 3 2 8 3 2 2" xfId="5747"/>
    <cellStyle name="백분율 10 2 3 2 8 3 2 3" xfId="30458"/>
    <cellStyle name="백분율 10 2 3 2 8 3 3" xfId="5748"/>
    <cellStyle name="백분율 10 2 3 2 8 3 4" xfId="30457"/>
    <cellStyle name="백분율 10 2 3 2 8 4" xfId="5749"/>
    <cellStyle name="백분율 10 2 3 2 8 4 2" xfId="5750"/>
    <cellStyle name="백분율 10 2 3 2 8 4 3" xfId="30459"/>
    <cellStyle name="백분율 10 2 3 2 8 5" xfId="5751"/>
    <cellStyle name="백분율 10 2 3 2 8 5 2" xfId="5752"/>
    <cellStyle name="백분율 10 2 3 2 8 5 3" xfId="30460"/>
    <cellStyle name="백분율 10 2 3 2 8 6" xfId="5753"/>
    <cellStyle name="백분율 10 2 3 2 8 7" xfId="5754"/>
    <cellStyle name="백분율 10 2 3 2 8 8" xfId="5755"/>
    <cellStyle name="백분율 10 2 3 2 8 9" xfId="30454"/>
    <cellStyle name="백분율 10 2 3 2 9" xfId="5756"/>
    <cellStyle name="백분율 10 2 3 2 9 10" xfId="36934"/>
    <cellStyle name="백분율 10 2 3 2 9 2" xfId="5757"/>
    <cellStyle name="백분율 10 2 3 2 9 2 2" xfId="5758"/>
    <cellStyle name="백분율 10 2 3 2 9 2 2 2" xfId="5759"/>
    <cellStyle name="백분율 10 2 3 2 9 2 2 3" xfId="30463"/>
    <cellStyle name="백분율 10 2 3 2 9 2 3" xfId="5760"/>
    <cellStyle name="백분율 10 2 3 2 9 2 4" xfId="30462"/>
    <cellStyle name="백분율 10 2 3 2 9 3" xfId="5761"/>
    <cellStyle name="백분율 10 2 3 2 9 3 2" xfId="5762"/>
    <cellStyle name="백분율 10 2 3 2 9 3 2 2" xfId="5763"/>
    <cellStyle name="백분율 10 2 3 2 9 3 2 3" xfId="30465"/>
    <cellStyle name="백분율 10 2 3 2 9 3 3" xfId="5764"/>
    <cellStyle name="백분율 10 2 3 2 9 3 4" xfId="30464"/>
    <cellStyle name="백분율 10 2 3 2 9 4" xfId="5765"/>
    <cellStyle name="백분율 10 2 3 2 9 4 2" xfId="5766"/>
    <cellStyle name="백분율 10 2 3 2 9 4 3" xfId="30466"/>
    <cellStyle name="백분율 10 2 3 2 9 5" xfId="5767"/>
    <cellStyle name="백분율 10 2 3 2 9 5 2" xfId="5768"/>
    <cellStyle name="백분율 10 2 3 2 9 5 3" xfId="30467"/>
    <cellStyle name="백분율 10 2 3 2 9 6" xfId="5769"/>
    <cellStyle name="백분율 10 2 3 2 9 7" xfId="5770"/>
    <cellStyle name="백분율 10 2 3 2 9 8" xfId="5771"/>
    <cellStyle name="백분율 10 2 3 2 9 9" xfId="30461"/>
    <cellStyle name="백분율 10 2 3 3" xfId="5772"/>
    <cellStyle name="백분율 10 2 3 3 10" xfId="5773"/>
    <cellStyle name="백분율 10 2 3 3 10 2" xfId="5774"/>
    <cellStyle name="백분율 10 2 3 3 10 2 2" xfId="5775"/>
    <cellStyle name="백분율 10 2 3 3 10 2 3" xfId="30470"/>
    <cellStyle name="백분율 10 2 3 3 10 3" xfId="5776"/>
    <cellStyle name="백분율 10 2 3 3 10 4" xfId="30469"/>
    <cellStyle name="백분율 10 2 3 3 11" xfId="5777"/>
    <cellStyle name="백분율 10 2 3 3 12" xfId="5778"/>
    <cellStyle name="백분율 10 2 3 3 13" xfId="5779"/>
    <cellStyle name="백분율 10 2 3 3 14" xfId="30468"/>
    <cellStyle name="백분율 10 2 3 3 15" xfId="36932"/>
    <cellStyle name="백분율 10 2 3 3 2" xfId="5780"/>
    <cellStyle name="백분율 10 2 3 3 2 10" xfId="5781"/>
    <cellStyle name="백분율 10 2 3 3 2 11" xfId="5782"/>
    <cellStyle name="백분율 10 2 3 3 2 12" xfId="5783"/>
    <cellStyle name="백분율 10 2 3 3 2 13" xfId="30471"/>
    <cellStyle name="백분율 10 2 3 3 2 2" xfId="5784"/>
    <cellStyle name="백분율 10 2 3 3 2 2 2" xfId="5785"/>
    <cellStyle name="백분율 10 2 3 3 2 2 2 2" xfId="5786"/>
    <cellStyle name="백분율 10 2 3 3 2 2 2 2 2" xfId="5787"/>
    <cellStyle name="백분율 10 2 3 3 2 2 2 2 3" xfId="30474"/>
    <cellStyle name="백분율 10 2 3 3 2 2 2 3" xfId="5788"/>
    <cellStyle name="백분율 10 2 3 3 2 2 2 3 2" xfId="5789"/>
    <cellStyle name="백분율 10 2 3 3 2 2 2 3 3" xfId="30475"/>
    <cellStyle name="백분율 10 2 3 3 2 2 2 4" xfId="5790"/>
    <cellStyle name="백분율 10 2 3 3 2 2 2 4 2" xfId="5791"/>
    <cellStyle name="백분율 10 2 3 3 2 2 2 4 3" xfId="30476"/>
    <cellStyle name="백분율 10 2 3 3 2 2 2 5" xfId="5792"/>
    <cellStyle name="백분율 10 2 3 3 2 2 2 6" xfId="5793"/>
    <cellStyle name="백분율 10 2 3 3 2 2 2 7" xfId="5794"/>
    <cellStyle name="백분율 10 2 3 3 2 2 2 8" xfId="30473"/>
    <cellStyle name="백분율 10 2 3 3 2 2 3" xfId="5795"/>
    <cellStyle name="백분율 10 2 3 3 2 2 3 2" xfId="5796"/>
    <cellStyle name="백분율 10 2 3 3 2 2 3 2 2" xfId="5797"/>
    <cellStyle name="백분율 10 2 3 3 2 2 3 2 3" xfId="30478"/>
    <cellStyle name="백분율 10 2 3 3 2 2 3 3" xfId="5798"/>
    <cellStyle name="백분율 10 2 3 3 2 2 3 4" xfId="30477"/>
    <cellStyle name="백분율 10 2 3 3 2 2 4" xfId="5799"/>
    <cellStyle name="백분율 10 2 3 3 2 2 4 2" xfId="5800"/>
    <cellStyle name="백분율 10 2 3 3 2 2 4 2 2" xfId="5801"/>
    <cellStyle name="백분율 10 2 3 3 2 2 4 2 3" xfId="30480"/>
    <cellStyle name="백분율 10 2 3 3 2 2 4 3" xfId="5802"/>
    <cellStyle name="백분율 10 2 3 3 2 2 4 4" xfId="30479"/>
    <cellStyle name="백분율 10 2 3 3 2 2 5" xfId="5803"/>
    <cellStyle name="백분율 10 2 3 3 2 2 6" xfId="5804"/>
    <cellStyle name="백분율 10 2 3 3 2 2 7" xfId="5805"/>
    <cellStyle name="백분율 10 2 3 3 2 2 8" xfId="30472"/>
    <cellStyle name="백분율 10 2 3 3 2 2 9" xfId="36928"/>
    <cellStyle name="백분율 10 2 3 3 2 3" xfId="5806"/>
    <cellStyle name="백분율 10 2 3 3 2 3 2" xfId="5807"/>
    <cellStyle name="백분율 10 2 3 3 2 3 3" xfId="5808"/>
    <cellStyle name="백분율 10 2 3 3 2 3 4" xfId="5809"/>
    <cellStyle name="백분율 10 2 3 3 2 3 5" xfId="30481"/>
    <cellStyle name="백분율 10 2 3 3 2 4" xfId="5810"/>
    <cellStyle name="백분율 10 2 3 3 2 4 2" xfId="5811"/>
    <cellStyle name="백분율 10 2 3 3 2 4 3" xfId="5812"/>
    <cellStyle name="백분율 10 2 3 3 2 4 4" xfId="5813"/>
    <cellStyle name="백분율 10 2 3 3 2 4 5" xfId="30482"/>
    <cellStyle name="백분율 10 2 3 3 2 5" xfId="5814"/>
    <cellStyle name="백분율 10 2 3 3 2 5 2" xfId="5815"/>
    <cellStyle name="백분율 10 2 3 3 2 5 3" xfId="5816"/>
    <cellStyle name="백분율 10 2 3 3 2 5 4" xfId="5817"/>
    <cellStyle name="백분율 10 2 3 3 2 5 5" xfId="30483"/>
    <cellStyle name="백분율 10 2 3 3 2 6" xfId="5818"/>
    <cellStyle name="백분율 10 2 3 3 2 6 2" xfId="5819"/>
    <cellStyle name="백분율 10 2 3 3 2 6 3" xfId="5820"/>
    <cellStyle name="백분율 10 2 3 3 2 6 4" xfId="5821"/>
    <cellStyle name="백분율 10 2 3 3 2 6 5" xfId="30484"/>
    <cellStyle name="백분율 10 2 3 3 2 7" xfId="5822"/>
    <cellStyle name="백분율 10 2 3 3 2 7 2" xfId="5823"/>
    <cellStyle name="백분율 10 2 3 3 2 7 3" xfId="30485"/>
    <cellStyle name="백분율 10 2 3 3 2 8" xfId="5824"/>
    <cellStyle name="백분율 10 2 3 3 2 8 2" xfId="5825"/>
    <cellStyle name="백분율 10 2 3 3 2 8 3" xfId="30486"/>
    <cellStyle name="백분율 10 2 3 3 2 9" xfId="5826"/>
    <cellStyle name="백분율 10 2 3 3 2 9 2" xfId="5827"/>
    <cellStyle name="백분율 10 2 3 3 2 9 3" xfId="30487"/>
    <cellStyle name="백분율 10 2 3 3 3" xfId="5828"/>
    <cellStyle name="백분율 10 2 3 3 3 2" xfId="5829"/>
    <cellStyle name="백분율 10 2 3 3 3 3" xfId="5830"/>
    <cellStyle name="백분율 10 2 3 3 3 4" xfId="5831"/>
    <cellStyle name="백분율 10 2 3 3 3 5" xfId="30488"/>
    <cellStyle name="백분율 10 2 3 3 4" xfId="5832"/>
    <cellStyle name="백분율 10 2 3 3 4 2" xfId="5833"/>
    <cellStyle name="백분율 10 2 3 3 4 2 10" xfId="36919"/>
    <cellStyle name="백분율 10 2 3 3 4 2 2" xfId="5834"/>
    <cellStyle name="백분율 10 2 3 3 4 2 2 2" xfId="5835"/>
    <cellStyle name="백분율 10 2 3 3 4 2 2 2 2" xfId="5836"/>
    <cellStyle name="백분율 10 2 3 3 4 2 2 2 3" xfId="30492"/>
    <cellStyle name="백분율 10 2 3 3 4 2 2 3" xfId="5837"/>
    <cellStyle name="백분율 10 2 3 3 4 2 2 4" xfId="30491"/>
    <cellStyle name="백분율 10 2 3 3 4 2 3" xfId="5838"/>
    <cellStyle name="백분율 10 2 3 3 4 2 3 2" xfId="5839"/>
    <cellStyle name="백분율 10 2 3 3 4 2 3 2 2" xfId="5840"/>
    <cellStyle name="백분율 10 2 3 3 4 2 3 2 3" xfId="30494"/>
    <cellStyle name="백분율 10 2 3 3 4 2 3 3" xfId="5841"/>
    <cellStyle name="백분율 10 2 3 3 4 2 3 4" xfId="30493"/>
    <cellStyle name="백분율 10 2 3 3 4 2 4" xfId="5842"/>
    <cellStyle name="백분율 10 2 3 3 4 2 4 2" xfId="5843"/>
    <cellStyle name="백분율 10 2 3 3 4 2 4 2 2" xfId="5844"/>
    <cellStyle name="백분율 10 2 3 3 4 2 4 2 3" xfId="30496"/>
    <cellStyle name="백분율 10 2 3 3 4 2 4 3" xfId="5845"/>
    <cellStyle name="백분율 10 2 3 3 4 2 4 4" xfId="30495"/>
    <cellStyle name="백분율 10 2 3 3 4 2 5" xfId="5846"/>
    <cellStyle name="백분율 10 2 3 3 4 2 5 2" xfId="5847"/>
    <cellStyle name="백분율 10 2 3 3 4 2 5 3" xfId="30497"/>
    <cellStyle name="백분율 10 2 3 3 4 2 6" xfId="5848"/>
    <cellStyle name="백분율 10 2 3 3 4 2 7" xfId="5849"/>
    <cellStyle name="백분율 10 2 3 3 4 2 8" xfId="5850"/>
    <cellStyle name="백분율 10 2 3 3 4 2 9" xfId="30490"/>
    <cellStyle name="백분율 10 2 3 3 4 3" xfId="5851"/>
    <cellStyle name="백분율 10 2 3 3 4 3 2" xfId="5852"/>
    <cellStyle name="백분율 10 2 3 3 4 3 3" xfId="30498"/>
    <cellStyle name="백분율 10 2 3 3 4 4" xfId="5853"/>
    <cellStyle name="백분율 10 2 3 3 4 4 2" xfId="5854"/>
    <cellStyle name="백분율 10 2 3 3 4 4 3" xfId="30499"/>
    <cellStyle name="백분율 10 2 3 3 4 5" xfId="5855"/>
    <cellStyle name="백분율 10 2 3 3 4 6" xfId="5856"/>
    <cellStyle name="백분율 10 2 3 3 4 7" xfId="5857"/>
    <cellStyle name="백분율 10 2 3 3 4 8" xfId="30489"/>
    <cellStyle name="백분율 10 2 3 3 5" xfId="5858"/>
    <cellStyle name="백분율 10 2 3 3 5 10" xfId="36918"/>
    <cellStyle name="백분율 10 2 3 3 5 2" xfId="5859"/>
    <cellStyle name="백분율 10 2 3 3 5 2 2" xfId="5860"/>
    <cellStyle name="백분율 10 2 3 3 5 2 2 2" xfId="5861"/>
    <cellStyle name="백분율 10 2 3 3 5 2 2 3" xfId="30502"/>
    <cellStyle name="백분율 10 2 3 3 5 2 3" xfId="5862"/>
    <cellStyle name="백분율 10 2 3 3 5 2 4" xfId="30501"/>
    <cellStyle name="백분율 10 2 3 3 5 3" xfId="5863"/>
    <cellStyle name="백분율 10 2 3 3 5 3 2" xfId="5864"/>
    <cellStyle name="백분율 10 2 3 3 5 3 2 2" xfId="5865"/>
    <cellStyle name="백분율 10 2 3 3 5 3 2 3" xfId="30504"/>
    <cellStyle name="백분율 10 2 3 3 5 3 3" xfId="5866"/>
    <cellStyle name="백분율 10 2 3 3 5 3 4" xfId="30503"/>
    <cellStyle name="백분율 10 2 3 3 5 4" xfId="5867"/>
    <cellStyle name="백분율 10 2 3 3 5 4 2" xfId="5868"/>
    <cellStyle name="백분율 10 2 3 3 5 4 3" xfId="30505"/>
    <cellStyle name="백분율 10 2 3 3 5 5" xfId="5869"/>
    <cellStyle name="백분율 10 2 3 3 5 5 2" xfId="5870"/>
    <cellStyle name="백분율 10 2 3 3 5 5 3" xfId="30506"/>
    <cellStyle name="백분율 10 2 3 3 5 6" xfId="5871"/>
    <cellStyle name="백분율 10 2 3 3 5 7" xfId="5872"/>
    <cellStyle name="백분율 10 2 3 3 5 8" xfId="5873"/>
    <cellStyle name="백분율 10 2 3 3 5 9" xfId="30500"/>
    <cellStyle name="백분율 10 2 3 3 6" xfId="5874"/>
    <cellStyle name="백분율 10 2 3 3 6 10" xfId="36914"/>
    <cellStyle name="백분율 10 2 3 3 6 2" xfId="5875"/>
    <cellStyle name="백분율 10 2 3 3 6 2 2" xfId="5876"/>
    <cellStyle name="백분율 10 2 3 3 6 2 2 2" xfId="5877"/>
    <cellStyle name="백분율 10 2 3 3 6 2 2 3" xfId="30509"/>
    <cellStyle name="백분율 10 2 3 3 6 2 3" xfId="5878"/>
    <cellStyle name="백분율 10 2 3 3 6 2 4" xfId="30508"/>
    <cellStyle name="백분율 10 2 3 3 6 3" xfId="5879"/>
    <cellStyle name="백분율 10 2 3 3 6 3 2" xfId="5880"/>
    <cellStyle name="백분율 10 2 3 3 6 3 2 2" xfId="5881"/>
    <cellStyle name="백분율 10 2 3 3 6 3 2 3" xfId="30511"/>
    <cellStyle name="백분율 10 2 3 3 6 3 3" xfId="5882"/>
    <cellStyle name="백분율 10 2 3 3 6 3 4" xfId="30510"/>
    <cellStyle name="백분율 10 2 3 3 6 4" xfId="5883"/>
    <cellStyle name="백분율 10 2 3 3 6 4 2" xfId="5884"/>
    <cellStyle name="백분율 10 2 3 3 6 4 3" xfId="30512"/>
    <cellStyle name="백분율 10 2 3 3 6 5" xfId="5885"/>
    <cellStyle name="백분율 10 2 3 3 6 5 2" xfId="5886"/>
    <cellStyle name="백분율 10 2 3 3 6 5 3" xfId="30513"/>
    <cellStyle name="백분율 10 2 3 3 6 6" xfId="5887"/>
    <cellStyle name="백분율 10 2 3 3 6 7" xfId="5888"/>
    <cellStyle name="백분율 10 2 3 3 6 8" xfId="5889"/>
    <cellStyle name="백분율 10 2 3 3 6 9" xfId="30507"/>
    <cellStyle name="백분율 10 2 3 3 7" xfId="5890"/>
    <cellStyle name="백분율 10 2 3 3 7 10" xfId="36912"/>
    <cellStyle name="백분율 10 2 3 3 7 2" xfId="5891"/>
    <cellStyle name="백분율 10 2 3 3 7 2 2" xfId="5892"/>
    <cellStyle name="백분율 10 2 3 3 7 2 2 2" xfId="5893"/>
    <cellStyle name="백분율 10 2 3 3 7 2 2 3" xfId="30516"/>
    <cellStyle name="백분율 10 2 3 3 7 2 3" xfId="5894"/>
    <cellStyle name="백분율 10 2 3 3 7 2 4" xfId="30515"/>
    <cellStyle name="백분율 10 2 3 3 7 3" xfId="5895"/>
    <cellStyle name="백분율 10 2 3 3 7 3 2" xfId="5896"/>
    <cellStyle name="백분율 10 2 3 3 7 3 2 2" xfId="5897"/>
    <cellStyle name="백분율 10 2 3 3 7 3 2 3" xfId="30518"/>
    <cellStyle name="백분율 10 2 3 3 7 3 3" xfId="5898"/>
    <cellStyle name="백분율 10 2 3 3 7 3 4" xfId="30517"/>
    <cellStyle name="백분율 10 2 3 3 7 4" xfId="5899"/>
    <cellStyle name="백분율 10 2 3 3 7 4 2" xfId="5900"/>
    <cellStyle name="백분율 10 2 3 3 7 4 3" xfId="30519"/>
    <cellStyle name="백분율 10 2 3 3 7 5" xfId="5901"/>
    <cellStyle name="백분율 10 2 3 3 7 5 2" xfId="5902"/>
    <cellStyle name="백분율 10 2 3 3 7 5 3" xfId="30520"/>
    <cellStyle name="백분율 10 2 3 3 7 6" xfId="5903"/>
    <cellStyle name="백분율 10 2 3 3 7 7" xfId="5904"/>
    <cellStyle name="백분율 10 2 3 3 7 8" xfId="5905"/>
    <cellStyle name="백분율 10 2 3 3 7 9" xfId="30514"/>
    <cellStyle name="백분율 10 2 3 3 8" xfId="5906"/>
    <cellStyle name="백분율 10 2 3 3 8 2" xfId="5907"/>
    <cellStyle name="백분율 10 2 3 3 8 2 2" xfId="5908"/>
    <cellStyle name="백분율 10 2 3 3 8 2 3" xfId="30522"/>
    <cellStyle name="백분율 10 2 3 3 8 3" xfId="5909"/>
    <cellStyle name="백분율 10 2 3 3 8 4" xfId="30521"/>
    <cellStyle name="백분율 10 2 3 3 9" xfId="5910"/>
    <cellStyle name="백분율 10 2 3 3 9 2" xfId="5911"/>
    <cellStyle name="백분율 10 2 3 3 9 2 2" xfId="5912"/>
    <cellStyle name="백분율 10 2 3 3 9 2 3" xfId="30524"/>
    <cellStyle name="백분율 10 2 3 3 9 3" xfId="5913"/>
    <cellStyle name="백분율 10 2 3 3 9 4" xfId="30523"/>
    <cellStyle name="백분율 10 2 3 4" xfId="5914"/>
    <cellStyle name="백분율 10 2 3 4 2" xfId="5915"/>
    <cellStyle name="백분율 10 2 3 4 3" xfId="5916"/>
    <cellStyle name="백분율 10 2 3 4 4" xfId="5917"/>
    <cellStyle name="백분율 10 2 3 4 5" xfId="30525"/>
    <cellStyle name="백분율 10 2 3 5" xfId="5918"/>
    <cellStyle name="백분율 10 2 3 5 2" xfId="5919"/>
    <cellStyle name="백분율 10 2 3 5 3" xfId="5920"/>
    <cellStyle name="백분율 10 2 3 5 4" xfId="5921"/>
    <cellStyle name="백분율 10 2 3 5 5" xfId="30526"/>
    <cellStyle name="백분율 10 2 3 6" xfId="5922"/>
    <cellStyle name="백분율 10 2 3 6 10" xfId="5923"/>
    <cellStyle name="백분율 10 2 3 6 11" xfId="5924"/>
    <cellStyle name="백분율 10 2 3 6 12" xfId="5925"/>
    <cellStyle name="백분율 10 2 3 6 13" xfId="30527"/>
    <cellStyle name="백분율 10 2 3 6 14" xfId="36910"/>
    <cellStyle name="백분율 10 2 3 6 2" xfId="5926"/>
    <cellStyle name="백분율 10 2 3 6 2 2" xfId="5927"/>
    <cellStyle name="백분율 10 2 3 6 2 2 10" xfId="36906"/>
    <cellStyle name="백분율 10 2 3 6 2 2 2" xfId="5928"/>
    <cellStyle name="백분율 10 2 3 6 2 2 2 2" xfId="5929"/>
    <cellStyle name="백분율 10 2 3 6 2 2 2 2 2" xfId="5930"/>
    <cellStyle name="백분율 10 2 3 6 2 2 2 2 3" xfId="30531"/>
    <cellStyle name="백분율 10 2 3 6 2 2 2 3" xfId="5931"/>
    <cellStyle name="백분율 10 2 3 6 2 2 2 4" xfId="30530"/>
    <cellStyle name="백분율 10 2 3 6 2 2 3" xfId="5932"/>
    <cellStyle name="백분율 10 2 3 6 2 2 3 2" xfId="5933"/>
    <cellStyle name="백분율 10 2 3 6 2 2 3 2 2" xfId="5934"/>
    <cellStyle name="백분율 10 2 3 6 2 2 3 2 3" xfId="30533"/>
    <cellStyle name="백분율 10 2 3 6 2 2 3 3" xfId="5935"/>
    <cellStyle name="백분율 10 2 3 6 2 2 3 4" xfId="30532"/>
    <cellStyle name="백분율 10 2 3 6 2 2 4" xfId="5936"/>
    <cellStyle name="백분율 10 2 3 6 2 2 4 2" xfId="5937"/>
    <cellStyle name="백분율 10 2 3 6 2 2 4 2 2" xfId="5938"/>
    <cellStyle name="백분율 10 2 3 6 2 2 4 2 3" xfId="30535"/>
    <cellStyle name="백분율 10 2 3 6 2 2 4 3" xfId="5939"/>
    <cellStyle name="백분율 10 2 3 6 2 2 4 4" xfId="30534"/>
    <cellStyle name="백분율 10 2 3 6 2 2 5" xfId="5940"/>
    <cellStyle name="백분율 10 2 3 6 2 2 5 2" xfId="5941"/>
    <cellStyle name="백분율 10 2 3 6 2 2 5 3" xfId="30536"/>
    <cellStyle name="백분율 10 2 3 6 2 2 6" xfId="5942"/>
    <cellStyle name="백분율 10 2 3 6 2 2 7" xfId="5943"/>
    <cellStyle name="백분율 10 2 3 6 2 2 8" xfId="5944"/>
    <cellStyle name="백분율 10 2 3 6 2 2 9" xfId="30529"/>
    <cellStyle name="백분율 10 2 3 6 2 3" xfId="5945"/>
    <cellStyle name="백분율 10 2 3 6 2 3 2" xfId="5946"/>
    <cellStyle name="백분율 10 2 3 6 2 3 3" xfId="30537"/>
    <cellStyle name="백분율 10 2 3 6 2 4" xfId="5947"/>
    <cellStyle name="백분율 10 2 3 6 2 4 2" xfId="5948"/>
    <cellStyle name="백분율 10 2 3 6 2 4 3" xfId="30538"/>
    <cellStyle name="백분율 10 2 3 6 2 5" xfId="5949"/>
    <cellStyle name="백분율 10 2 3 6 2 6" xfId="5950"/>
    <cellStyle name="백분율 10 2 3 6 2 7" xfId="5951"/>
    <cellStyle name="백분율 10 2 3 6 2 8" xfId="30528"/>
    <cellStyle name="백분율 10 2 3 6 3" xfId="5952"/>
    <cellStyle name="백분율 10 2 3 6 3 10" xfId="36905"/>
    <cellStyle name="백분율 10 2 3 6 3 2" xfId="5953"/>
    <cellStyle name="백분율 10 2 3 6 3 2 2" xfId="5954"/>
    <cellStyle name="백분율 10 2 3 6 3 2 2 2" xfId="5955"/>
    <cellStyle name="백분율 10 2 3 6 3 2 2 3" xfId="30541"/>
    <cellStyle name="백분율 10 2 3 6 3 2 3" xfId="5956"/>
    <cellStyle name="백분율 10 2 3 6 3 2 4" xfId="30540"/>
    <cellStyle name="백분율 10 2 3 6 3 3" xfId="5957"/>
    <cellStyle name="백분율 10 2 3 6 3 3 2" xfId="5958"/>
    <cellStyle name="백분율 10 2 3 6 3 3 2 2" xfId="5959"/>
    <cellStyle name="백분율 10 2 3 6 3 3 2 3" xfId="30543"/>
    <cellStyle name="백분율 10 2 3 6 3 3 3" xfId="5960"/>
    <cellStyle name="백분율 10 2 3 6 3 3 4" xfId="30542"/>
    <cellStyle name="백분율 10 2 3 6 3 4" xfId="5961"/>
    <cellStyle name="백분율 10 2 3 6 3 4 2" xfId="5962"/>
    <cellStyle name="백분율 10 2 3 6 3 4 3" xfId="30544"/>
    <cellStyle name="백분율 10 2 3 6 3 5" xfId="5963"/>
    <cellStyle name="백분율 10 2 3 6 3 5 2" xfId="5964"/>
    <cellStyle name="백분율 10 2 3 6 3 5 3" xfId="30545"/>
    <cellStyle name="백분율 10 2 3 6 3 6" xfId="5965"/>
    <cellStyle name="백분율 10 2 3 6 3 7" xfId="5966"/>
    <cellStyle name="백분율 10 2 3 6 3 8" xfId="5967"/>
    <cellStyle name="백분율 10 2 3 6 3 9" xfId="30539"/>
    <cellStyle name="백분율 10 2 3 6 4" xfId="5968"/>
    <cellStyle name="백분율 10 2 3 6 4 10" xfId="36903"/>
    <cellStyle name="백분율 10 2 3 6 4 2" xfId="5969"/>
    <cellStyle name="백분율 10 2 3 6 4 2 2" xfId="5970"/>
    <cellStyle name="백분율 10 2 3 6 4 2 2 2" xfId="5971"/>
    <cellStyle name="백분율 10 2 3 6 4 2 2 3" xfId="30548"/>
    <cellStyle name="백분율 10 2 3 6 4 2 3" xfId="5972"/>
    <cellStyle name="백분율 10 2 3 6 4 2 4" xfId="30547"/>
    <cellStyle name="백분율 10 2 3 6 4 3" xfId="5973"/>
    <cellStyle name="백분율 10 2 3 6 4 3 2" xfId="5974"/>
    <cellStyle name="백분율 10 2 3 6 4 3 2 2" xfId="5975"/>
    <cellStyle name="백분율 10 2 3 6 4 3 2 3" xfId="30550"/>
    <cellStyle name="백분율 10 2 3 6 4 3 3" xfId="5976"/>
    <cellStyle name="백분율 10 2 3 6 4 3 4" xfId="30549"/>
    <cellStyle name="백분율 10 2 3 6 4 4" xfId="5977"/>
    <cellStyle name="백분율 10 2 3 6 4 4 2" xfId="5978"/>
    <cellStyle name="백분율 10 2 3 6 4 4 3" xfId="30551"/>
    <cellStyle name="백분율 10 2 3 6 4 5" xfId="5979"/>
    <cellStyle name="백분율 10 2 3 6 4 5 2" xfId="5980"/>
    <cellStyle name="백분율 10 2 3 6 4 5 3" xfId="30552"/>
    <cellStyle name="백분율 10 2 3 6 4 6" xfId="5981"/>
    <cellStyle name="백분율 10 2 3 6 4 7" xfId="5982"/>
    <cellStyle name="백분율 10 2 3 6 4 8" xfId="5983"/>
    <cellStyle name="백분율 10 2 3 6 4 9" xfId="30546"/>
    <cellStyle name="백분율 10 2 3 6 5" xfId="5984"/>
    <cellStyle name="백분율 10 2 3 6 5 10" xfId="36899"/>
    <cellStyle name="백분율 10 2 3 6 5 2" xfId="5985"/>
    <cellStyle name="백분율 10 2 3 6 5 2 2" xfId="5986"/>
    <cellStyle name="백분율 10 2 3 6 5 2 2 2" xfId="5987"/>
    <cellStyle name="백분율 10 2 3 6 5 2 2 3" xfId="30555"/>
    <cellStyle name="백분율 10 2 3 6 5 2 3" xfId="5988"/>
    <cellStyle name="백분율 10 2 3 6 5 2 4" xfId="30554"/>
    <cellStyle name="백분율 10 2 3 6 5 3" xfId="5989"/>
    <cellStyle name="백분율 10 2 3 6 5 3 2" xfId="5990"/>
    <cellStyle name="백분율 10 2 3 6 5 3 2 2" xfId="5991"/>
    <cellStyle name="백분율 10 2 3 6 5 3 2 3" xfId="30557"/>
    <cellStyle name="백분율 10 2 3 6 5 3 3" xfId="5992"/>
    <cellStyle name="백분율 10 2 3 6 5 3 4" xfId="30556"/>
    <cellStyle name="백분율 10 2 3 6 5 4" xfId="5993"/>
    <cellStyle name="백분율 10 2 3 6 5 4 2" xfId="5994"/>
    <cellStyle name="백분율 10 2 3 6 5 4 3" xfId="30558"/>
    <cellStyle name="백분율 10 2 3 6 5 5" xfId="5995"/>
    <cellStyle name="백분율 10 2 3 6 5 5 2" xfId="5996"/>
    <cellStyle name="백분율 10 2 3 6 5 5 3" xfId="30559"/>
    <cellStyle name="백분율 10 2 3 6 5 6" xfId="5997"/>
    <cellStyle name="백분율 10 2 3 6 5 7" xfId="5998"/>
    <cellStyle name="백분율 10 2 3 6 5 8" xfId="5999"/>
    <cellStyle name="백분율 10 2 3 6 5 9" xfId="30553"/>
    <cellStyle name="백분율 10 2 3 6 6" xfId="6000"/>
    <cellStyle name="백분율 10 2 3 6 6 10" xfId="36898"/>
    <cellStyle name="백분율 10 2 3 6 6 2" xfId="6001"/>
    <cellStyle name="백분율 10 2 3 6 6 2 2" xfId="6002"/>
    <cellStyle name="백분율 10 2 3 6 6 2 2 2" xfId="6003"/>
    <cellStyle name="백분율 10 2 3 6 6 2 2 3" xfId="30562"/>
    <cellStyle name="백분율 10 2 3 6 6 2 3" xfId="6004"/>
    <cellStyle name="백분율 10 2 3 6 6 2 4" xfId="30561"/>
    <cellStyle name="백분율 10 2 3 6 6 3" xfId="6005"/>
    <cellStyle name="백분율 10 2 3 6 6 3 2" xfId="6006"/>
    <cellStyle name="백분율 10 2 3 6 6 3 2 2" xfId="6007"/>
    <cellStyle name="백분율 10 2 3 6 6 3 2 3" xfId="30564"/>
    <cellStyle name="백분율 10 2 3 6 6 3 3" xfId="6008"/>
    <cellStyle name="백분율 10 2 3 6 6 3 4" xfId="30563"/>
    <cellStyle name="백분율 10 2 3 6 6 4" xfId="6009"/>
    <cellStyle name="백분율 10 2 3 6 6 4 2" xfId="6010"/>
    <cellStyle name="백분율 10 2 3 6 6 4 3" xfId="30565"/>
    <cellStyle name="백분율 10 2 3 6 6 5" xfId="6011"/>
    <cellStyle name="백분율 10 2 3 6 6 5 2" xfId="6012"/>
    <cellStyle name="백분율 10 2 3 6 6 5 3" xfId="30566"/>
    <cellStyle name="백분율 10 2 3 6 6 6" xfId="6013"/>
    <cellStyle name="백분율 10 2 3 6 6 7" xfId="6014"/>
    <cellStyle name="백분율 10 2 3 6 6 8" xfId="6015"/>
    <cellStyle name="백분율 10 2 3 6 6 9" xfId="30560"/>
    <cellStyle name="백분율 10 2 3 6 7" xfId="6016"/>
    <cellStyle name="백분율 10 2 3 6 7 2" xfId="6017"/>
    <cellStyle name="백분율 10 2 3 6 7 2 2" xfId="6018"/>
    <cellStyle name="백분율 10 2 3 6 7 2 3" xfId="30568"/>
    <cellStyle name="백분율 10 2 3 6 7 3" xfId="6019"/>
    <cellStyle name="백분율 10 2 3 6 7 4" xfId="30567"/>
    <cellStyle name="백분율 10 2 3 6 8" xfId="6020"/>
    <cellStyle name="백분율 10 2 3 6 8 2" xfId="6021"/>
    <cellStyle name="백분율 10 2 3 6 8 2 2" xfId="6022"/>
    <cellStyle name="백분율 10 2 3 6 8 2 3" xfId="30570"/>
    <cellStyle name="백분율 10 2 3 6 8 3" xfId="6023"/>
    <cellStyle name="백분율 10 2 3 6 8 4" xfId="30569"/>
    <cellStyle name="백분율 10 2 3 6 9" xfId="6024"/>
    <cellStyle name="백분율 10 2 3 6 9 2" xfId="6025"/>
    <cellStyle name="백분율 10 2 3 6 9 2 2" xfId="6026"/>
    <cellStyle name="백분율 10 2 3 6 9 2 3" xfId="30572"/>
    <cellStyle name="백분율 10 2 3 6 9 3" xfId="6027"/>
    <cellStyle name="백분율 10 2 3 6 9 4" xfId="30571"/>
    <cellStyle name="백분율 10 2 3 7" xfId="6028"/>
    <cellStyle name="백분율 10 2 3 7 2" xfId="6029"/>
    <cellStyle name="백분율 10 2 3 7 2 2" xfId="6030"/>
    <cellStyle name="백분율 10 2 3 7 2 2 2" xfId="6031"/>
    <cellStyle name="백분율 10 2 3 7 2 2 3" xfId="30575"/>
    <cellStyle name="백분율 10 2 3 7 2 3" xfId="6032"/>
    <cellStyle name="백분율 10 2 3 7 2 3 2" xfId="6033"/>
    <cellStyle name="백분율 10 2 3 7 2 3 3" xfId="30576"/>
    <cellStyle name="백분율 10 2 3 7 2 4" xfId="6034"/>
    <cellStyle name="백분율 10 2 3 7 2 4 2" xfId="6035"/>
    <cellStyle name="백분율 10 2 3 7 2 4 3" xfId="30577"/>
    <cellStyle name="백분율 10 2 3 7 2 5" xfId="6036"/>
    <cellStyle name="백분율 10 2 3 7 2 6" xfId="6037"/>
    <cellStyle name="백분율 10 2 3 7 2 7" xfId="6038"/>
    <cellStyle name="백분율 10 2 3 7 2 8" xfId="30574"/>
    <cellStyle name="백분율 10 2 3 7 3" xfId="6039"/>
    <cellStyle name="백분율 10 2 3 7 3 2" xfId="6040"/>
    <cellStyle name="백분율 10 2 3 7 3 2 2" xfId="6041"/>
    <cellStyle name="백분율 10 2 3 7 3 2 3" xfId="30579"/>
    <cellStyle name="백분율 10 2 3 7 3 3" xfId="6042"/>
    <cellStyle name="백분율 10 2 3 7 3 4" xfId="30578"/>
    <cellStyle name="백분율 10 2 3 7 4" xfId="6043"/>
    <cellStyle name="백분율 10 2 3 7 4 2" xfId="6044"/>
    <cellStyle name="백분율 10 2 3 7 4 2 2" xfId="6045"/>
    <cellStyle name="백분율 10 2 3 7 4 2 3" xfId="30581"/>
    <cellStyle name="백분율 10 2 3 7 4 3" xfId="6046"/>
    <cellStyle name="백분율 10 2 3 7 4 4" xfId="30580"/>
    <cellStyle name="백분율 10 2 3 7 5" xfId="6047"/>
    <cellStyle name="백분율 10 2 3 7 6" xfId="6048"/>
    <cellStyle name="백분율 10 2 3 7 7" xfId="6049"/>
    <cellStyle name="백분율 10 2 3 7 8" xfId="30573"/>
    <cellStyle name="백분율 10 2 3 7 9" xfId="36897"/>
    <cellStyle name="백분율 10 2 3 8" xfId="6050"/>
    <cellStyle name="백분율 10 2 3 8 2" xfId="6051"/>
    <cellStyle name="백분율 10 2 3 8 3" xfId="6052"/>
    <cellStyle name="백분율 10 2 3 8 4" xfId="6053"/>
    <cellStyle name="백분율 10 2 3 8 5" xfId="30582"/>
    <cellStyle name="백분율 10 2 3 9" xfId="6054"/>
    <cellStyle name="백분율 10 2 3 9 2" xfId="6055"/>
    <cellStyle name="백분율 10 2 3 9 3" xfId="6056"/>
    <cellStyle name="백분율 10 2 3 9 4" xfId="6057"/>
    <cellStyle name="백분율 10 2 3 9 5" xfId="30583"/>
    <cellStyle name="백분율 10 2 4" xfId="6058"/>
    <cellStyle name="백분율 10 2 4 10" xfId="36892"/>
    <cellStyle name="백분율 10 2 4 2" xfId="6059"/>
    <cellStyle name="백분율 10 2 4 2 2" xfId="6060"/>
    <cellStyle name="백분율 10 2 4 2 2 2" xfId="6061"/>
    <cellStyle name="백분율 10 2 4 2 2 3" xfId="30586"/>
    <cellStyle name="백분율 10 2 4 2 3" xfId="6062"/>
    <cellStyle name="백분율 10 2 4 2 4" xfId="30585"/>
    <cellStyle name="백분율 10 2 4 3" xfId="6063"/>
    <cellStyle name="백분율 10 2 4 3 2" xfId="6064"/>
    <cellStyle name="백분율 10 2 4 3 2 2" xfId="6065"/>
    <cellStyle name="백분율 10 2 4 3 2 3" xfId="30588"/>
    <cellStyle name="백분율 10 2 4 3 3" xfId="6066"/>
    <cellStyle name="백분율 10 2 4 3 4" xfId="30587"/>
    <cellStyle name="백분율 10 2 4 4" xfId="6067"/>
    <cellStyle name="백분율 10 2 4 4 2" xfId="6068"/>
    <cellStyle name="백분율 10 2 4 4 3" xfId="30589"/>
    <cellStyle name="백분율 10 2 4 5" xfId="6069"/>
    <cellStyle name="백분율 10 2 4 5 2" xfId="6070"/>
    <cellStyle name="백분율 10 2 4 5 3" xfId="30590"/>
    <cellStyle name="백분율 10 2 4 6" xfId="6071"/>
    <cellStyle name="백분율 10 2 4 7" xfId="6072"/>
    <cellStyle name="백분율 10 2 4 8" xfId="6073"/>
    <cellStyle name="백분율 10 2 4 9" xfId="30584"/>
    <cellStyle name="백분율 10 2 5" xfId="6074"/>
    <cellStyle name="백분율 10 2 5 10" xfId="36888"/>
    <cellStyle name="백분율 10 2 5 2" xfId="6075"/>
    <cellStyle name="백분율 10 2 5 2 2" xfId="6076"/>
    <cellStyle name="백분율 10 2 5 2 2 2" xfId="6077"/>
    <cellStyle name="백분율 10 2 5 2 2 3" xfId="30593"/>
    <cellStyle name="백분율 10 2 5 2 3" xfId="6078"/>
    <cellStyle name="백분율 10 2 5 2 4" xfId="30592"/>
    <cellStyle name="백분율 10 2 5 3" xfId="6079"/>
    <cellStyle name="백분율 10 2 5 3 2" xfId="6080"/>
    <cellStyle name="백분율 10 2 5 3 2 2" xfId="6081"/>
    <cellStyle name="백분율 10 2 5 3 2 3" xfId="30595"/>
    <cellStyle name="백분율 10 2 5 3 3" xfId="6082"/>
    <cellStyle name="백분율 10 2 5 3 4" xfId="30594"/>
    <cellStyle name="백분율 10 2 5 4" xfId="6083"/>
    <cellStyle name="백분율 10 2 5 4 2" xfId="6084"/>
    <cellStyle name="백분율 10 2 5 4 3" xfId="30596"/>
    <cellStyle name="백분율 10 2 5 5" xfId="6085"/>
    <cellStyle name="백분율 10 2 5 5 2" xfId="6086"/>
    <cellStyle name="백분율 10 2 5 5 3" xfId="30597"/>
    <cellStyle name="백분율 10 2 5 6" xfId="6087"/>
    <cellStyle name="백분율 10 2 5 7" xfId="6088"/>
    <cellStyle name="백분율 10 2 5 8" xfId="6089"/>
    <cellStyle name="백분율 10 2 5 9" xfId="30591"/>
    <cellStyle name="백분율 10 2 6" xfId="6090"/>
    <cellStyle name="백분율 10 2 6 10" xfId="36886"/>
    <cellStyle name="백분율 10 2 6 2" xfId="6091"/>
    <cellStyle name="백분율 10 2 6 2 2" xfId="6092"/>
    <cellStyle name="백분율 10 2 6 2 2 2" xfId="6093"/>
    <cellStyle name="백분율 10 2 6 2 2 3" xfId="30600"/>
    <cellStyle name="백분율 10 2 6 2 3" xfId="6094"/>
    <cellStyle name="백분율 10 2 6 2 4" xfId="30599"/>
    <cellStyle name="백분율 10 2 6 3" xfId="6095"/>
    <cellStyle name="백분율 10 2 6 3 2" xfId="6096"/>
    <cellStyle name="백분율 10 2 6 3 2 2" xfId="6097"/>
    <cellStyle name="백분율 10 2 6 3 2 3" xfId="30602"/>
    <cellStyle name="백분율 10 2 6 3 3" xfId="6098"/>
    <cellStyle name="백분율 10 2 6 3 4" xfId="30601"/>
    <cellStyle name="백분율 10 2 6 4" xfId="6099"/>
    <cellStyle name="백분율 10 2 6 4 2" xfId="6100"/>
    <cellStyle name="백분율 10 2 6 4 3" xfId="30603"/>
    <cellStyle name="백분율 10 2 6 5" xfId="6101"/>
    <cellStyle name="백분율 10 2 6 5 2" xfId="6102"/>
    <cellStyle name="백분율 10 2 6 5 3" xfId="30604"/>
    <cellStyle name="백분율 10 2 6 6" xfId="6103"/>
    <cellStyle name="백분율 10 2 6 7" xfId="6104"/>
    <cellStyle name="백분율 10 2 6 8" xfId="6105"/>
    <cellStyle name="백분율 10 2 6 9" xfId="30598"/>
    <cellStyle name="백분율 10 2 7" xfId="6106"/>
    <cellStyle name="백분율 10 2 7 10" xfId="36885"/>
    <cellStyle name="백분율 10 2 7 2" xfId="6107"/>
    <cellStyle name="백분율 10 2 7 2 2" xfId="6108"/>
    <cellStyle name="백분율 10 2 7 2 2 2" xfId="6109"/>
    <cellStyle name="백분율 10 2 7 2 2 3" xfId="30607"/>
    <cellStyle name="백분율 10 2 7 2 3" xfId="6110"/>
    <cellStyle name="백분율 10 2 7 2 4" xfId="30606"/>
    <cellStyle name="백분율 10 2 7 3" xfId="6111"/>
    <cellStyle name="백분율 10 2 7 3 2" xfId="6112"/>
    <cellStyle name="백분율 10 2 7 3 2 2" xfId="6113"/>
    <cellStyle name="백분율 10 2 7 3 2 3" xfId="30609"/>
    <cellStyle name="백분율 10 2 7 3 3" xfId="6114"/>
    <cellStyle name="백분율 10 2 7 3 4" xfId="30608"/>
    <cellStyle name="백분율 10 2 7 4" xfId="6115"/>
    <cellStyle name="백분율 10 2 7 4 2" xfId="6116"/>
    <cellStyle name="백분율 10 2 7 4 3" xfId="30610"/>
    <cellStyle name="백분율 10 2 7 5" xfId="6117"/>
    <cellStyle name="백분율 10 2 7 5 2" xfId="6118"/>
    <cellStyle name="백분율 10 2 7 5 3" xfId="30611"/>
    <cellStyle name="백분율 10 2 7 6" xfId="6119"/>
    <cellStyle name="백분율 10 2 7 7" xfId="6120"/>
    <cellStyle name="백분율 10 2 7 8" xfId="6121"/>
    <cellStyle name="백분율 10 2 7 9" xfId="30605"/>
    <cellStyle name="백분율 10 2 8" xfId="6122"/>
    <cellStyle name="백분율 10 2 8 10" xfId="36884"/>
    <cellStyle name="백분율 10 2 8 2" xfId="6123"/>
    <cellStyle name="백분율 10 2 8 2 2" xfId="6124"/>
    <cellStyle name="백분율 10 2 8 2 2 2" xfId="6125"/>
    <cellStyle name="백분율 10 2 8 2 2 3" xfId="30614"/>
    <cellStyle name="백분율 10 2 8 2 3" xfId="6126"/>
    <cellStyle name="백분율 10 2 8 2 4" xfId="30613"/>
    <cellStyle name="백분율 10 2 8 3" xfId="6127"/>
    <cellStyle name="백분율 10 2 8 3 2" xfId="6128"/>
    <cellStyle name="백분율 10 2 8 3 2 2" xfId="6129"/>
    <cellStyle name="백분율 10 2 8 3 2 3" xfId="30616"/>
    <cellStyle name="백분율 10 2 8 3 3" xfId="6130"/>
    <cellStyle name="백분율 10 2 8 3 4" xfId="30615"/>
    <cellStyle name="백분율 10 2 8 4" xfId="6131"/>
    <cellStyle name="백분율 10 2 8 4 2" xfId="6132"/>
    <cellStyle name="백분율 10 2 8 4 3" xfId="30617"/>
    <cellStyle name="백분율 10 2 8 5" xfId="6133"/>
    <cellStyle name="백분율 10 2 8 5 2" xfId="6134"/>
    <cellStyle name="백분율 10 2 8 5 3" xfId="30618"/>
    <cellStyle name="백분율 10 2 8 6" xfId="6135"/>
    <cellStyle name="백분율 10 2 8 7" xfId="6136"/>
    <cellStyle name="백분율 10 2 8 8" xfId="6137"/>
    <cellStyle name="백분율 10 2 8 9" xfId="30612"/>
    <cellStyle name="백분율 10 2 9" xfId="6138"/>
    <cellStyle name="백분율 10 2 9 10" xfId="36882"/>
    <cellStyle name="백분율 10 2 9 2" xfId="6139"/>
    <cellStyle name="백분율 10 2 9 2 2" xfId="6140"/>
    <cellStyle name="백분율 10 2 9 2 2 2" xfId="6141"/>
    <cellStyle name="백분율 10 2 9 2 2 3" xfId="30621"/>
    <cellStyle name="백분율 10 2 9 2 3" xfId="6142"/>
    <cellStyle name="백분율 10 2 9 2 4" xfId="30620"/>
    <cellStyle name="백분율 10 2 9 3" xfId="6143"/>
    <cellStyle name="백분율 10 2 9 3 2" xfId="6144"/>
    <cellStyle name="백분율 10 2 9 3 2 2" xfId="6145"/>
    <cellStyle name="백분율 10 2 9 3 2 3" xfId="30623"/>
    <cellStyle name="백분율 10 2 9 3 3" xfId="6146"/>
    <cellStyle name="백분율 10 2 9 3 4" xfId="30622"/>
    <cellStyle name="백분율 10 2 9 4" xfId="6147"/>
    <cellStyle name="백분율 10 2 9 4 2" xfId="6148"/>
    <cellStyle name="백분율 10 2 9 4 3" xfId="30624"/>
    <cellStyle name="백분율 10 2 9 5" xfId="6149"/>
    <cellStyle name="백분율 10 2 9 5 2" xfId="6150"/>
    <cellStyle name="백분율 10 2 9 5 3" xfId="30625"/>
    <cellStyle name="백분율 10 2 9 6" xfId="6151"/>
    <cellStyle name="백분율 10 2 9 7" xfId="6152"/>
    <cellStyle name="백분율 10 2 9 8" xfId="6153"/>
    <cellStyle name="백분율 10 2 9 9" xfId="30619"/>
    <cellStyle name="백분율 10 20" xfId="6154"/>
    <cellStyle name="백분율 10 20 10" xfId="6155"/>
    <cellStyle name="백분율 10 20 10 2" xfId="6156"/>
    <cellStyle name="백분율 10 20 10 2 2" xfId="6157"/>
    <cellStyle name="백분율 10 20 10 2 3" xfId="30628"/>
    <cellStyle name="백분율 10 20 10 3" xfId="6158"/>
    <cellStyle name="백분율 10 20 10 4" xfId="30627"/>
    <cellStyle name="백분율 10 20 11" xfId="6159"/>
    <cellStyle name="백분율 10 20 12" xfId="6160"/>
    <cellStyle name="백분율 10 20 13" xfId="6161"/>
    <cellStyle name="백분율 10 20 14" xfId="30626"/>
    <cellStyle name="백분율 10 20 15" xfId="36880"/>
    <cellStyle name="백분율 10 20 2" xfId="6162"/>
    <cellStyle name="백분율 10 20 2 10" xfId="6163"/>
    <cellStyle name="백분율 10 20 2 11" xfId="6164"/>
    <cellStyle name="백분율 10 20 2 12" xfId="6165"/>
    <cellStyle name="백분율 10 20 2 13" xfId="30629"/>
    <cellStyle name="백분율 10 20 2 2" xfId="6166"/>
    <cellStyle name="백분율 10 20 2 2 2" xfId="6167"/>
    <cellStyle name="백분율 10 20 2 2 2 2" xfId="6168"/>
    <cellStyle name="백분율 10 20 2 2 2 2 2" xfId="6169"/>
    <cellStyle name="백분율 10 20 2 2 2 2 3" xfId="30632"/>
    <cellStyle name="백분율 10 20 2 2 2 3" xfId="6170"/>
    <cellStyle name="백분율 10 20 2 2 2 3 2" xfId="6171"/>
    <cellStyle name="백분율 10 20 2 2 2 3 3" xfId="30633"/>
    <cellStyle name="백분율 10 20 2 2 2 4" xfId="6172"/>
    <cellStyle name="백분율 10 20 2 2 2 4 2" xfId="6173"/>
    <cellStyle name="백분율 10 20 2 2 2 4 3" xfId="30634"/>
    <cellStyle name="백분율 10 20 2 2 2 5" xfId="6174"/>
    <cellStyle name="백분율 10 20 2 2 2 6" xfId="6175"/>
    <cellStyle name="백분율 10 20 2 2 2 7" xfId="6176"/>
    <cellStyle name="백분율 10 20 2 2 2 8" xfId="30631"/>
    <cellStyle name="백분율 10 20 2 2 3" xfId="6177"/>
    <cellStyle name="백분율 10 20 2 2 3 2" xfId="6178"/>
    <cellStyle name="백분율 10 20 2 2 3 2 2" xfId="6179"/>
    <cellStyle name="백분율 10 20 2 2 3 2 3" xfId="30636"/>
    <cellStyle name="백분율 10 20 2 2 3 3" xfId="6180"/>
    <cellStyle name="백분율 10 20 2 2 3 4" xfId="30635"/>
    <cellStyle name="백분율 10 20 2 2 4" xfId="6181"/>
    <cellStyle name="백분율 10 20 2 2 4 2" xfId="6182"/>
    <cellStyle name="백분율 10 20 2 2 4 2 2" xfId="6183"/>
    <cellStyle name="백분율 10 20 2 2 4 2 3" xfId="30638"/>
    <cellStyle name="백분율 10 20 2 2 4 3" xfId="6184"/>
    <cellStyle name="백분율 10 20 2 2 4 4" xfId="30637"/>
    <cellStyle name="백분율 10 20 2 2 5" xfId="6185"/>
    <cellStyle name="백분율 10 20 2 2 6" xfId="6186"/>
    <cellStyle name="백분율 10 20 2 2 7" xfId="6187"/>
    <cellStyle name="백분율 10 20 2 2 8" xfId="30630"/>
    <cellStyle name="백분율 10 20 2 2 9" xfId="36877"/>
    <cellStyle name="백분율 10 20 2 3" xfId="6188"/>
    <cellStyle name="백분율 10 20 2 3 2" xfId="6189"/>
    <cellStyle name="백분율 10 20 2 3 3" xfId="6190"/>
    <cellStyle name="백분율 10 20 2 3 4" xfId="6191"/>
    <cellStyle name="백분율 10 20 2 3 5" xfId="30639"/>
    <cellStyle name="백분율 10 20 2 4" xfId="6192"/>
    <cellStyle name="백분율 10 20 2 4 2" xfId="6193"/>
    <cellStyle name="백분율 10 20 2 4 3" xfId="6194"/>
    <cellStyle name="백분율 10 20 2 4 4" xfId="6195"/>
    <cellStyle name="백분율 10 20 2 4 5" xfId="30640"/>
    <cellStyle name="백분율 10 20 2 5" xfId="6196"/>
    <cellStyle name="백분율 10 20 2 5 2" xfId="6197"/>
    <cellStyle name="백분율 10 20 2 5 3" xfId="6198"/>
    <cellStyle name="백분율 10 20 2 5 4" xfId="6199"/>
    <cellStyle name="백분율 10 20 2 5 5" xfId="30641"/>
    <cellStyle name="백분율 10 20 2 6" xfId="6200"/>
    <cellStyle name="백분율 10 20 2 6 2" xfId="6201"/>
    <cellStyle name="백분율 10 20 2 6 3" xfId="6202"/>
    <cellStyle name="백분율 10 20 2 6 4" xfId="6203"/>
    <cellStyle name="백분율 10 20 2 6 5" xfId="30642"/>
    <cellStyle name="백분율 10 20 2 7" xfId="6204"/>
    <cellStyle name="백분율 10 20 2 7 2" xfId="6205"/>
    <cellStyle name="백분율 10 20 2 7 3" xfId="30643"/>
    <cellStyle name="백분율 10 20 2 8" xfId="6206"/>
    <cellStyle name="백분율 10 20 2 8 2" xfId="6207"/>
    <cellStyle name="백분율 10 20 2 8 3" xfId="30644"/>
    <cellStyle name="백분율 10 20 2 9" xfId="6208"/>
    <cellStyle name="백분율 10 20 2 9 2" xfId="6209"/>
    <cellStyle name="백분율 10 20 2 9 3" xfId="30645"/>
    <cellStyle name="백분율 10 20 3" xfId="6210"/>
    <cellStyle name="백분율 10 20 3 2" xfId="6211"/>
    <cellStyle name="백분율 10 20 3 3" xfId="6212"/>
    <cellStyle name="백분율 10 20 3 4" xfId="6213"/>
    <cellStyle name="백분율 10 20 3 5" xfId="30646"/>
    <cellStyle name="백분율 10 20 4" xfId="6214"/>
    <cellStyle name="백분율 10 20 4 2" xfId="6215"/>
    <cellStyle name="백분율 10 20 4 2 10" xfId="36867"/>
    <cellStyle name="백분율 10 20 4 2 2" xfId="6216"/>
    <cellStyle name="백분율 10 20 4 2 2 2" xfId="6217"/>
    <cellStyle name="백분율 10 20 4 2 2 2 2" xfId="6218"/>
    <cellStyle name="백분율 10 20 4 2 2 2 3" xfId="30650"/>
    <cellStyle name="백분율 10 20 4 2 2 3" xfId="6219"/>
    <cellStyle name="백분율 10 20 4 2 2 4" xfId="30649"/>
    <cellStyle name="백분율 10 20 4 2 3" xfId="6220"/>
    <cellStyle name="백분율 10 20 4 2 3 2" xfId="6221"/>
    <cellStyle name="백분율 10 20 4 2 3 2 2" xfId="6222"/>
    <cellStyle name="백분율 10 20 4 2 3 2 3" xfId="30652"/>
    <cellStyle name="백분율 10 20 4 2 3 3" xfId="6223"/>
    <cellStyle name="백분율 10 20 4 2 3 4" xfId="30651"/>
    <cellStyle name="백분율 10 20 4 2 4" xfId="6224"/>
    <cellStyle name="백분율 10 20 4 2 4 2" xfId="6225"/>
    <cellStyle name="백분율 10 20 4 2 4 2 2" xfId="6226"/>
    <cellStyle name="백분율 10 20 4 2 4 2 3" xfId="30654"/>
    <cellStyle name="백분율 10 20 4 2 4 3" xfId="6227"/>
    <cellStyle name="백분율 10 20 4 2 4 4" xfId="30653"/>
    <cellStyle name="백분율 10 20 4 2 5" xfId="6228"/>
    <cellStyle name="백분율 10 20 4 2 5 2" xfId="6229"/>
    <cellStyle name="백분율 10 20 4 2 5 3" xfId="30655"/>
    <cellStyle name="백분율 10 20 4 2 6" xfId="6230"/>
    <cellStyle name="백분율 10 20 4 2 7" xfId="6231"/>
    <cellStyle name="백분율 10 20 4 2 8" xfId="6232"/>
    <cellStyle name="백분율 10 20 4 2 9" xfId="30648"/>
    <cellStyle name="백분율 10 20 4 3" xfId="6233"/>
    <cellStyle name="백분율 10 20 4 3 2" xfId="6234"/>
    <cellStyle name="백분율 10 20 4 3 3" xfId="30656"/>
    <cellStyle name="백분율 10 20 4 4" xfId="6235"/>
    <cellStyle name="백분율 10 20 4 4 2" xfId="6236"/>
    <cellStyle name="백분율 10 20 4 4 3" xfId="30657"/>
    <cellStyle name="백분율 10 20 4 5" xfId="6237"/>
    <cellStyle name="백분율 10 20 4 6" xfId="6238"/>
    <cellStyle name="백분율 10 20 4 7" xfId="6239"/>
    <cellStyle name="백분율 10 20 4 8" xfId="30647"/>
    <cellStyle name="백분율 10 20 5" xfId="6240"/>
    <cellStyle name="백분율 10 20 5 10" xfId="36863"/>
    <cellStyle name="백분율 10 20 5 2" xfId="6241"/>
    <cellStyle name="백분율 10 20 5 2 2" xfId="6242"/>
    <cellStyle name="백분율 10 20 5 2 2 2" xfId="6243"/>
    <cellStyle name="백분율 10 20 5 2 2 3" xfId="30660"/>
    <cellStyle name="백분율 10 20 5 2 3" xfId="6244"/>
    <cellStyle name="백분율 10 20 5 2 4" xfId="30659"/>
    <cellStyle name="백분율 10 20 5 3" xfId="6245"/>
    <cellStyle name="백분율 10 20 5 3 2" xfId="6246"/>
    <cellStyle name="백분율 10 20 5 3 2 2" xfId="6247"/>
    <cellStyle name="백분율 10 20 5 3 2 3" xfId="30662"/>
    <cellStyle name="백분율 10 20 5 3 3" xfId="6248"/>
    <cellStyle name="백분율 10 20 5 3 4" xfId="30661"/>
    <cellStyle name="백분율 10 20 5 4" xfId="6249"/>
    <cellStyle name="백분율 10 20 5 4 2" xfId="6250"/>
    <cellStyle name="백분율 10 20 5 4 3" xfId="30663"/>
    <cellStyle name="백분율 10 20 5 5" xfId="6251"/>
    <cellStyle name="백분율 10 20 5 5 2" xfId="6252"/>
    <cellStyle name="백분율 10 20 5 5 3" xfId="30664"/>
    <cellStyle name="백분율 10 20 5 6" xfId="6253"/>
    <cellStyle name="백분율 10 20 5 7" xfId="6254"/>
    <cellStyle name="백분율 10 20 5 8" xfId="6255"/>
    <cellStyle name="백분율 10 20 5 9" xfId="30658"/>
    <cellStyle name="백분율 10 20 6" xfId="6256"/>
    <cellStyle name="백분율 10 20 6 10" xfId="36862"/>
    <cellStyle name="백분율 10 20 6 2" xfId="6257"/>
    <cellStyle name="백분율 10 20 6 2 2" xfId="6258"/>
    <cellStyle name="백분율 10 20 6 2 2 2" xfId="6259"/>
    <cellStyle name="백분율 10 20 6 2 2 3" xfId="30667"/>
    <cellStyle name="백분율 10 20 6 2 3" xfId="6260"/>
    <cellStyle name="백분율 10 20 6 2 4" xfId="30666"/>
    <cellStyle name="백분율 10 20 6 3" xfId="6261"/>
    <cellStyle name="백분율 10 20 6 3 2" xfId="6262"/>
    <cellStyle name="백분율 10 20 6 3 2 2" xfId="6263"/>
    <cellStyle name="백분율 10 20 6 3 2 3" xfId="30669"/>
    <cellStyle name="백분율 10 20 6 3 3" xfId="6264"/>
    <cellStyle name="백분율 10 20 6 3 4" xfId="30668"/>
    <cellStyle name="백분율 10 20 6 4" xfId="6265"/>
    <cellStyle name="백분율 10 20 6 4 2" xfId="6266"/>
    <cellStyle name="백분율 10 20 6 4 3" xfId="30670"/>
    <cellStyle name="백분율 10 20 6 5" xfId="6267"/>
    <cellStyle name="백분율 10 20 6 5 2" xfId="6268"/>
    <cellStyle name="백분율 10 20 6 5 3" xfId="30671"/>
    <cellStyle name="백분율 10 20 6 6" xfId="6269"/>
    <cellStyle name="백분율 10 20 6 7" xfId="6270"/>
    <cellStyle name="백분율 10 20 6 8" xfId="6271"/>
    <cellStyle name="백분율 10 20 6 9" xfId="30665"/>
    <cellStyle name="백분율 10 20 7" xfId="6272"/>
    <cellStyle name="백분율 10 20 7 10" xfId="36861"/>
    <cellStyle name="백분율 10 20 7 2" xfId="6273"/>
    <cellStyle name="백분율 10 20 7 2 2" xfId="6274"/>
    <cellStyle name="백분율 10 20 7 2 2 2" xfId="6275"/>
    <cellStyle name="백분율 10 20 7 2 2 3" xfId="30674"/>
    <cellStyle name="백분율 10 20 7 2 3" xfId="6276"/>
    <cellStyle name="백분율 10 20 7 2 4" xfId="30673"/>
    <cellStyle name="백분율 10 20 7 3" xfId="6277"/>
    <cellStyle name="백분율 10 20 7 3 2" xfId="6278"/>
    <cellStyle name="백분율 10 20 7 3 2 2" xfId="6279"/>
    <cellStyle name="백분율 10 20 7 3 2 3" xfId="30676"/>
    <cellStyle name="백분율 10 20 7 3 3" xfId="6280"/>
    <cellStyle name="백분율 10 20 7 3 4" xfId="30675"/>
    <cellStyle name="백분율 10 20 7 4" xfId="6281"/>
    <cellStyle name="백분율 10 20 7 4 2" xfId="6282"/>
    <cellStyle name="백분율 10 20 7 4 3" xfId="30677"/>
    <cellStyle name="백분율 10 20 7 5" xfId="6283"/>
    <cellStyle name="백분율 10 20 7 5 2" xfId="6284"/>
    <cellStyle name="백분율 10 20 7 5 3" xfId="30678"/>
    <cellStyle name="백분율 10 20 7 6" xfId="6285"/>
    <cellStyle name="백분율 10 20 7 7" xfId="6286"/>
    <cellStyle name="백분율 10 20 7 8" xfId="6287"/>
    <cellStyle name="백분율 10 20 7 9" xfId="30672"/>
    <cellStyle name="백분율 10 20 8" xfId="6288"/>
    <cellStyle name="백분율 10 20 8 2" xfId="6289"/>
    <cellStyle name="백분율 10 20 8 2 2" xfId="6290"/>
    <cellStyle name="백분율 10 20 8 2 3" xfId="30680"/>
    <cellStyle name="백분율 10 20 8 3" xfId="6291"/>
    <cellStyle name="백분율 10 20 8 4" xfId="30679"/>
    <cellStyle name="백분율 10 20 9" xfId="6292"/>
    <cellStyle name="백분율 10 20 9 2" xfId="6293"/>
    <cellStyle name="백분율 10 20 9 2 2" xfId="6294"/>
    <cellStyle name="백분율 10 20 9 2 3" xfId="30682"/>
    <cellStyle name="백분율 10 20 9 3" xfId="6295"/>
    <cellStyle name="백분율 10 20 9 4" xfId="30681"/>
    <cellStyle name="백분율 10 21" xfId="6296"/>
    <cellStyle name="백분율 10 21 2" xfId="6297"/>
    <cellStyle name="백분율 10 21 3" xfId="6298"/>
    <cellStyle name="백분율 10 21 4" xfId="6299"/>
    <cellStyle name="백분율 10 21 5" xfId="30683"/>
    <cellStyle name="백분율 10 22" xfId="6300"/>
    <cellStyle name="백분율 10 22 2" xfId="6301"/>
    <cellStyle name="백분율 10 22 3" xfId="6302"/>
    <cellStyle name="백분율 10 22 4" xfId="6303"/>
    <cellStyle name="백분율 10 22 5" xfId="30684"/>
    <cellStyle name="백분율 10 23" xfId="6304"/>
    <cellStyle name="백분율 10 23 2" xfId="6305"/>
    <cellStyle name="백분율 10 23 3" xfId="6306"/>
    <cellStyle name="백분율 10 23 4" xfId="6307"/>
    <cellStyle name="백분율 10 23 5" xfId="30685"/>
    <cellStyle name="백분율 10 24" xfId="6308"/>
    <cellStyle name="백분율 10 24 10" xfId="6309"/>
    <cellStyle name="백분율 10 24 11" xfId="6310"/>
    <cellStyle name="백분율 10 24 12" xfId="6311"/>
    <cellStyle name="백분율 10 24 13" xfId="30686"/>
    <cellStyle name="백분율 10 24 14" xfId="36856"/>
    <cellStyle name="백분율 10 24 2" xfId="6312"/>
    <cellStyle name="백분율 10 24 2 2" xfId="6313"/>
    <cellStyle name="백분율 10 24 2 2 10" xfId="36853"/>
    <cellStyle name="백분율 10 24 2 2 2" xfId="6314"/>
    <cellStyle name="백분율 10 24 2 2 2 2" xfId="6315"/>
    <cellStyle name="백분율 10 24 2 2 2 2 2" xfId="6316"/>
    <cellStyle name="백분율 10 24 2 2 2 2 3" xfId="30690"/>
    <cellStyle name="백분율 10 24 2 2 2 3" xfId="6317"/>
    <cellStyle name="백분율 10 24 2 2 2 4" xfId="30689"/>
    <cellStyle name="백분율 10 24 2 2 3" xfId="6318"/>
    <cellStyle name="백분율 10 24 2 2 3 2" xfId="6319"/>
    <cellStyle name="백분율 10 24 2 2 3 2 2" xfId="6320"/>
    <cellStyle name="백분율 10 24 2 2 3 2 3" xfId="30692"/>
    <cellStyle name="백분율 10 24 2 2 3 3" xfId="6321"/>
    <cellStyle name="백분율 10 24 2 2 3 4" xfId="30691"/>
    <cellStyle name="백분율 10 24 2 2 4" xfId="6322"/>
    <cellStyle name="백분율 10 24 2 2 4 2" xfId="6323"/>
    <cellStyle name="백분율 10 24 2 2 4 2 2" xfId="6324"/>
    <cellStyle name="백분율 10 24 2 2 4 2 3" xfId="30694"/>
    <cellStyle name="백분율 10 24 2 2 4 3" xfId="6325"/>
    <cellStyle name="백분율 10 24 2 2 4 4" xfId="30693"/>
    <cellStyle name="백분율 10 24 2 2 5" xfId="6326"/>
    <cellStyle name="백분율 10 24 2 2 5 2" xfId="6327"/>
    <cellStyle name="백분율 10 24 2 2 5 3" xfId="30695"/>
    <cellStyle name="백분율 10 24 2 2 6" xfId="6328"/>
    <cellStyle name="백분율 10 24 2 2 7" xfId="6329"/>
    <cellStyle name="백분율 10 24 2 2 8" xfId="6330"/>
    <cellStyle name="백분율 10 24 2 2 9" xfId="30688"/>
    <cellStyle name="백분율 10 24 2 3" xfId="6331"/>
    <cellStyle name="백분율 10 24 2 3 2" xfId="6332"/>
    <cellStyle name="백분율 10 24 2 3 3" xfId="30696"/>
    <cellStyle name="백분율 10 24 2 4" xfId="6333"/>
    <cellStyle name="백분율 10 24 2 4 2" xfId="6334"/>
    <cellStyle name="백분율 10 24 2 4 3" xfId="30697"/>
    <cellStyle name="백분율 10 24 2 5" xfId="6335"/>
    <cellStyle name="백분율 10 24 2 6" xfId="6336"/>
    <cellStyle name="백분율 10 24 2 7" xfId="6337"/>
    <cellStyle name="백분율 10 24 2 8" xfId="30687"/>
    <cellStyle name="백분율 10 24 3" xfId="6338"/>
    <cellStyle name="백분율 10 24 3 10" xfId="36850"/>
    <cellStyle name="백분율 10 24 3 2" xfId="6339"/>
    <cellStyle name="백분율 10 24 3 2 2" xfId="6340"/>
    <cellStyle name="백분율 10 24 3 2 2 2" xfId="6341"/>
    <cellStyle name="백분율 10 24 3 2 2 3" xfId="30700"/>
    <cellStyle name="백분율 10 24 3 2 3" xfId="6342"/>
    <cellStyle name="백분율 10 24 3 2 4" xfId="30699"/>
    <cellStyle name="백분율 10 24 3 3" xfId="6343"/>
    <cellStyle name="백분율 10 24 3 3 2" xfId="6344"/>
    <cellStyle name="백분율 10 24 3 3 2 2" xfId="6345"/>
    <cellStyle name="백분율 10 24 3 3 2 3" xfId="30702"/>
    <cellStyle name="백분율 10 24 3 3 3" xfId="6346"/>
    <cellStyle name="백분율 10 24 3 3 4" xfId="30701"/>
    <cellStyle name="백분율 10 24 3 4" xfId="6347"/>
    <cellStyle name="백분율 10 24 3 4 2" xfId="6348"/>
    <cellStyle name="백분율 10 24 3 4 3" xfId="30703"/>
    <cellStyle name="백분율 10 24 3 5" xfId="6349"/>
    <cellStyle name="백분율 10 24 3 5 2" xfId="6350"/>
    <cellStyle name="백분율 10 24 3 5 3" xfId="30704"/>
    <cellStyle name="백분율 10 24 3 6" xfId="6351"/>
    <cellStyle name="백분율 10 24 3 7" xfId="6352"/>
    <cellStyle name="백분율 10 24 3 8" xfId="6353"/>
    <cellStyle name="백분율 10 24 3 9" xfId="30698"/>
    <cellStyle name="백분율 10 24 4" xfId="6354"/>
    <cellStyle name="백분율 10 24 4 10" xfId="36849"/>
    <cellStyle name="백분율 10 24 4 2" xfId="6355"/>
    <cellStyle name="백분율 10 24 4 2 2" xfId="6356"/>
    <cellStyle name="백분율 10 24 4 2 2 2" xfId="6357"/>
    <cellStyle name="백분율 10 24 4 2 2 3" xfId="30707"/>
    <cellStyle name="백분율 10 24 4 2 3" xfId="6358"/>
    <cellStyle name="백분율 10 24 4 2 4" xfId="30706"/>
    <cellStyle name="백분율 10 24 4 3" xfId="6359"/>
    <cellStyle name="백분율 10 24 4 3 2" xfId="6360"/>
    <cellStyle name="백분율 10 24 4 3 2 2" xfId="6361"/>
    <cellStyle name="백분율 10 24 4 3 2 3" xfId="30709"/>
    <cellStyle name="백분율 10 24 4 3 3" xfId="6362"/>
    <cellStyle name="백분율 10 24 4 3 4" xfId="30708"/>
    <cellStyle name="백분율 10 24 4 4" xfId="6363"/>
    <cellStyle name="백분율 10 24 4 4 2" xfId="6364"/>
    <cellStyle name="백분율 10 24 4 4 3" xfId="30710"/>
    <cellStyle name="백분율 10 24 4 5" xfId="6365"/>
    <cellStyle name="백분율 10 24 4 5 2" xfId="6366"/>
    <cellStyle name="백분율 10 24 4 5 3" xfId="30711"/>
    <cellStyle name="백분율 10 24 4 6" xfId="6367"/>
    <cellStyle name="백분율 10 24 4 7" xfId="6368"/>
    <cellStyle name="백분율 10 24 4 8" xfId="6369"/>
    <cellStyle name="백분율 10 24 4 9" xfId="30705"/>
    <cellStyle name="백분율 10 24 5" xfId="6370"/>
    <cellStyle name="백분율 10 24 5 10" xfId="36847"/>
    <cellStyle name="백분율 10 24 5 2" xfId="6371"/>
    <cellStyle name="백분율 10 24 5 2 2" xfId="6372"/>
    <cellStyle name="백분율 10 24 5 2 2 2" xfId="6373"/>
    <cellStyle name="백분율 10 24 5 2 2 3" xfId="30714"/>
    <cellStyle name="백분율 10 24 5 2 3" xfId="6374"/>
    <cellStyle name="백분율 10 24 5 2 4" xfId="30713"/>
    <cellStyle name="백분율 10 24 5 3" xfId="6375"/>
    <cellStyle name="백분율 10 24 5 3 2" xfId="6376"/>
    <cellStyle name="백분율 10 24 5 3 2 2" xfId="6377"/>
    <cellStyle name="백분율 10 24 5 3 2 3" xfId="30716"/>
    <cellStyle name="백분율 10 24 5 3 3" xfId="6378"/>
    <cellStyle name="백분율 10 24 5 3 4" xfId="30715"/>
    <cellStyle name="백분율 10 24 5 4" xfId="6379"/>
    <cellStyle name="백분율 10 24 5 4 2" xfId="6380"/>
    <cellStyle name="백분율 10 24 5 4 3" xfId="30717"/>
    <cellStyle name="백분율 10 24 5 5" xfId="6381"/>
    <cellStyle name="백분율 10 24 5 5 2" xfId="6382"/>
    <cellStyle name="백분율 10 24 5 5 3" xfId="30718"/>
    <cellStyle name="백분율 10 24 5 6" xfId="6383"/>
    <cellStyle name="백분율 10 24 5 7" xfId="6384"/>
    <cellStyle name="백분율 10 24 5 8" xfId="6385"/>
    <cellStyle name="백분율 10 24 5 9" xfId="30712"/>
    <cellStyle name="백분율 10 24 6" xfId="6386"/>
    <cellStyle name="백분율 10 24 6 10" xfId="36845"/>
    <cellStyle name="백분율 10 24 6 2" xfId="6387"/>
    <cellStyle name="백분율 10 24 6 2 2" xfId="6388"/>
    <cellStyle name="백분율 10 24 6 2 2 2" xfId="6389"/>
    <cellStyle name="백분율 10 24 6 2 2 3" xfId="30721"/>
    <cellStyle name="백분율 10 24 6 2 3" xfId="6390"/>
    <cellStyle name="백분율 10 24 6 2 4" xfId="30720"/>
    <cellStyle name="백분율 10 24 6 3" xfId="6391"/>
    <cellStyle name="백분율 10 24 6 3 2" xfId="6392"/>
    <cellStyle name="백분율 10 24 6 3 2 2" xfId="6393"/>
    <cellStyle name="백분율 10 24 6 3 2 3" xfId="30723"/>
    <cellStyle name="백분율 10 24 6 3 3" xfId="6394"/>
    <cellStyle name="백분율 10 24 6 3 4" xfId="30722"/>
    <cellStyle name="백분율 10 24 6 4" xfId="6395"/>
    <cellStyle name="백분율 10 24 6 4 2" xfId="6396"/>
    <cellStyle name="백분율 10 24 6 4 3" xfId="30724"/>
    <cellStyle name="백분율 10 24 6 5" xfId="6397"/>
    <cellStyle name="백분율 10 24 6 5 2" xfId="6398"/>
    <cellStyle name="백분율 10 24 6 5 3" xfId="30725"/>
    <cellStyle name="백분율 10 24 6 6" xfId="6399"/>
    <cellStyle name="백분율 10 24 6 7" xfId="6400"/>
    <cellStyle name="백분율 10 24 6 8" xfId="6401"/>
    <cellStyle name="백분율 10 24 6 9" xfId="30719"/>
    <cellStyle name="백분율 10 24 7" xfId="6402"/>
    <cellStyle name="백분율 10 24 7 2" xfId="6403"/>
    <cellStyle name="백분율 10 24 7 2 2" xfId="6404"/>
    <cellStyle name="백분율 10 24 7 2 3" xfId="30727"/>
    <cellStyle name="백분율 10 24 7 3" xfId="6405"/>
    <cellStyle name="백분율 10 24 7 4" xfId="30726"/>
    <cellStyle name="백분율 10 24 8" xfId="6406"/>
    <cellStyle name="백분율 10 24 8 2" xfId="6407"/>
    <cellStyle name="백분율 10 24 8 2 2" xfId="6408"/>
    <cellStyle name="백분율 10 24 8 2 3" xfId="30729"/>
    <cellStyle name="백분율 10 24 8 3" xfId="6409"/>
    <cellStyle name="백분율 10 24 8 4" xfId="30728"/>
    <cellStyle name="백분율 10 24 9" xfId="6410"/>
    <cellStyle name="백분율 10 24 9 2" xfId="6411"/>
    <cellStyle name="백분율 10 24 9 2 2" xfId="6412"/>
    <cellStyle name="백분율 10 24 9 2 3" xfId="30731"/>
    <cellStyle name="백분율 10 24 9 3" xfId="6413"/>
    <cellStyle name="백분율 10 24 9 4" xfId="30730"/>
    <cellStyle name="백분율 10 25" xfId="6414"/>
    <cellStyle name="백분율 10 25 2" xfId="6415"/>
    <cellStyle name="백분율 10 25 2 2" xfId="6416"/>
    <cellStyle name="백분율 10 25 2 2 2" xfId="6417"/>
    <cellStyle name="백분율 10 25 2 2 3" xfId="30734"/>
    <cellStyle name="백분율 10 25 2 3" xfId="6418"/>
    <cellStyle name="백분율 10 25 2 3 2" xfId="6419"/>
    <cellStyle name="백분율 10 25 2 3 3" xfId="30735"/>
    <cellStyle name="백분율 10 25 2 4" xfId="6420"/>
    <cellStyle name="백분율 10 25 2 4 2" xfId="6421"/>
    <cellStyle name="백분율 10 25 2 4 3" xfId="30736"/>
    <cellStyle name="백분율 10 25 2 5" xfId="6422"/>
    <cellStyle name="백분율 10 25 2 6" xfId="6423"/>
    <cellStyle name="백분율 10 25 2 7" xfId="6424"/>
    <cellStyle name="백분율 10 25 2 8" xfId="30733"/>
    <cellStyle name="백분율 10 25 3" xfId="6425"/>
    <cellStyle name="백분율 10 25 3 2" xfId="6426"/>
    <cellStyle name="백분율 10 25 3 2 2" xfId="6427"/>
    <cellStyle name="백분율 10 25 3 2 3" xfId="30738"/>
    <cellStyle name="백분율 10 25 3 3" xfId="6428"/>
    <cellStyle name="백분율 10 25 3 4" xfId="30737"/>
    <cellStyle name="백분율 10 25 4" xfId="6429"/>
    <cellStyle name="백분율 10 25 4 2" xfId="6430"/>
    <cellStyle name="백분율 10 25 4 2 2" xfId="6431"/>
    <cellStyle name="백분율 10 25 4 2 3" xfId="30740"/>
    <cellStyle name="백분율 10 25 4 3" xfId="6432"/>
    <cellStyle name="백분율 10 25 4 4" xfId="30739"/>
    <cellStyle name="백분율 10 25 5" xfId="6433"/>
    <cellStyle name="백분율 10 25 6" xfId="6434"/>
    <cellStyle name="백분율 10 25 7" xfId="6435"/>
    <cellStyle name="백분율 10 25 8" xfId="30732"/>
    <cellStyle name="백분율 10 25 9" xfId="36842"/>
    <cellStyle name="백분율 10 26" xfId="6436"/>
    <cellStyle name="백분율 10 26 2" xfId="6437"/>
    <cellStyle name="백분율 10 26 3" xfId="6438"/>
    <cellStyle name="백분율 10 26 4" xfId="6439"/>
    <cellStyle name="백분율 10 26 5" xfId="30741"/>
    <cellStyle name="백분율 10 27" xfId="6440"/>
    <cellStyle name="백분율 10 27 2" xfId="6441"/>
    <cellStyle name="백분율 10 27 3" xfId="6442"/>
    <cellStyle name="백분율 10 27 4" xfId="6443"/>
    <cellStyle name="백분율 10 27 5" xfId="30742"/>
    <cellStyle name="백분율 10 28" xfId="6444"/>
    <cellStyle name="백분율 10 28 2" xfId="6445"/>
    <cellStyle name="백분율 10 28 3" xfId="6446"/>
    <cellStyle name="백분율 10 28 4" xfId="6447"/>
    <cellStyle name="백분율 10 28 5" xfId="30743"/>
    <cellStyle name="백분율 10 29" xfId="6448"/>
    <cellStyle name="백분율 10 29 2" xfId="6449"/>
    <cellStyle name="백분율 10 29 3" xfId="6450"/>
    <cellStyle name="백분율 10 29 4" xfId="6451"/>
    <cellStyle name="백분율 10 29 5" xfId="30744"/>
    <cellStyle name="백분율 10 3" xfId="6452"/>
    <cellStyle name="백분율 10 3 2" xfId="6453"/>
    <cellStyle name="백분율 10 3 3" xfId="6454"/>
    <cellStyle name="백분율 10 3 4" xfId="6455"/>
    <cellStyle name="백분율 10 3 5" xfId="6456"/>
    <cellStyle name="백분율 10 3 6" xfId="30745"/>
    <cellStyle name="백분율 10 30" xfId="6457"/>
    <cellStyle name="백분율 10 30 2" xfId="6458"/>
    <cellStyle name="백분율 10 30 3" xfId="30746"/>
    <cellStyle name="백분율 10 31" xfId="6459"/>
    <cellStyle name="백분율 10 31 2" xfId="6460"/>
    <cellStyle name="백분율 10 31 3" xfId="30747"/>
    <cellStyle name="백분율 10 32" xfId="6461"/>
    <cellStyle name="백분율 10 32 2" xfId="37227"/>
    <cellStyle name="백분율 10 33" xfId="6462"/>
    <cellStyle name="백분율 10 34" xfId="6463"/>
    <cellStyle name="백분율 10 35" xfId="36082"/>
    <cellStyle name="백분율 10 4" xfId="6464"/>
    <cellStyle name="백분율 10 4 2" xfId="6465"/>
    <cellStyle name="백분율 10 4 3" xfId="6466"/>
    <cellStyle name="백분율 10 4 4" xfId="6467"/>
    <cellStyle name="백분율 10 4 5" xfId="6468"/>
    <cellStyle name="백분율 10 4 6" xfId="30748"/>
    <cellStyle name="백분율 10 5" xfId="6469"/>
    <cellStyle name="백분율 10 5 2" xfId="6470"/>
    <cellStyle name="백분율 10 5 3" xfId="6471"/>
    <cellStyle name="백분율 10 5 4" xfId="6472"/>
    <cellStyle name="백분율 10 5 5" xfId="6473"/>
    <cellStyle name="백분율 10 5 6" xfId="30749"/>
    <cellStyle name="백분율 10 6" xfId="6474"/>
    <cellStyle name="백분율 10 6 2" xfId="6475"/>
    <cellStyle name="백분율 10 6 3" xfId="6476"/>
    <cellStyle name="백분율 10 6 4" xfId="6477"/>
    <cellStyle name="백분율 10 6 5" xfId="6478"/>
    <cellStyle name="백분율 10 6 6" xfId="30750"/>
    <cellStyle name="백분율 10 7" xfId="6479"/>
    <cellStyle name="백분율 10 7 2" xfId="6480"/>
    <cellStyle name="백분율 10 7 3" xfId="6481"/>
    <cellStyle name="백분율 10 7 4" xfId="6482"/>
    <cellStyle name="백분율 10 7 5" xfId="6483"/>
    <cellStyle name="백분율 10 7 6" xfId="30751"/>
    <cellStyle name="백분율 10 8" xfId="6484"/>
    <cellStyle name="백분율 10 8 2" xfId="6485"/>
    <cellStyle name="백분율 10 8 3" xfId="6486"/>
    <cellStyle name="백분율 10 8 4" xfId="6487"/>
    <cellStyle name="백분율 10 8 5" xfId="6488"/>
    <cellStyle name="백분율 10 8 6" xfId="30752"/>
    <cellStyle name="백분율 10 9" xfId="6489"/>
    <cellStyle name="백분율 10 9 2" xfId="6490"/>
    <cellStyle name="백분율 10 9 3" xfId="6491"/>
    <cellStyle name="백분율 10 9 4" xfId="6492"/>
    <cellStyle name="백분율 10 9 5" xfId="6493"/>
    <cellStyle name="백분율 10 9 6" xfId="30753"/>
    <cellStyle name="백분율 11" xfId="40516"/>
    <cellStyle name="백분율 11 2" xfId="6494"/>
    <cellStyle name="백분율 11 2 2" xfId="37220"/>
    <cellStyle name="백분율 11 3" xfId="40631"/>
    <cellStyle name="백분율 12" xfId="40632"/>
    <cellStyle name="백분율 12 2" xfId="37219"/>
    <cellStyle name="백분율 13" xfId="40633"/>
    <cellStyle name="백분율 13 2" xfId="37218"/>
    <cellStyle name="백분율 14" xfId="40634"/>
    <cellStyle name="백분율 14 2" xfId="37216"/>
    <cellStyle name="백분율 15" xfId="40635"/>
    <cellStyle name="백분율 16" xfId="40636"/>
    <cellStyle name="백분율 17" xfId="40637"/>
    <cellStyle name="백분율 18" xfId="40638"/>
    <cellStyle name="백분율 19" xfId="40639"/>
    <cellStyle name="백분율 2" xfId="6495"/>
    <cellStyle name="백분율 2 10" xfId="6496"/>
    <cellStyle name="백분율 2 10 2" xfId="6497"/>
    <cellStyle name="백분율 2 10 3" xfId="30755"/>
    <cellStyle name="백분율 2 11" xfId="6498"/>
    <cellStyle name="백분율 2 11 2" xfId="30757"/>
    <cellStyle name="백분율 2 11 3" xfId="30756"/>
    <cellStyle name="백분율 2 12" xfId="6499"/>
    <cellStyle name="백분율 2 12 2" xfId="37212"/>
    <cellStyle name="백분율 2 13" xfId="6500"/>
    <cellStyle name="백분율 2 14" xfId="6501"/>
    <cellStyle name="백분율 2 15" xfId="6502"/>
    <cellStyle name="백분율 2 16" xfId="30754"/>
    <cellStyle name="백분율 2 17" xfId="36075"/>
    <cellStyle name="백분율 2 2" xfId="6503"/>
    <cellStyle name="백분율 2 2 2" xfId="6504"/>
    <cellStyle name="백분율 2 2 2 10" xfId="6505"/>
    <cellStyle name="백분율 2 2 2 11" xfId="6506"/>
    <cellStyle name="백분율 2 2 2 12" xfId="30759"/>
    <cellStyle name="백분율 2 2 2 13" xfId="36826"/>
    <cellStyle name="백분율 2 2 2 2" xfId="6507"/>
    <cellStyle name="백분율 2 2 2 2 2" xfId="6508"/>
    <cellStyle name="백분율 2 2 2 2 3" xfId="6509"/>
    <cellStyle name="백분율 2 2 2 2 4" xfId="6510"/>
    <cellStyle name="백분율 2 2 2 2 5" xfId="30760"/>
    <cellStyle name="백분율 2 2 2 3" xfId="6511"/>
    <cellStyle name="백분율 2 2 2 3 2" xfId="6512"/>
    <cellStyle name="백분율 2 2 2 3 3" xfId="6513"/>
    <cellStyle name="백분율 2 2 2 3 4" xfId="6514"/>
    <cellStyle name="백분율 2 2 2 3 5" xfId="30761"/>
    <cellStyle name="백분율 2 2 2 4" xfId="6515"/>
    <cellStyle name="백분율 2 2 2 4 2" xfId="6516"/>
    <cellStyle name="백분율 2 2 2 4 3" xfId="6517"/>
    <cellStyle name="백분율 2 2 2 4 4" xfId="6518"/>
    <cellStyle name="백분율 2 2 2 4 5" xfId="30762"/>
    <cellStyle name="백분율 2 2 2 5" xfId="6519"/>
    <cellStyle name="백분율 2 2 2 5 2" xfId="6520"/>
    <cellStyle name="백분율 2 2 2 5 2 2" xfId="6521"/>
    <cellStyle name="백분율 2 2 2 5 2 3" xfId="30764"/>
    <cellStyle name="백분율 2 2 2 5 3" xfId="6522"/>
    <cellStyle name="백분율 2 2 2 5 4" xfId="30763"/>
    <cellStyle name="백분율 2 2 2 6" xfId="6523"/>
    <cellStyle name="백분율 2 2 2 6 2" xfId="6524"/>
    <cellStyle name="백분율 2 2 2 6 2 2" xfId="6525"/>
    <cellStyle name="백분율 2 2 2 6 2 3" xfId="30766"/>
    <cellStyle name="백분율 2 2 2 6 3" xfId="6526"/>
    <cellStyle name="백분율 2 2 2 6 4" xfId="30765"/>
    <cellStyle name="백분율 2 2 2 7" xfId="6527"/>
    <cellStyle name="백분율 2 2 2 7 2" xfId="6528"/>
    <cellStyle name="백분율 2 2 2 7 3" xfId="30767"/>
    <cellStyle name="백분율 2 2 2 8" xfId="6529"/>
    <cellStyle name="백분율 2 2 2 8 2" xfId="6530"/>
    <cellStyle name="백분율 2 2 2 8 3" xfId="30768"/>
    <cellStyle name="백분율 2 2 2 9" xfId="6531"/>
    <cellStyle name="백분율 2 2 3" xfId="6532"/>
    <cellStyle name="백분율 2 2 3 10" xfId="36820"/>
    <cellStyle name="백분율 2 2 3 2" xfId="6533"/>
    <cellStyle name="백분율 2 2 3 2 2" xfId="6534"/>
    <cellStyle name="백분율 2 2 3 2 2 2" xfId="6535"/>
    <cellStyle name="백분율 2 2 3 2 2 3" xfId="30771"/>
    <cellStyle name="백분율 2 2 3 2 3" xfId="6536"/>
    <cellStyle name="백분율 2 2 3 2 4" xfId="30770"/>
    <cellStyle name="백분율 2 2 3 3" xfId="6537"/>
    <cellStyle name="백분율 2 2 3 3 2" xfId="6538"/>
    <cellStyle name="백분율 2 2 3 3 2 2" xfId="6539"/>
    <cellStyle name="백분율 2 2 3 3 2 3" xfId="30773"/>
    <cellStyle name="백분율 2 2 3 3 3" xfId="6540"/>
    <cellStyle name="백분율 2 2 3 3 4" xfId="30772"/>
    <cellStyle name="백분율 2 2 3 4" xfId="6541"/>
    <cellStyle name="백분율 2 2 3 4 2" xfId="6542"/>
    <cellStyle name="백분율 2 2 3 4 3" xfId="30774"/>
    <cellStyle name="백분율 2 2 3 5" xfId="6543"/>
    <cellStyle name="백분율 2 2 3 5 2" xfId="6544"/>
    <cellStyle name="백분율 2 2 3 5 3" xfId="30775"/>
    <cellStyle name="백분율 2 2 3 6" xfId="6545"/>
    <cellStyle name="백분율 2 2 3 7" xfId="6546"/>
    <cellStyle name="백분율 2 2 3 8" xfId="6547"/>
    <cellStyle name="백분율 2 2 3 9" xfId="30769"/>
    <cellStyle name="백분율 2 2 4" xfId="6548"/>
    <cellStyle name="백분율 2 2 4 10" xfId="36818"/>
    <cellStyle name="백분율 2 2 4 2" xfId="6549"/>
    <cellStyle name="백분율 2 2 4 2 2" xfId="6550"/>
    <cellStyle name="백분율 2 2 4 2 2 2" xfId="6551"/>
    <cellStyle name="백분율 2 2 4 2 2 3" xfId="30778"/>
    <cellStyle name="백분율 2 2 4 2 3" xfId="6552"/>
    <cellStyle name="백분율 2 2 4 2 4" xfId="30777"/>
    <cellStyle name="백분율 2 2 4 3" xfId="6553"/>
    <cellStyle name="백분율 2 2 4 3 2" xfId="6554"/>
    <cellStyle name="백분율 2 2 4 3 2 2" xfId="6555"/>
    <cellStyle name="백분율 2 2 4 3 2 3" xfId="30780"/>
    <cellStyle name="백분율 2 2 4 3 3" xfId="6556"/>
    <cellStyle name="백분율 2 2 4 3 4" xfId="30779"/>
    <cellStyle name="백분율 2 2 4 4" xfId="6557"/>
    <cellStyle name="백분율 2 2 4 4 2" xfId="6558"/>
    <cellStyle name="백분율 2 2 4 4 3" xfId="30781"/>
    <cellStyle name="백분율 2 2 4 5" xfId="6559"/>
    <cellStyle name="백분율 2 2 4 5 2" xfId="6560"/>
    <cellStyle name="백분율 2 2 4 5 3" xfId="30782"/>
    <cellStyle name="백분율 2 2 4 6" xfId="6561"/>
    <cellStyle name="백분율 2 2 4 7" xfId="6562"/>
    <cellStyle name="백분율 2 2 4 8" xfId="6563"/>
    <cellStyle name="백분율 2 2 4 9" xfId="30776"/>
    <cellStyle name="백분율 2 2 5" xfId="6564"/>
    <cellStyle name="백분율 2 2 6" xfId="6565"/>
    <cellStyle name="백분율 2 2 7" xfId="6566"/>
    <cellStyle name="백분율 2 2 8" xfId="6567"/>
    <cellStyle name="백분율 2 2 9" xfId="30758"/>
    <cellStyle name="백분율 2 3" xfId="6568"/>
    <cellStyle name="백분율 2 3 2" xfId="6569"/>
    <cellStyle name="백분율 2 3 3" xfId="6570"/>
    <cellStyle name="백분율 2 3 4" xfId="6571"/>
    <cellStyle name="백분율 2 3 5" xfId="6572"/>
    <cellStyle name="백분율 2 3 6" xfId="30783"/>
    <cellStyle name="백분율 2 4" xfId="6573"/>
    <cellStyle name="백분율 2 4 2" xfId="6574"/>
    <cellStyle name="백분율 2 4 2 2" xfId="6575"/>
    <cellStyle name="백분율 2 4 2 3" xfId="30785"/>
    <cellStyle name="백분율 2 4 3" xfId="6576"/>
    <cellStyle name="백분율 2 4 3 2" xfId="6577"/>
    <cellStyle name="백분율 2 4 3 3" xfId="30786"/>
    <cellStyle name="백분율 2 4 4" xfId="6578"/>
    <cellStyle name="백분율 2 4 5" xfId="30784"/>
    <cellStyle name="백분율 2 5" xfId="6579"/>
    <cellStyle name="백분율 2 5 2" xfId="6580"/>
    <cellStyle name="백분율 2 5 2 2" xfId="6581"/>
    <cellStyle name="백분율 2 5 2 3" xfId="30788"/>
    <cellStyle name="백분율 2 5 3" xfId="6582"/>
    <cellStyle name="백분율 2 5 3 2" xfId="6583"/>
    <cellStyle name="백분율 2 5 3 3" xfId="30789"/>
    <cellStyle name="백분율 2 5 4" xfId="6584"/>
    <cellStyle name="백분율 2 5 5" xfId="30787"/>
    <cellStyle name="백분율 2 6" xfId="6585"/>
    <cellStyle name="백분율 2 6 2" xfId="6586"/>
    <cellStyle name="백분율 2 6 3" xfId="30790"/>
    <cellStyle name="백분율 2 7" xfId="6587"/>
    <cellStyle name="백분율 2 7 2" xfId="6588"/>
    <cellStyle name="백분율 2 7 3" xfId="30791"/>
    <cellStyle name="백분율 2 8" xfId="6589"/>
    <cellStyle name="백분율 2 8 2" xfId="6590"/>
    <cellStyle name="백분율 2 8 3" xfId="30792"/>
    <cellStyle name="백분율 2 9" xfId="6591"/>
    <cellStyle name="백분율 2 9 2" xfId="6592"/>
    <cellStyle name="백분율 2 9 3" xfId="30793"/>
    <cellStyle name="백분율 20" xfId="40640"/>
    <cellStyle name="백분율 21" xfId="40641"/>
    <cellStyle name="백분율 22" xfId="40642"/>
    <cellStyle name="백분율 23" xfId="40643"/>
    <cellStyle name="백분율 26" xfId="30794"/>
    <cellStyle name="백분율 26 2" xfId="30795"/>
    <cellStyle name="백분율 27" xfId="30796"/>
    <cellStyle name="백분율 27 2" xfId="30797"/>
    <cellStyle name="백분율 3" xfId="6593"/>
    <cellStyle name="백분율 3 2" xfId="6594"/>
    <cellStyle name="백분율 3 2 10" xfId="6595"/>
    <cellStyle name="백분율 3 2 11" xfId="30799"/>
    <cellStyle name="백분율 3 2 12" xfId="36072"/>
    <cellStyle name="백분율 3 2 2" xfId="6596"/>
    <cellStyle name="백분율 3 2 2 2" xfId="6597"/>
    <cellStyle name="백분율 3 2 2 2 2" xfId="6598"/>
    <cellStyle name="백분율 3 2 2 2 3" xfId="30801"/>
    <cellStyle name="백분율 3 2 2 3" xfId="6599"/>
    <cellStyle name="백분율 3 2 2 4" xfId="30800"/>
    <cellStyle name="백분율 3 2 3" xfId="6600"/>
    <cellStyle name="백분율 3 2 3 2" xfId="6601"/>
    <cellStyle name="백분율 3 2 3 2 2" xfId="6602"/>
    <cellStyle name="백분율 3 2 3 2 3" xfId="30803"/>
    <cellStyle name="백분율 3 2 3 3" xfId="6603"/>
    <cellStyle name="백분율 3 2 3 4" xfId="30802"/>
    <cellStyle name="백분율 3 2 4" xfId="6604"/>
    <cellStyle name="백분율 3 2 4 2" xfId="6605"/>
    <cellStyle name="백분율 3 2 4 3" xfId="30804"/>
    <cellStyle name="백분율 3 2 5" xfId="6606"/>
    <cellStyle name="백분율 3 2 5 2" xfId="6607"/>
    <cellStyle name="백분율 3 2 5 3" xfId="30805"/>
    <cellStyle name="백분율 3 2 6" xfId="6608"/>
    <cellStyle name="백분율 3 2 6 2" xfId="37182"/>
    <cellStyle name="백분율 3 2 7" xfId="6609"/>
    <cellStyle name="백분율 3 2 8" xfId="6610"/>
    <cellStyle name="백분율 3 2 9" xfId="6611"/>
    <cellStyle name="백분율 3 3" xfId="6612"/>
    <cellStyle name="백분율 3 4" xfId="6613"/>
    <cellStyle name="백분율 3 5" xfId="6614"/>
    <cellStyle name="백분율 3 6" xfId="6615"/>
    <cellStyle name="백분율 3 7" xfId="30798"/>
    <cellStyle name="백분율 4" xfId="6616"/>
    <cellStyle name="백분율 4 10" xfId="30806"/>
    <cellStyle name="백분율 4 11" xfId="36070"/>
    <cellStyle name="백분율 4 2" xfId="6617"/>
    <cellStyle name="백분율 4 2 2" xfId="6618"/>
    <cellStyle name="백분율 4 2 2 2" xfId="6619"/>
    <cellStyle name="백분율 4 2 2 3" xfId="6620"/>
    <cellStyle name="백분율 4 2 2 4" xfId="30808"/>
    <cellStyle name="백분율 4 2 3" xfId="30807"/>
    <cellStyle name="백분율 4 2 4" xfId="40644"/>
    <cellStyle name="백분율 4 3" xfId="6621"/>
    <cellStyle name="백분율 4 3 2" xfId="6622"/>
    <cellStyle name="백분율 4 3 2 2" xfId="6623"/>
    <cellStyle name="백분율 4 3 2 3" xfId="6624"/>
    <cellStyle name="백분율 4 3 2 4" xfId="6625"/>
    <cellStyle name="백분율 4 3 2 5" xfId="6626"/>
    <cellStyle name="백분율 4 3 2 6" xfId="6627"/>
    <cellStyle name="백분율 4 3 2 7" xfId="30810"/>
    <cellStyle name="백분율 4 3 3" xfId="6628"/>
    <cellStyle name="백분율 4 3 3 2" xfId="37178"/>
    <cellStyle name="백분율 4 3 4" xfId="6629"/>
    <cellStyle name="백분율 4 3 5" xfId="6630"/>
    <cellStyle name="백분율 4 3 6" xfId="6631"/>
    <cellStyle name="백분율 4 3 7" xfId="6632"/>
    <cellStyle name="백분율 4 3 8" xfId="30809"/>
    <cellStyle name="백분율 4 4" xfId="6633"/>
    <cellStyle name="백분율 4 4 2" xfId="6634"/>
    <cellStyle name="백분율 4 4 3" xfId="6635"/>
    <cellStyle name="백분율 4 4 4" xfId="6636"/>
    <cellStyle name="백분율 4 4 5" xfId="6637"/>
    <cellStyle name="백분율 4 4 6" xfId="6638"/>
    <cellStyle name="백분율 4 4 7" xfId="30811"/>
    <cellStyle name="백분율 4 5" xfId="6639"/>
    <cellStyle name="백분율 4 5 2" xfId="6640"/>
    <cellStyle name="백분율 4 5 3" xfId="6641"/>
    <cellStyle name="백분율 4 5 4" xfId="6642"/>
    <cellStyle name="백분율 4 5 5" xfId="6643"/>
    <cellStyle name="백분율 4 5 6" xfId="6644"/>
    <cellStyle name="백분율 4 5 7" xfId="30812"/>
    <cellStyle name="백분율 4 6" xfId="6645"/>
    <cellStyle name="백분율 4 6 2" xfId="37174"/>
    <cellStyle name="백분율 4 7" xfId="6646"/>
    <cellStyle name="백분율 4 8" xfId="6647"/>
    <cellStyle name="백분율 4 9" xfId="6648"/>
    <cellStyle name="백분율 5" xfId="6649"/>
    <cellStyle name="백분율 5 10" xfId="6650"/>
    <cellStyle name="백분율 5 11" xfId="6651"/>
    <cellStyle name="백분율 5 12" xfId="30813"/>
    <cellStyle name="백분율 5 13" xfId="36068"/>
    <cellStyle name="백분율 5 2" xfId="6652"/>
    <cellStyle name="백분율 5 2 2" xfId="6653"/>
    <cellStyle name="백분율 5 2 2 2" xfId="6654"/>
    <cellStyle name="백분율 5 2 2 3" xfId="6655"/>
    <cellStyle name="백분율 5 2 2 4" xfId="6656"/>
    <cellStyle name="백분율 5 2 2 5" xfId="6657"/>
    <cellStyle name="백분율 5 2 2 6" xfId="6658"/>
    <cellStyle name="백분율 5 2 2 7" xfId="30815"/>
    <cellStyle name="백분율 5 2 3" xfId="6659"/>
    <cellStyle name="백분율 5 2 4" xfId="6660"/>
    <cellStyle name="백분율 5 2 5" xfId="6661"/>
    <cellStyle name="백분율 5 2 6" xfId="6662"/>
    <cellStyle name="백분율 5 2 7" xfId="6663"/>
    <cellStyle name="백분율 5 2 8" xfId="30814"/>
    <cellStyle name="백분율 5 3" xfId="6664"/>
    <cellStyle name="백분율 5 3 2" xfId="6665"/>
    <cellStyle name="백분율 5 3 2 2" xfId="6666"/>
    <cellStyle name="백분율 5 3 2 3" xfId="6667"/>
    <cellStyle name="백분율 5 3 2 4" xfId="6668"/>
    <cellStyle name="백분율 5 3 2 5" xfId="6669"/>
    <cellStyle name="백분율 5 3 2 6" xfId="6670"/>
    <cellStyle name="백분율 5 3 2 7" xfId="30817"/>
    <cellStyle name="백분율 5 3 3" xfId="6671"/>
    <cellStyle name="백분율 5 3 4" xfId="6672"/>
    <cellStyle name="백분율 5 3 5" xfId="6673"/>
    <cellStyle name="백분율 5 3 6" xfId="6674"/>
    <cellStyle name="백분율 5 3 7" xfId="6675"/>
    <cellStyle name="백분율 5 3 8" xfId="30816"/>
    <cellStyle name="백분율 5 4" xfId="6676"/>
    <cellStyle name="백분율 5 4 2" xfId="6677"/>
    <cellStyle name="백분율 5 4 3" xfId="6678"/>
    <cellStyle name="백분율 5 4 4" xfId="6679"/>
    <cellStyle name="백분율 5 4 5" xfId="6680"/>
    <cellStyle name="백분율 5 4 6" xfId="6681"/>
    <cellStyle name="백분율 5 4 7" xfId="30818"/>
    <cellStyle name="백분율 5 5" xfId="6682"/>
    <cellStyle name="백분율 5 5 2" xfId="6683"/>
    <cellStyle name="백분율 5 5 3" xfId="6684"/>
    <cellStyle name="백분율 5 5 4" xfId="6685"/>
    <cellStyle name="백분율 5 5 5" xfId="6686"/>
    <cellStyle name="백분율 5 5 6" xfId="6687"/>
    <cellStyle name="백분율 5 5 7" xfId="30819"/>
    <cellStyle name="백분율 5 6" xfId="6688"/>
    <cellStyle name="백분율 5 6 2" xfId="37168"/>
    <cellStyle name="백분율 5 7" xfId="6689"/>
    <cellStyle name="백분율 5 8" xfId="6690"/>
    <cellStyle name="백분율 5 9" xfId="6691"/>
    <cellStyle name="백분율 6" xfId="6692"/>
    <cellStyle name="백분율 6 10" xfId="6693"/>
    <cellStyle name="백분율 6 11" xfId="6694"/>
    <cellStyle name="백분율 6 12" xfId="30820"/>
    <cellStyle name="백분율 6 13" xfId="36066"/>
    <cellStyle name="백분율 6 2" xfId="6695"/>
    <cellStyle name="백분율 6 2 2" xfId="6696"/>
    <cellStyle name="백분율 6 2 2 2" xfId="6697"/>
    <cellStyle name="백분율 6 2 2 3" xfId="6698"/>
    <cellStyle name="백분율 6 2 2 4" xfId="6699"/>
    <cellStyle name="백분율 6 2 2 5" xfId="6700"/>
    <cellStyle name="백분율 6 2 2 6" xfId="6701"/>
    <cellStyle name="백분율 6 2 2 7" xfId="30822"/>
    <cellStyle name="백분율 6 2 3" xfId="6702"/>
    <cellStyle name="백분율 6 2 4" xfId="6703"/>
    <cellStyle name="백분율 6 2 5" xfId="6704"/>
    <cellStyle name="백분율 6 2 6" xfId="6705"/>
    <cellStyle name="백분율 6 2 7" xfId="6706"/>
    <cellStyle name="백분율 6 2 8" xfId="30821"/>
    <cellStyle name="백분율 6 3" xfId="6707"/>
    <cellStyle name="백분율 6 3 2" xfId="6708"/>
    <cellStyle name="백분율 6 3 2 2" xfId="6709"/>
    <cellStyle name="백분율 6 3 2 3" xfId="6710"/>
    <cellStyle name="백분율 6 3 2 4" xfId="6711"/>
    <cellStyle name="백분율 6 3 2 5" xfId="6712"/>
    <cellStyle name="백분율 6 3 2 6" xfId="6713"/>
    <cellStyle name="백분율 6 3 2 7" xfId="30824"/>
    <cellStyle name="백분율 6 3 3" xfId="6714"/>
    <cellStyle name="백분율 6 3 4" xfId="6715"/>
    <cellStyle name="백분율 6 3 5" xfId="6716"/>
    <cellStyle name="백분율 6 3 6" xfId="6717"/>
    <cellStyle name="백분율 6 3 7" xfId="6718"/>
    <cellStyle name="백분율 6 3 8" xfId="30823"/>
    <cellStyle name="백분율 6 4" xfId="6719"/>
    <cellStyle name="백분율 6 4 2" xfId="6720"/>
    <cellStyle name="백분율 6 4 3" xfId="6721"/>
    <cellStyle name="백분율 6 4 4" xfId="6722"/>
    <cellStyle name="백분율 6 4 5" xfId="6723"/>
    <cellStyle name="백분율 6 4 6" xfId="6724"/>
    <cellStyle name="백분율 6 4 7" xfId="30825"/>
    <cellStyle name="백분율 6 5" xfId="6725"/>
    <cellStyle name="백분율 6 5 2" xfId="6726"/>
    <cellStyle name="백분율 6 5 3" xfId="6727"/>
    <cellStyle name="백분율 6 5 4" xfId="6728"/>
    <cellStyle name="백분율 6 5 5" xfId="6729"/>
    <cellStyle name="백분율 6 5 6" xfId="6730"/>
    <cellStyle name="백분율 6 5 7" xfId="30826"/>
    <cellStyle name="백분율 6 6" xfId="6731"/>
    <cellStyle name="백분율 6 6 2" xfId="37162"/>
    <cellStyle name="백분율 6 7" xfId="6732"/>
    <cellStyle name="백분율 6 8" xfId="6733"/>
    <cellStyle name="백분율 6 9" xfId="6734"/>
    <cellStyle name="백분율 7" xfId="6735"/>
    <cellStyle name="백분율 7 10" xfId="6736"/>
    <cellStyle name="백분율 7 11" xfId="6737"/>
    <cellStyle name="백분율 7 12" xfId="30827"/>
    <cellStyle name="백분율 7 13" xfId="36065"/>
    <cellStyle name="백분율 7 2" xfId="6738"/>
    <cellStyle name="백분율 7 2 2" xfId="6739"/>
    <cellStyle name="백분율 7 2 2 2" xfId="6740"/>
    <cellStyle name="백분율 7 2 2 3" xfId="6741"/>
    <cellStyle name="백분율 7 2 2 4" xfId="6742"/>
    <cellStyle name="백분율 7 2 2 5" xfId="6743"/>
    <cellStyle name="백분율 7 2 2 6" xfId="6744"/>
    <cellStyle name="백분율 7 2 2 7" xfId="30829"/>
    <cellStyle name="백분율 7 2 3" xfId="6745"/>
    <cellStyle name="백분율 7 2 4" xfId="6746"/>
    <cellStyle name="백분율 7 2 5" xfId="6747"/>
    <cellStyle name="백분율 7 2 6" xfId="6748"/>
    <cellStyle name="백분율 7 2 7" xfId="6749"/>
    <cellStyle name="백분율 7 2 8" xfId="30828"/>
    <cellStyle name="백분율 7 3" xfId="6750"/>
    <cellStyle name="백분율 7 3 2" xfId="6751"/>
    <cellStyle name="백분율 7 3 2 2" xfId="6752"/>
    <cellStyle name="백분율 7 3 2 3" xfId="6753"/>
    <cellStyle name="백분율 7 3 2 4" xfId="6754"/>
    <cellStyle name="백분율 7 3 2 5" xfId="6755"/>
    <cellStyle name="백분율 7 3 2 6" xfId="6756"/>
    <cellStyle name="백분율 7 3 2 7" xfId="30831"/>
    <cellStyle name="백분율 7 3 3" xfId="6757"/>
    <cellStyle name="백분율 7 3 4" xfId="6758"/>
    <cellStyle name="백분율 7 3 5" xfId="6759"/>
    <cellStyle name="백분율 7 3 6" xfId="6760"/>
    <cellStyle name="백분율 7 3 7" xfId="6761"/>
    <cellStyle name="백분율 7 3 8" xfId="30830"/>
    <cellStyle name="백분율 7 4" xfId="6762"/>
    <cellStyle name="백분율 7 4 2" xfId="6763"/>
    <cellStyle name="백분율 7 4 3" xfId="6764"/>
    <cellStyle name="백분율 7 4 4" xfId="6765"/>
    <cellStyle name="백분율 7 4 5" xfId="6766"/>
    <cellStyle name="백분율 7 4 6" xfId="6767"/>
    <cellStyle name="백분율 7 4 7" xfId="30832"/>
    <cellStyle name="백분율 7 5" xfId="6768"/>
    <cellStyle name="백분율 7 5 2" xfId="6769"/>
    <cellStyle name="백분율 7 5 3" xfId="6770"/>
    <cellStyle name="백분율 7 5 4" xfId="6771"/>
    <cellStyle name="백분율 7 5 5" xfId="6772"/>
    <cellStyle name="백분율 7 5 6" xfId="6773"/>
    <cellStyle name="백분율 7 5 7" xfId="30833"/>
    <cellStyle name="백분율 7 6" xfId="6774"/>
    <cellStyle name="백분율 7 6 2" xfId="37156"/>
    <cellStyle name="백분율 7 7" xfId="6775"/>
    <cellStyle name="백분율 7 8" xfId="6776"/>
    <cellStyle name="백분율 7 9" xfId="6777"/>
    <cellStyle name="백분율 8" xfId="6778"/>
    <cellStyle name="백분율 8 10" xfId="6779"/>
    <cellStyle name="백분율 8 11" xfId="6780"/>
    <cellStyle name="백분율 8 12" xfId="30834"/>
    <cellStyle name="백분율 8 13" xfId="36064"/>
    <cellStyle name="백분율 8 2" xfId="6781"/>
    <cellStyle name="백분율 8 2 2" xfId="6782"/>
    <cellStyle name="백분율 8 2 2 2" xfId="6783"/>
    <cellStyle name="백분율 8 2 2 3" xfId="6784"/>
    <cellStyle name="백분율 8 2 2 4" xfId="6785"/>
    <cellStyle name="백분율 8 2 2 5" xfId="6786"/>
    <cellStyle name="백분율 8 2 2 6" xfId="6787"/>
    <cellStyle name="백분율 8 2 2 7" xfId="30836"/>
    <cellStyle name="백분율 8 2 3" xfId="6788"/>
    <cellStyle name="백분율 8 2 4" xfId="6789"/>
    <cellStyle name="백분율 8 2 5" xfId="6790"/>
    <cellStyle name="백분율 8 2 6" xfId="6791"/>
    <cellStyle name="백분율 8 2 7" xfId="6792"/>
    <cellStyle name="백분율 8 2 8" xfId="30835"/>
    <cellStyle name="백분율 8 3" xfId="6793"/>
    <cellStyle name="백분율 8 3 2" xfId="6794"/>
    <cellStyle name="백분율 8 3 2 2" xfId="6795"/>
    <cellStyle name="백분율 8 3 2 3" xfId="6796"/>
    <cellStyle name="백분율 8 3 2 4" xfId="6797"/>
    <cellStyle name="백분율 8 3 2 5" xfId="6798"/>
    <cellStyle name="백분율 8 3 2 6" xfId="6799"/>
    <cellStyle name="백분율 8 3 2 7" xfId="30838"/>
    <cellStyle name="백분율 8 3 3" xfId="6800"/>
    <cellStyle name="백분율 8 3 4" xfId="6801"/>
    <cellStyle name="백분율 8 3 5" xfId="6802"/>
    <cellStyle name="백분율 8 3 6" xfId="6803"/>
    <cellStyle name="백분율 8 3 7" xfId="6804"/>
    <cellStyle name="백분율 8 3 8" xfId="30837"/>
    <cellStyle name="백분율 8 4" xfId="6805"/>
    <cellStyle name="백분율 8 4 2" xfId="6806"/>
    <cellStyle name="백분율 8 4 3" xfId="6807"/>
    <cellStyle name="백분율 8 4 4" xfId="6808"/>
    <cellStyle name="백분율 8 4 5" xfId="6809"/>
    <cellStyle name="백분율 8 4 6" xfId="6810"/>
    <cellStyle name="백분율 8 4 7" xfId="30839"/>
    <cellStyle name="백분율 8 5" xfId="6811"/>
    <cellStyle name="백분율 8 5 2" xfId="6812"/>
    <cellStyle name="백분율 8 5 3" xfId="6813"/>
    <cellStyle name="백분율 8 5 4" xfId="6814"/>
    <cellStyle name="백분율 8 5 5" xfId="6815"/>
    <cellStyle name="백분율 8 5 6" xfId="6816"/>
    <cellStyle name="백분율 8 5 7" xfId="30840"/>
    <cellStyle name="백분율 8 6" xfId="6817"/>
    <cellStyle name="백분율 8 6 2" xfId="37150"/>
    <cellStyle name="백분율 8 7" xfId="6818"/>
    <cellStyle name="백분율 8 8" xfId="6819"/>
    <cellStyle name="백분율 8 9" xfId="6820"/>
    <cellStyle name="백분율 9" xfId="6821"/>
    <cellStyle name="백분율 9 10" xfId="6822"/>
    <cellStyle name="백분율 9 11" xfId="6823"/>
    <cellStyle name="백분율 9 12" xfId="30841"/>
    <cellStyle name="백분율 9 13" xfId="36062"/>
    <cellStyle name="백분율 9 2" xfId="6824"/>
    <cellStyle name="백분율 9 2 2" xfId="6825"/>
    <cellStyle name="백분율 9 2 2 2" xfId="6826"/>
    <cellStyle name="백분율 9 2 2 3" xfId="6827"/>
    <cellStyle name="백분율 9 2 2 4" xfId="6828"/>
    <cellStyle name="백분율 9 2 2 5" xfId="6829"/>
    <cellStyle name="백분율 9 2 2 6" xfId="6830"/>
    <cellStyle name="백분율 9 2 2 7" xfId="30843"/>
    <cellStyle name="백분율 9 2 3" xfId="6831"/>
    <cellStyle name="백분율 9 2 4" xfId="6832"/>
    <cellStyle name="백분율 9 2 5" xfId="6833"/>
    <cellStyle name="백분율 9 2 6" xfId="6834"/>
    <cellStyle name="백분율 9 2 7" xfId="6835"/>
    <cellStyle name="백분율 9 2 8" xfId="30842"/>
    <cellStyle name="백분율 9 3" xfId="6836"/>
    <cellStyle name="백분율 9 3 2" xfId="6837"/>
    <cellStyle name="백분율 9 3 2 2" xfId="6838"/>
    <cellStyle name="백분율 9 3 2 3" xfId="6839"/>
    <cellStyle name="백분율 9 3 2 4" xfId="6840"/>
    <cellStyle name="백분율 9 3 2 5" xfId="6841"/>
    <cellStyle name="백분율 9 3 2 6" xfId="6842"/>
    <cellStyle name="백분율 9 3 2 7" xfId="30845"/>
    <cellStyle name="백분율 9 3 3" xfId="6843"/>
    <cellStyle name="백분율 9 3 4" xfId="6844"/>
    <cellStyle name="백분율 9 3 5" xfId="6845"/>
    <cellStyle name="백분율 9 3 6" xfId="6846"/>
    <cellStyle name="백분율 9 3 7" xfId="6847"/>
    <cellStyle name="백분율 9 3 8" xfId="30844"/>
    <cellStyle name="백분율 9 4" xfId="6848"/>
    <cellStyle name="백분율 9 4 2" xfId="6849"/>
    <cellStyle name="백분율 9 4 3" xfId="6850"/>
    <cellStyle name="백분율 9 4 4" xfId="6851"/>
    <cellStyle name="백분율 9 4 5" xfId="6852"/>
    <cellStyle name="백분율 9 4 6" xfId="6853"/>
    <cellStyle name="백분율 9 4 7" xfId="30846"/>
    <cellStyle name="백분율 9 5" xfId="6854"/>
    <cellStyle name="백분율 9 5 2" xfId="6855"/>
    <cellStyle name="백분율 9 5 3" xfId="6856"/>
    <cellStyle name="백분율 9 5 4" xfId="6857"/>
    <cellStyle name="백분율 9 5 5" xfId="6858"/>
    <cellStyle name="백분율 9 5 6" xfId="6859"/>
    <cellStyle name="백분율 9 5 7" xfId="30847"/>
    <cellStyle name="백분율 9 6" xfId="6860"/>
    <cellStyle name="백분율 9 6 2" xfId="37145"/>
    <cellStyle name="백분율 9 7" xfId="6861"/>
    <cellStyle name="백분율 9 8" xfId="6862"/>
    <cellStyle name="백분율 9 9" xfId="6863"/>
    <cellStyle name="보통 2" xfId="6864"/>
    <cellStyle name="보통 2 10" xfId="6865"/>
    <cellStyle name="보통 2 11" xfId="6866"/>
    <cellStyle name="보통 2 12" xfId="6867"/>
    <cellStyle name="보통 2 13" xfId="6868"/>
    <cellStyle name="보통 2 14" xfId="6869"/>
    <cellStyle name="보통 2 15" xfId="30848"/>
    <cellStyle name="보통 2 2" xfId="6870"/>
    <cellStyle name="보통 2 2 2" xfId="6871"/>
    <cellStyle name="보통 2 2 3" xfId="6872"/>
    <cellStyle name="보통 2 2 4" xfId="6873"/>
    <cellStyle name="보통 2 2 5" xfId="6874"/>
    <cellStyle name="보통 2 2 6" xfId="6875"/>
    <cellStyle name="보통 2 2 7" xfId="6876"/>
    <cellStyle name="보통 2 2 8" xfId="30849"/>
    <cellStyle name="보통 2 3" xfId="6877"/>
    <cellStyle name="보통 2 3 2" xfId="6878"/>
    <cellStyle name="보통 2 3 3" xfId="6879"/>
    <cellStyle name="보통 2 3 4" xfId="6880"/>
    <cellStyle name="보통 2 3 5" xfId="6881"/>
    <cellStyle name="보통 2 3 6" xfId="6882"/>
    <cellStyle name="보통 2 3 7" xfId="6883"/>
    <cellStyle name="보통 2 3 8" xfId="30850"/>
    <cellStyle name="보통 2 4" xfId="6884"/>
    <cellStyle name="보통 2 4 2" xfId="6885"/>
    <cellStyle name="보통 2 4 3" xfId="6886"/>
    <cellStyle name="보통 2 4 4" xfId="6887"/>
    <cellStyle name="보통 2 4 5" xfId="6888"/>
    <cellStyle name="보통 2 4 6" xfId="6889"/>
    <cellStyle name="보통 2 4 7" xfId="6890"/>
    <cellStyle name="보통 2 4 8" xfId="30851"/>
    <cellStyle name="보통 2 5" xfId="6891"/>
    <cellStyle name="보통 2 5 2" xfId="6892"/>
    <cellStyle name="보통 2 5 3" xfId="6893"/>
    <cellStyle name="보통 2 5 4" xfId="6894"/>
    <cellStyle name="보통 2 5 5" xfId="6895"/>
    <cellStyle name="보통 2 5 6" xfId="6896"/>
    <cellStyle name="보통 2 5 7" xfId="6897"/>
    <cellStyle name="보통 2 5 8" xfId="30852"/>
    <cellStyle name="보통 2 6" xfId="6898"/>
    <cellStyle name="보통 2 6 2" xfId="6899"/>
    <cellStyle name="보통 2 6 3" xfId="6900"/>
    <cellStyle name="보통 2 6 4" xfId="6901"/>
    <cellStyle name="보통 2 6 5" xfId="6902"/>
    <cellStyle name="보통 2 6 6" xfId="6903"/>
    <cellStyle name="보통 2 6 7" xfId="6904"/>
    <cellStyle name="보통 2 6 8" xfId="30853"/>
    <cellStyle name="보통 2 7" xfId="6905"/>
    <cellStyle name="보통 2 7 2" xfId="6906"/>
    <cellStyle name="보통 2 7 3" xfId="6907"/>
    <cellStyle name="보통 2 7 4" xfId="6908"/>
    <cellStyle name="보통 2 7 5" xfId="6909"/>
    <cellStyle name="보통 2 7 6" xfId="6910"/>
    <cellStyle name="보통 2 7 7" xfId="6911"/>
    <cellStyle name="보통 2 7 8" xfId="30854"/>
    <cellStyle name="보통 2 8" xfId="6912"/>
    <cellStyle name="보통 2 8 2" xfId="6913"/>
    <cellStyle name="보통 2 8 3" xfId="6914"/>
    <cellStyle name="보통 2 8 4" xfId="6915"/>
    <cellStyle name="보통 2 8 5" xfId="6916"/>
    <cellStyle name="보통 2 8 6" xfId="6917"/>
    <cellStyle name="보통 2 8 7" xfId="6918"/>
    <cellStyle name="보통 2 8 8" xfId="30855"/>
    <cellStyle name="보통 2 9" xfId="6919"/>
    <cellStyle name="보통 2 9 2" xfId="30856"/>
    <cellStyle name="보통 3" xfId="6920"/>
    <cellStyle name="보통 3 10" xfId="30857"/>
    <cellStyle name="보통 3 11" xfId="40645"/>
    <cellStyle name="보통 3 2" xfId="6921"/>
    <cellStyle name="보통 3 2 2" xfId="6922"/>
    <cellStyle name="보통 3 2 3" xfId="6923"/>
    <cellStyle name="보통 3 2 4" xfId="6924"/>
    <cellStyle name="보통 3 2 5" xfId="6925"/>
    <cellStyle name="보통 3 2 6" xfId="6926"/>
    <cellStyle name="보통 3 2 7" xfId="6927"/>
    <cellStyle name="보통 3 2 8" xfId="30858"/>
    <cellStyle name="보통 3 2 9" xfId="40646"/>
    <cellStyle name="보통 3 3" xfId="6928"/>
    <cellStyle name="보통 3 3 10" xfId="40647"/>
    <cellStyle name="보통 3 3 2" xfId="6929"/>
    <cellStyle name="보통 3 3 2 2" xfId="6930"/>
    <cellStyle name="보통 3 3 2 3" xfId="6931"/>
    <cellStyle name="보통 3 3 2 4" xfId="6932"/>
    <cellStyle name="보통 3 3 2 5" xfId="6933"/>
    <cellStyle name="보통 3 3 2 6" xfId="6934"/>
    <cellStyle name="보통 3 3 2 7" xfId="6935"/>
    <cellStyle name="보통 3 3 2 8" xfId="30860"/>
    <cellStyle name="보통 3 3 3" xfId="6936"/>
    <cellStyle name="보통 3 3 4" xfId="6937"/>
    <cellStyle name="보통 3 3 5" xfId="6938"/>
    <cellStyle name="보통 3 3 6" xfId="6939"/>
    <cellStyle name="보통 3 3 7" xfId="6940"/>
    <cellStyle name="보통 3 3 8" xfId="6941"/>
    <cellStyle name="보통 3 3 9" xfId="30859"/>
    <cellStyle name="보통 3 4" xfId="6942"/>
    <cellStyle name="보통 3 5" xfId="6943"/>
    <cellStyle name="보통 3 6" xfId="6944"/>
    <cellStyle name="보통 3 7" xfId="6945"/>
    <cellStyle name="보통 3 8" xfId="6946"/>
    <cellStyle name="보통 3 9" xfId="6947"/>
    <cellStyle name="보통 4" xfId="6948"/>
    <cellStyle name="보통 4 2" xfId="6949"/>
    <cellStyle name="보통 4 3" xfId="6950"/>
    <cellStyle name="보통 4 4" xfId="6951"/>
    <cellStyle name="보통 4 5" xfId="6952"/>
    <cellStyle name="보통 4 6" xfId="6953"/>
    <cellStyle name="보통 4 7" xfId="6954"/>
    <cellStyle name="보통 4 8" xfId="30861"/>
    <cellStyle name="보통 5" xfId="6955"/>
    <cellStyle name="보통 5 2" xfId="6956"/>
    <cellStyle name="보통 5 3" xfId="6957"/>
    <cellStyle name="보통 5 4" xfId="6958"/>
    <cellStyle name="보통 5 5" xfId="6959"/>
    <cellStyle name="보통 5 6" xfId="6960"/>
    <cellStyle name="보통 5 7" xfId="6961"/>
    <cellStyle name="보통 5 8" xfId="30862"/>
    <cellStyle name="보통 6" xfId="6962"/>
    <cellStyle name="보통 6 2" xfId="6963"/>
    <cellStyle name="보통 6 3" xfId="6964"/>
    <cellStyle name="보통 6 4" xfId="6965"/>
    <cellStyle name="보통 6 5" xfId="6966"/>
    <cellStyle name="보통 6 6" xfId="6967"/>
    <cellStyle name="보통 6 7" xfId="6968"/>
    <cellStyle name="보통 6 8" xfId="30863"/>
    <cellStyle name="설명 텍스트 2" xfId="6969"/>
    <cellStyle name="설명 텍스트 2 10" xfId="6970"/>
    <cellStyle name="설명 텍스트 2 11" xfId="6971"/>
    <cellStyle name="설명 텍스트 2 12" xfId="6972"/>
    <cellStyle name="설명 텍스트 2 13" xfId="6973"/>
    <cellStyle name="설명 텍스트 2 14" xfId="6974"/>
    <cellStyle name="설명 텍스트 2 15" xfId="30864"/>
    <cellStyle name="설명 텍스트 2 2" xfId="6975"/>
    <cellStyle name="설명 텍스트 2 2 2" xfId="6976"/>
    <cellStyle name="설명 텍스트 2 2 3" xfId="6977"/>
    <cellStyle name="설명 텍스트 2 2 4" xfId="6978"/>
    <cellStyle name="설명 텍스트 2 2 5" xfId="6979"/>
    <cellStyle name="설명 텍스트 2 2 6" xfId="6980"/>
    <cellStyle name="설명 텍스트 2 2 7" xfId="6981"/>
    <cellStyle name="설명 텍스트 2 2 8" xfId="30865"/>
    <cellStyle name="설명 텍스트 2 3" xfId="6982"/>
    <cellStyle name="설명 텍스트 2 3 2" xfId="6983"/>
    <cellStyle name="설명 텍스트 2 3 3" xfId="6984"/>
    <cellStyle name="설명 텍스트 2 3 4" xfId="6985"/>
    <cellStyle name="설명 텍스트 2 3 5" xfId="6986"/>
    <cellStyle name="설명 텍스트 2 3 6" xfId="6987"/>
    <cellStyle name="설명 텍스트 2 3 7" xfId="6988"/>
    <cellStyle name="설명 텍스트 2 3 8" xfId="30866"/>
    <cellStyle name="설명 텍스트 2 4" xfId="6989"/>
    <cellStyle name="설명 텍스트 2 4 2" xfId="6990"/>
    <cellStyle name="설명 텍스트 2 4 3" xfId="6991"/>
    <cellStyle name="설명 텍스트 2 4 4" xfId="6992"/>
    <cellStyle name="설명 텍스트 2 4 5" xfId="6993"/>
    <cellStyle name="설명 텍스트 2 4 6" xfId="6994"/>
    <cellStyle name="설명 텍스트 2 4 7" xfId="6995"/>
    <cellStyle name="설명 텍스트 2 4 8" xfId="30867"/>
    <cellStyle name="설명 텍스트 2 5" xfId="6996"/>
    <cellStyle name="설명 텍스트 2 5 2" xfId="6997"/>
    <cellStyle name="설명 텍스트 2 5 3" xfId="6998"/>
    <cellStyle name="설명 텍스트 2 5 4" xfId="6999"/>
    <cellStyle name="설명 텍스트 2 5 5" xfId="7000"/>
    <cellStyle name="설명 텍스트 2 5 6" xfId="7001"/>
    <cellStyle name="설명 텍스트 2 5 7" xfId="7002"/>
    <cellStyle name="설명 텍스트 2 5 8" xfId="30868"/>
    <cellStyle name="설명 텍스트 2 6" xfId="7003"/>
    <cellStyle name="설명 텍스트 2 6 2" xfId="7004"/>
    <cellStyle name="설명 텍스트 2 6 3" xfId="7005"/>
    <cellStyle name="설명 텍스트 2 6 4" xfId="7006"/>
    <cellStyle name="설명 텍스트 2 6 5" xfId="7007"/>
    <cellStyle name="설명 텍스트 2 6 6" xfId="7008"/>
    <cellStyle name="설명 텍스트 2 6 7" xfId="7009"/>
    <cellStyle name="설명 텍스트 2 6 8" xfId="30869"/>
    <cellStyle name="설명 텍스트 2 7" xfId="7010"/>
    <cellStyle name="설명 텍스트 2 7 2" xfId="7011"/>
    <cellStyle name="설명 텍스트 2 7 3" xfId="7012"/>
    <cellStyle name="설명 텍스트 2 7 4" xfId="7013"/>
    <cellStyle name="설명 텍스트 2 7 5" xfId="7014"/>
    <cellStyle name="설명 텍스트 2 7 6" xfId="7015"/>
    <cellStyle name="설명 텍스트 2 7 7" xfId="7016"/>
    <cellStyle name="설명 텍스트 2 7 8" xfId="30870"/>
    <cellStyle name="설명 텍스트 2 8" xfId="7017"/>
    <cellStyle name="설명 텍스트 2 8 2" xfId="7018"/>
    <cellStyle name="설명 텍스트 2 8 3" xfId="7019"/>
    <cellStyle name="설명 텍스트 2 8 4" xfId="7020"/>
    <cellStyle name="설명 텍스트 2 8 5" xfId="7021"/>
    <cellStyle name="설명 텍스트 2 8 6" xfId="7022"/>
    <cellStyle name="설명 텍스트 2 8 7" xfId="7023"/>
    <cellStyle name="설명 텍스트 2 8 8" xfId="30871"/>
    <cellStyle name="설명 텍스트 2 9" xfId="7024"/>
    <cellStyle name="설명 텍스트 3" xfId="7025"/>
    <cellStyle name="설명 텍스트 3 10" xfId="30872"/>
    <cellStyle name="설명 텍스트 3 11" xfId="40648"/>
    <cellStyle name="설명 텍스트 3 2" xfId="7026"/>
    <cellStyle name="설명 텍스트 3 2 2" xfId="7027"/>
    <cellStyle name="설명 텍스트 3 2 3" xfId="7028"/>
    <cellStyle name="설명 텍스트 3 2 4" xfId="7029"/>
    <cellStyle name="설명 텍스트 3 2 5" xfId="7030"/>
    <cellStyle name="설명 텍스트 3 2 6" xfId="7031"/>
    <cellStyle name="설명 텍스트 3 2 7" xfId="7032"/>
    <cellStyle name="설명 텍스트 3 2 8" xfId="30873"/>
    <cellStyle name="설명 텍스트 3 2 9" xfId="40649"/>
    <cellStyle name="설명 텍스트 3 3" xfId="7033"/>
    <cellStyle name="설명 텍스트 3 3 10" xfId="40650"/>
    <cellStyle name="설명 텍스트 3 3 2" xfId="7034"/>
    <cellStyle name="설명 텍스트 3 3 2 2" xfId="7035"/>
    <cellStyle name="설명 텍스트 3 3 2 3" xfId="7036"/>
    <cellStyle name="설명 텍스트 3 3 2 4" xfId="7037"/>
    <cellStyle name="설명 텍스트 3 3 2 5" xfId="7038"/>
    <cellStyle name="설명 텍스트 3 3 2 6" xfId="7039"/>
    <cellStyle name="설명 텍스트 3 3 2 7" xfId="7040"/>
    <cellStyle name="설명 텍스트 3 3 2 8" xfId="30875"/>
    <cellStyle name="설명 텍스트 3 3 3" xfId="7041"/>
    <cellStyle name="설명 텍스트 3 3 4" xfId="7042"/>
    <cellStyle name="설명 텍스트 3 3 5" xfId="7043"/>
    <cellStyle name="설명 텍스트 3 3 6" xfId="7044"/>
    <cellStyle name="설명 텍스트 3 3 7" xfId="7045"/>
    <cellStyle name="설명 텍스트 3 3 8" xfId="7046"/>
    <cellStyle name="설명 텍스트 3 3 9" xfId="30874"/>
    <cellStyle name="설명 텍스트 3 4" xfId="7047"/>
    <cellStyle name="설명 텍스트 3 5" xfId="7048"/>
    <cellStyle name="설명 텍스트 3 6" xfId="7049"/>
    <cellStyle name="설명 텍스트 3 7" xfId="7050"/>
    <cellStyle name="설명 텍스트 3 8" xfId="7051"/>
    <cellStyle name="설명 텍스트 3 9" xfId="7052"/>
    <cellStyle name="설명 텍스트 4" xfId="7053"/>
    <cellStyle name="설명 텍스트 4 2" xfId="7054"/>
    <cellStyle name="설명 텍스트 4 3" xfId="7055"/>
    <cellStyle name="설명 텍스트 4 4" xfId="7056"/>
    <cellStyle name="설명 텍스트 4 5" xfId="7057"/>
    <cellStyle name="설명 텍스트 4 6" xfId="7058"/>
    <cellStyle name="설명 텍스트 4 7" xfId="7059"/>
    <cellStyle name="설명 텍스트 4 8" xfId="30876"/>
    <cellStyle name="설명 텍스트 5" xfId="7060"/>
    <cellStyle name="설명 텍스트 5 2" xfId="7061"/>
    <cellStyle name="설명 텍스트 5 3" xfId="7062"/>
    <cellStyle name="설명 텍스트 5 4" xfId="7063"/>
    <cellStyle name="설명 텍스트 5 5" xfId="7064"/>
    <cellStyle name="설명 텍스트 5 6" xfId="7065"/>
    <cellStyle name="설명 텍스트 5 7" xfId="7066"/>
    <cellStyle name="설명 텍스트 5 8" xfId="30877"/>
    <cellStyle name="설명 텍스트 6" xfId="7067"/>
    <cellStyle name="설명 텍스트 6 2" xfId="7068"/>
    <cellStyle name="설명 텍스트 6 3" xfId="7069"/>
    <cellStyle name="설명 텍스트 6 4" xfId="7070"/>
    <cellStyle name="설명 텍스트 6 5" xfId="7071"/>
    <cellStyle name="설명 텍스트 6 6" xfId="7072"/>
    <cellStyle name="설명 텍스트 6 7" xfId="7073"/>
    <cellStyle name="설명 텍스트 6 8" xfId="30878"/>
    <cellStyle name="셀 확인 2" xfId="7074"/>
    <cellStyle name="셀 확인 2 10" xfId="7075"/>
    <cellStyle name="셀 확인 2 11" xfId="7076"/>
    <cellStyle name="셀 확인 2 12" xfId="7077"/>
    <cellStyle name="셀 확인 2 13" xfId="7078"/>
    <cellStyle name="셀 확인 2 14" xfId="7079"/>
    <cellStyle name="셀 확인 2 15" xfId="30879"/>
    <cellStyle name="셀 확인 2 2" xfId="7080"/>
    <cellStyle name="셀 확인 2 2 2" xfId="7081"/>
    <cellStyle name="셀 확인 2 2 3" xfId="7082"/>
    <cellStyle name="셀 확인 2 2 4" xfId="7083"/>
    <cellStyle name="셀 확인 2 2 5" xfId="7084"/>
    <cellStyle name="셀 확인 2 2 6" xfId="7085"/>
    <cellStyle name="셀 확인 2 2 7" xfId="7086"/>
    <cellStyle name="셀 확인 2 2 8" xfId="30880"/>
    <cellStyle name="셀 확인 2 3" xfId="7087"/>
    <cellStyle name="셀 확인 2 3 2" xfId="7088"/>
    <cellStyle name="셀 확인 2 3 3" xfId="7089"/>
    <cellStyle name="셀 확인 2 3 4" xfId="7090"/>
    <cellStyle name="셀 확인 2 3 5" xfId="7091"/>
    <cellStyle name="셀 확인 2 3 6" xfId="7092"/>
    <cellStyle name="셀 확인 2 3 7" xfId="7093"/>
    <cellStyle name="셀 확인 2 3 8" xfId="30881"/>
    <cellStyle name="셀 확인 2 4" xfId="7094"/>
    <cellStyle name="셀 확인 2 4 2" xfId="7095"/>
    <cellStyle name="셀 확인 2 4 3" xfId="7096"/>
    <cellStyle name="셀 확인 2 4 4" xfId="7097"/>
    <cellStyle name="셀 확인 2 4 5" xfId="7098"/>
    <cellStyle name="셀 확인 2 4 6" xfId="7099"/>
    <cellStyle name="셀 확인 2 4 7" xfId="7100"/>
    <cellStyle name="셀 확인 2 4 8" xfId="30882"/>
    <cellStyle name="셀 확인 2 5" xfId="7101"/>
    <cellStyle name="셀 확인 2 5 2" xfId="7102"/>
    <cellStyle name="셀 확인 2 5 3" xfId="7103"/>
    <cellStyle name="셀 확인 2 5 4" xfId="7104"/>
    <cellStyle name="셀 확인 2 5 5" xfId="7105"/>
    <cellStyle name="셀 확인 2 5 6" xfId="7106"/>
    <cellStyle name="셀 확인 2 5 7" xfId="7107"/>
    <cellStyle name="셀 확인 2 5 8" xfId="30883"/>
    <cellStyle name="셀 확인 2 6" xfId="7108"/>
    <cellStyle name="셀 확인 2 6 2" xfId="7109"/>
    <cellStyle name="셀 확인 2 6 3" xfId="7110"/>
    <cellStyle name="셀 확인 2 6 4" xfId="7111"/>
    <cellStyle name="셀 확인 2 6 5" xfId="7112"/>
    <cellStyle name="셀 확인 2 6 6" xfId="7113"/>
    <cellStyle name="셀 확인 2 6 7" xfId="7114"/>
    <cellStyle name="셀 확인 2 6 8" xfId="30884"/>
    <cellStyle name="셀 확인 2 7" xfId="7115"/>
    <cellStyle name="셀 확인 2 7 2" xfId="7116"/>
    <cellStyle name="셀 확인 2 7 3" xfId="7117"/>
    <cellStyle name="셀 확인 2 7 4" xfId="7118"/>
    <cellStyle name="셀 확인 2 7 5" xfId="7119"/>
    <cellStyle name="셀 확인 2 7 6" xfId="7120"/>
    <cellStyle name="셀 확인 2 7 7" xfId="7121"/>
    <cellStyle name="셀 확인 2 7 8" xfId="30885"/>
    <cellStyle name="셀 확인 2 8" xfId="7122"/>
    <cellStyle name="셀 확인 2 8 2" xfId="7123"/>
    <cellStyle name="셀 확인 2 8 3" xfId="7124"/>
    <cellStyle name="셀 확인 2 8 4" xfId="7125"/>
    <cellStyle name="셀 확인 2 8 5" xfId="7126"/>
    <cellStyle name="셀 확인 2 8 6" xfId="7127"/>
    <cellStyle name="셀 확인 2 8 7" xfId="7128"/>
    <cellStyle name="셀 확인 2 8 8" xfId="30886"/>
    <cellStyle name="셀 확인 2 9" xfId="7129"/>
    <cellStyle name="셀 확인 3" xfId="7130"/>
    <cellStyle name="셀 확인 3 10" xfId="30887"/>
    <cellStyle name="셀 확인 3 11" xfId="40651"/>
    <cellStyle name="셀 확인 3 2" xfId="7131"/>
    <cellStyle name="셀 확인 3 2 2" xfId="7132"/>
    <cellStyle name="셀 확인 3 2 3" xfId="7133"/>
    <cellStyle name="셀 확인 3 2 4" xfId="7134"/>
    <cellStyle name="셀 확인 3 2 5" xfId="7135"/>
    <cellStyle name="셀 확인 3 2 6" xfId="7136"/>
    <cellStyle name="셀 확인 3 2 7" xfId="7137"/>
    <cellStyle name="셀 확인 3 2 8" xfId="30888"/>
    <cellStyle name="셀 확인 3 2 9" xfId="40652"/>
    <cellStyle name="셀 확인 3 3" xfId="7138"/>
    <cellStyle name="셀 확인 3 3 10" xfId="40653"/>
    <cellStyle name="셀 확인 3 3 2" xfId="7139"/>
    <cellStyle name="셀 확인 3 3 2 2" xfId="7140"/>
    <cellStyle name="셀 확인 3 3 2 3" xfId="7141"/>
    <cellStyle name="셀 확인 3 3 2 4" xfId="7142"/>
    <cellStyle name="셀 확인 3 3 2 5" xfId="7143"/>
    <cellStyle name="셀 확인 3 3 2 6" xfId="7144"/>
    <cellStyle name="셀 확인 3 3 2 7" xfId="7145"/>
    <cellStyle name="셀 확인 3 3 2 8" xfId="30890"/>
    <cellStyle name="셀 확인 3 3 3" xfId="7146"/>
    <cellStyle name="셀 확인 3 3 4" xfId="7147"/>
    <cellStyle name="셀 확인 3 3 5" xfId="7148"/>
    <cellStyle name="셀 확인 3 3 6" xfId="7149"/>
    <cellStyle name="셀 확인 3 3 7" xfId="7150"/>
    <cellStyle name="셀 확인 3 3 8" xfId="7151"/>
    <cellStyle name="셀 확인 3 3 9" xfId="30889"/>
    <cellStyle name="셀 확인 3 4" xfId="7152"/>
    <cellStyle name="셀 확인 3 5" xfId="7153"/>
    <cellStyle name="셀 확인 3 6" xfId="7154"/>
    <cellStyle name="셀 확인 3 7" xfId="7155"/>
    <cellStyle name="셀 확인 3 8" xfId="7156"/>
    <cellStyle name="셀 확인 3 9" xfId="7157"/>
    <cellStyle name="셀 확인 4" xfId="7158"/>
    <cellStyle name="셀 확인 4 2" xfId="7159"/>
    <cellStyle name="셀 확인 4 3" xfId="7160"/>
    <cellStyle name="셀 확인 4 4" xfId="7161"/>
    <cellStyle name="셀 확인 4 5" xfId="7162"/>
    <cellStyle name="셀 확인 4 6" xfId="7163"/>
    <cellStyle name="셀 확인 4 7" xfId="7164"/>
    <cellStyle name="셀 확인 4 8" xfId="30891"/>
    <cellStyle name="셀 확인 5" xfId="7165"/>
    <cellStyle name="셀 확인 5 2" xfId="7166"/>
    <cellStyle name="셀 확인 5 3" xfId="7167"/>
    <cellStyle name="셀 확인 5 4" xfId="7168"/>
    <cellStyle name="셀 확인 5 5" xfId="7169"/>
    <cellStyle name="셀 확인 5 6" xfId="7170"/>
    <cellStyle name="셀 확인 5 7" xfId="7171"/>
    <cellStyle name="셀 확인 5 8" xfId="30892"/>
    <cellStyle name="셀 확인 6" xfId="7172"/>
    <cellStyle name="셀 확인 6 2" xfId="7173"/>
    <cellStyle name="셀 확인 6 3" xfId="7174"/>
    <cellStyle name="셀 확인 6 4" xfId="7175"/>
    <cellStyle name="셀 확인 6 5" xfId="7176"/>
    <cellStyle name="셀 확인 6 6" xfId="7177"/>
    <cellStyle name="셀 확인 6 7" xfId="7178"/>
    <cellStyle name="셀 확인 6 8" xfId="30893"/>
    <cellStyle name="쉼표 [0]" xfId="40517" builtinId="6"/>
    <cellStyle name="쉼표 [0] 10" xfId="7179"/>
    <cellStyle name="쉼표 [0] 10 10" xfId="7180"/>
    <cellStyle name="쉼표 [0] 10 10 2" xfId="7181"/>
    <cellStyle name="쉼표 [0] 10 10 2 2" xfId="7182"/>
    <cellStyle name="쉼표 [0] 10 10 2 2 2" xfId="30897"/>
    <cellStyle name="쉼표 [0] 10 10 2 3" xfId="7183"/>
    <cellStyle name="쉼표 [0] 10 10 2 3 2" xfId="30898"/>
    <cellStyle name="쉼표 [0] 10 10 2 4" xfId="7184"/>
    <cellStyle name="쉼표 [0] 10 10 2 4 2" xfId="30899"/>
    <cellStyle name="쉼표 [0] 10 10 2 5" xfId="7185"/>
    <cellStyle name="쉼표 [0] 10 10 2 5 2" xfId="37112"/>
    <cellStyle name="쉼표 [0] 10 10 2 6" xfId="7186"/>
    <cellStyle name="쉼표 [0] 10 10 2 7" xfId="30896"/>
    <cellStyle name="쉼표 [0] 10 10 3" xfId="7187"/>
    <cellStyle name="쉼표 [0] 10 10 3 2" xfId="30900"/>
    <cellStyle name="쉼표 [0] 10 10 4" xfId="7188"/>
    <cellStyle name="쉼표 [0] 10 10 4 2" xfId="30901"/>
    <cellStyle name="쉼표 [0] 10 10 5" xfId="7189"/>
    <cellStyle name="쉼표 [0] 10 10 5 2" xfId="30902"/>
    <cellStyle name="쉼표 [0] 10 10 6" xfId="7190"/>
    <cellStyle name="쉼표 [0] 10 10 6 2" xfId="37110"/>
    <cellStyle name="쉼표 [0] 10 10 7" xfId="7191"/>
    <cellStyle name="쉼표 [0] 10 10 8" xfId="7192"/>
    <cellStyle name="쉼표 [0] 10 10 9" xfId="30895"/>
    <cellStyle name="쉼표 [0] 10 11" xfId="7193"/>
    <cellStyle name="쉼표 [0] 10 11 2" xfId="7194"/>
    <cellStyle name="쉼표 [0] 10 11 2 2" xfId="30904"/>
    <cellStyle name="쉼표 [0] 10 11 3" xfId="7195"/>
    <cellStyle name="쉼표 [0] 10 11 3 2" xfId="30905"/>
    <cellStyle name="쉼표 [0] 10 11 4" xfId="7196"/>
    <cellStyle name="쉼표 [0] 10 11 4 2" xfId="30906"/>
    <cellStyle name="쉼표 [0] 10 11 5" xfId="7197"/>
    <cellStyle name="쉼표 [0] 10 11 5 2" xfId="37105"/>
    <cellStyle name="쉼표 [0] 10 11 6" xfId="7198"/>
    <cellStyle name="쉼표 [0] 10 11 7" xfId="30903"/>
    <cellStyle name="쉼표 [0] 10 12" xfId="7199"/>
    <cellStyle name="쉼표 [0] 10 12 2" xfId="30907"/>
    <cellStyle name="쉼표 [0] 10 13" xfId="7200"/>
    <cellStyle name="쉼표 [0] 10 13 2" xfId="30908"/>
    <cellStyle name="쉼표 [0] 10 14" xfId="7201"/>
    <cellStyle name="쉼표 [0] 10 14 2" xfId="30909"/>
    <cellStyle name="쉼표 [0] 10 15" xfId="7202"/>
    <cellStyle name="쉼표 [0] 10 15 2" xfId="37102"/>
    <cellStyle name="쉼표 [0] 10 16" xfId="7203"/>
    <cellStyle name="쉼표 [0] 10 16 2" xfId="37100"/>
    <cellStyle name="쉼표 [0] 10 17" xfId="7204"/>
    <cellStyle name="쉼표 [0] 10 18" xfId="7205"/>
    <cellStyle name="쉼표 [0] 10 19" xfId="30894"/>
    <cellStyle name="쉼표 [0] 10 2" xfId="7206"/>
    <cellStyle name="쉼표 [0] 10 2 10" xfId="7207"/>
    <cellStyle name="쉼표 [0] 10 2 10 2" xfId="7208"/>
    <cellStyle name="쉼표 [0] 10 2 10 2 2" xfId="30912"/>
    <cellStyle name="쉼표 [0] 10 2 10 3" xfId="7209"/>
    <cellStyle name="쉼표 [0] 10 2 10 3 2" xfId="30913"/>
    <cellStyle name="쉼표 [0] 10 2 10 4" xfId="7210"/>
    <cellStyle name="쉼표 [0] 10 2 10 4 2" xfId="30914"/>
    <cellStyle name="쉼표 [0] 10 2 10 5" xfId="7211"/>
    <cellStyle name="쉼표 [0] 10 2 10 5 2" xfId="37094"/>
    <cellStyle name="쉼표 [0] 10 2 10 6" xfId="7212"/>
    <cellStyle name="쉼표 [0] 10 2 10 7" xfId="30911"/>
    <cellStyle name="쉼표 [0] 10 2 11" xfId="7213"/>
    <cellStyle name="쉼표 [0] 10 2 11 2" xfId="30915"/>
    <cellStyle name="쉼표 [0] 10 2 12" xfId="7214"/>
    <cellStyle name="쉼표 [0] 10 2 12 2" xfId="30916"/>
    <cellStyle name="쉼표 [0] 10 2 13" xfId="7215"/>
    <cellStyle name="쉼표 [0] 10 2 13 2" xfId="30917"/>
    <cellStyle name="쉼표 [0] 10 2 14" xfId="7216"/>
    <cellStyle name="쉼표 [0] 10 2 14 2" xfId="37091"/>
    <cellStyle name="쉼표 [0] 10 2 15" xfId="7217"/>
    <cellStyle name="쉼표 [0] 10 2 16" xfId="7218"/>
    <cellStyle name="쉼표 [0] 10 2 17" xfId="7219"/>
    <cellStyle name="쉼표 [0] 10 2 18" xfId="30910"/>
    <cellStyle name="쉼표 [0] 10 2 19" xfId="36029"/>
    <cellStyle name="쉼표 [0] 10 2 2" xfId="7220"/>
    <cellStyle name="쉼표 [0] 10 2 2 10" xfId="30918"/>
    <cellStyle name="쉼표 [0] 10 2 2 2" xfId="7221"/>
    <cellStyle name="쉼표 [0] 10 2 2 2 2" xfId="7222"/>
    <cellStyle name="쉼표 [0] 10 2 2 2 2 2" xfId="7223"/>
    <cellStyle name="쉼표 [0] 10 2 2 2 2 2 2" xfId="30921"/>
    <cellStyle name="쉼표 [0] 10 2 2 2 2 3" xfId="7224"/>
    <cellStyle name="쉼표 [0] 10 2 2 2 2 3 2" xfId="30922"/>
    <cellStyle name="쉼표 [0] 10 2 2 2 2 4" xfId="7225"/>
    <cellStyle name="쉼표 [0] 10 2 2 2 2 4 2" xfId="30923"/>
    <cellStyle name="쉼표 [0] 10 2 2 2 2 5" xfId="7226"/>
    <cellStyle name="쉼표 [0] 10 2 2 2 2 5 2" xfId="37086"/>
    <cellStyle name="쉼표 [0] 10 2 2 2 2 6" xfId="7227"/>
    <cellStyle name="쉼표 [0] 10 2 2 2 2 7" xfId="30920"/>
    <cellStyle name="쉼표 [0] 10 2 2 2 3" xfId="7228"/>
    <cellStyle name="쉼표 [0] 10 2 2 2 3 2" xfId="30924"/>
    <cellStyle name="쉼표 [0] 10 2 2 2 4" xfId="7229"/>
    <cellStyle name="쉼표 [0] 10 2 2 2 4 2" xfId="30925"/>
    <cellStyle name="쉼표 [0] 10 2 2 2 5" xfId="7230"/>
    <cellStyle name="쉼표 [0] 10 2 2 2 5 2" xfId="30926"/>
    <cellStyle name="쉼표 [0] 10 2 2 2 6" xfId="7231"/>
    <cellStyle name="쉼표 [0] 10 2 2 2 6 2" xfId="37082"/>
    <cellStyle name="쉼표 [0] 10 2 2 2 7" xfId="7232"/>
    <cellStyle name="쉼표 [0] 10 2 2 2 8" xfId="7233"/>
    <cellStyle name="쉼표 [0] 10 2 2 2 9" xfId="30919"/>
    <cellStyle name="쉼표 [0] 10 2 2 3" xfId="7234"/>
    <cellStyle name="쉼표 [0] 10 2 2 3 2" xfId="7235"/>
    <cellStyle name="쉼표 [0] 10 2 2 3 2 2" xfId="30928"/>
    <cellStyle name="쉼표 [0] 10 2 2 3 3" xfId="7236"/>
    <cellStyle name="쉼표 [0] 10 2 2 3 3 2" xfId="30929"/>
    <cellStyle name="쉼표 [0] 10 2 2 3 4" xfId="7237"/>
    <cellStyle name="쉼표 [0] 10 2 2 3 4 2" xfId="30930"/>
    <cellStyle name="쉼표 [0] 10 2 2 3 5" xfId="7238"/>
    <cellStyle name="쉼표 [0] 10 2 2 3 5 2" xfId="37078"/>
    <cellStyle name="쉼표 [0] 10 2 2 3 6" xfId="7239"/>
    <cellStyle name="쉼표 [0] 10 2 2 3 7" xfId="30927"/>
    <cellStyle name="쉼표 [0] 10 2 2 4" xfId="7240"/>
    <cellStyle name="쉼표 [0] 10 2 2 4 2" xfId="30931"/>
    <cellStyle name="쉼표 [0] 10 2 2 5" xfId="7241"/>
    <cellStyle name="쉼표 [0] 10 2 2 5 2" xfId="30932"/>
    <cellStyle name="쉼표 [0] 10 2 2 6" xfId="7242"/>
    <cellStyle name="쉼표 [0] 10 2 2 6 2" xfId="30933"/>
    <cellStyle name="쉼표 [0] 10 2 2 7" xfId="7243"/>
    <cellStyle name="쉼표 [0] 10 2 2 7 2" xfId="37075"/>
    <cellStyle name="쉼표 [0] 10 2 2 8" xfId="7244"/>
    <cellStyle name="쉼표 [0] 10 2 2 9" xfId="7245"/>
    <cellStyle name="쉼표 [0] 10 2 3" xfId="7246"/>
    <cellStyle name="쉼표 [0] 10 2 3 10" xfId="30934"/>
    <cellStyle name="쉼표 [0] 10 2 3 2" xfId="7247"/>
    <cellStyle name="쉼표 [0] 10 2 3 2 2" xfId="7248"/>
    <cellStyle name="쉼표 [0] 10 2 3 2 2 2" xfId="7249"/>
    <cellStyle name="쉼표 [0] 10 2 3 2 2 2 2" xfId="30937"/>
    <cellStyle name="쉼표 [0] 10 2 3 2 2 3" xfId="7250"/>
    <cellStyle name="쉼표 [0] 10 2 3 2 2 3 2" xfId="30938"/>
    <cellStyle name="쉼표 [0] 10 2 3 2 2 4" xfId="7251"/>
    <cellStyle name="쉼표 [0] 10 2 3 2 2 4 2" xfId="30939"/>
    <cellStyle name="쉼표 [0] 10 2 3 2 2 5" xfId="7252"/>
    <cellStyle name="쉼표 [0] 10 2 3 2 2 5 2" xfId="37070"/>
    <cellStyle name="쉼표 [0] 10 2 3 2 2 6" xfId="7253"/>
    <cellStyle name="쉼표 [0] 10 2 3 2 2 7" xfId="30936"/>
    <cellStyle name="쉼표 [0] 10 2 3 2 3" xfId="7254"/>
    <cellStyle name="쉼표 [0] 10 2 3 2 3 2" xfId="30940"/>
    <cellStyle name="쉼표 [0] 10 2 3 2 4" xfId="7255"/>
    <cellStyle name="쉼표 [0] 10 2 3 2 4 2" xfId="30941"/>
    <cellStyle name="쉼표 [0] 10 2 3 2 5" xfId="7256"/>
    <cellStyle name="쉼표 [0] 10 2 3 2 5 2" xfId="30942"/>
    <cellStyle name="쉼표 [0] 10 2 3 2 6" xfId="7257"/>
    <cellStyle name="쉼표 [0] 10 2 3 2 6 2" xfId="37066"/>
    <cellStyle name="쉼표 [0] 10 2 3 2 7" xfId="7258"/>
    <cellStyle name="쉼표 [0] 10 2 3 2 8" xfId="7259"/>
    <cellStyle name="쉼표 [0] 10 2 3 2 9" xfId="30935"/>
    <cellStyle name="쉼표 [0] 10 2 3 3" xfId="7260"/>
    <cellStyle name="쉼표 [0] 10 2 3 3 2" xfId="7261"/>
    <cellStyle name="쉼표 [0] 10 2 3 3 2 2" xfId="30944"/>
    <cellStyle name="쉼표 [0] 10 2 3 3 3" xfId="7262"/>
    <cellStyle name="쉼표 [0] 10 2 3 3 3 2" xfId="30945"/>
    <cellStyle name="쉼표 [0] 10 2 3 3 4" xfId="7263"/>
    <cellStyle name="쉼표 [0] 10 2 3 3 4 2" xfId="30946"/>
    <cellStyle name="쉼표 [0] 10 2 3 3 5" xfId="7264"/>
    <cellStyle name="쉼표 [0] 10 2 3 3 5 2" xfId="37063"/>
    <cellStyle name="쉼표 [0] 10 2 3 3 6" xfId="7265"/>
    <cellStyle name="쉼표 [0] 10 2 3 3 7" xfId="30943"/>
    <cellStyle name="쉼표 [0] 10 2 3 4" xfId="7266"/>
    <cellStyle name="쉼표 [0] 10 2 3 4 2" xfId="30947"/>
    <cellStyle name="쉼표 [0] 10 2 3 5" xfId="7267"/>
    <cellStyle name="쉼표 [0] 10 2 3 5 2" xfId="30948"/>
    <cellStyle name="쉼표 [0] 10 2 3 6" xfId="7268"/>
    <cellStyle name="쉼표 [0] 10 2 3 6 2" xfId="30949"/>
    <cellStyle name="쉼표 [0] 10 2 3 7" xfId="7269"/>
    <cellStyle name="쉼표 [0] 10 2 3 7 2" xfId="37059"/>
    <cellStyle name="쉼표 [0] 10 2 3 8" xfId="7270"/>
    <cellStyle name="쉼표 [0] 10 2 3 9" xfId="7271"/>
    <cellStyle name="쉼표 [0] 10 2 4" xfId="7272"/>
    <cellStyle name="쉼표 [0] 10 2 4 10" xfId="30950"/>
    <cellStyle name="쉼표 [0] 10 2 4 2" xfId="7273"/>
    <cellStyle name="쉼표 [0] 10 2 4 2 2" xfId="7274"/>
    <cellStyle name="쉼표 [0] 10 2 4 2 2 2" xfId="7275"/>
    <cellStyle name="쉼표 [0] 10 2 4 2 2 2 2" xfId="30953"/>
    <cellStyle name="쉼표 [0] 10 2 4 2 2 3" xfId="7276"/>
    <cellStyle name="쉼표 [0] 10 2 4 2 2 3 2" xfId="30954"/>
    <cellStyle name="쉼표 [0] 10 2 4 2 2 4" xfId="7277"/>
    <cellStyle name="쉼표 [0] 10 2 4 2 2 4 2" xfId="30955"/>
    <cellStyle name="쉼표 [0] 10 2 4 2 2 5" xfId="7278"/>
    <cellStyle name="쉼표 [0] 10 2 4 2 2 5 2" xfId="37049"/>
    <cellStyle name="쉼표 [0] 10 2 4 2 2 6" xfId="7279"/>
    <cellStyle name="쉼표 [0] 10 2 4 2 2 7" xfId="30952"/>
    <cellStyle name="쉼표 [0] 10 2 4 2 3" xfId="7280"/>
    <cellStyle name="쉼표 [0] 10 2 4 2 3 2" xfId="30956"/>
    <cellStyle name="쉼표 [0] 10 2 4 2 4" xfId="7281"/>
    <cellStyle name="쉼표 [0] 10 2 4 2 4 2" xfId="30957"/>
    <cellStyle name="쉼표 [0] 10 2 4 2 5" xfId="7282"/>
    <cellStyle name="쉼표 [0] 10 2 4 2 5 2" xfId="30958"/>
    <cellStyle name="쉼표 [0] 10 2 4 2 6" xfId="7283"/>
    <cellStyle name="쉼표 [0] 10 2 4 2 6 2" xfId="37045"/>
    <cellStyle name="쉼표 [0] 10 2 4 2 7" xfId="7284"/>
    <cellStyle name="쉼표 [0] 10 2 4 2 8" xfId="7285"/>
    <cellStyle name="쉼표 [0] 10 2 4 2 9" xfId="30951"/>
    <cellStyle name="쉼표 [0] 10 2 4 3" xfId="7286"/>
    <cellStyle name="쉼표 [0] 10 2 4 3 2" xfId="7287"/>
    <cellStyle name="쉼표 [0] 10 2 4 3 2 2" xfId="30960"/>
    <cellStyle name="쉼표 [0] 10 2 4 3 3" xfId="7288"/>
    <cellStyle name="쉼표 [0] 10 2 4 3 3 2" xfId="30961"/>
    <cellStyle name="쉼표 [0] 10 2 4 3 4" xfId="7289"/>
    <cellStyle name="쉼표 [0] 10 2 4 3 4 2" xfId="30962"/>
    <cellStyle name="쉼표 [0] 10 2 4 3 5" xfId="7290"/>
    <cellStyle name="쉼표 [0] 10 2 4 3 5 2" xfId="37037"/>
    <cellStyle name="쉼표 [0] 10 2 4 3 6" xfId="7291"/>
    <cellStyle name="쉼표 [0] 10 2 4 3 7" xfId="30959"/>
    <cellStyle name="쉼표 [0] 10 2 4 4" xfId="7292"/>
    <cellStyle name="쉼표 [0] 10 2 4 4 2" xfId="30963"/>
    <cellStyle name="쉼표 [0] 10 2 4 5" xfId="7293"/>
    <cellStyle name="쉼표 [0] 10 2 4 5 2" xfId="30964"/>
    <cellStyle name="쉼표 [0] 10 2 4 6" xfId="7294"/>
    <cellStyle name="쉼표 [0] 10 2 4 6 2" xfId="30965"/>
    <cellStyle name="쉼표 [0] 10 2 4 7" xfId="7295"/>
    <cellStyle name="쉼표 [0] 10 2 4 7 2" xfId="37031"/>
    <cellStyle name="쉼표 [0] 10 2 4 8" xfId="7296"/>
    <cellStyle name="쉼표 [0] 10 2 4 9" xfId="7297"/>
    <cellStyle name="쉼표 [0] 10 2 5" xfId="7298"/>
    <cellStyle name="쉼표 [0] 10 2 5 10" xfId="30966"/>
    <cellStyle name="쉼표 [0] 10 2 5 2" xfId="7299"/>
    <cellStyle name="쉼표 [0] 10 2 5 2 2" xfId="7300"/>
    <cellStyle name="쉼표 [0] 10 2 5 2 2 2" xfId="7301"/>
    <cellStyle name="쉼표 [0] 10 2 5 2 2 2 2" xfId="30969"/>
    <cellStyle name="쉼표 [0] 10 2 5 2 2 3" xfId="7302"/>
    <cellStyle name="쉼표 [0] 10 2 5 2 2 3 2" xfId="30970"/>
    <cellStyle name="쉼표 [0] 10 2 5 2 2 4" xfId="7303"/>
    <cellStyle name="쉼표 [0] 10 2 5 2 2 4 2" xfId="30971"/>
    <cellStyle name="쉼표 [0] 10 2 5 2 2 5" xfId="7304"/>
    <cellStyle name="쉼표 [0] 10 2 5 2 2 5 2" xfId="37024"/>
    <cellStyle name="쉼표 [0] 10 2 5 2 2 6" xfId="7305"/>
    <cellStyle name="쉼표 [0] 10 2 5 2 2 7" xfId="30968"/>
    <cellStyle name="쉼표 [0] 10 2 5 2 3" xfId="7306"/>
    <cellStyle name="쉼표 [0] 10 2 5 2 3 2" xfId="30972"/>
    <cellStyle name="쉼표 [0] 10 2 5 2 4" xfId="7307"/>
    <cellStyle name="쉼표 [0] 10 2 5 2 4 2" xfId="30973"/>
    <cellStyle name="쉼표 [0] 10 2 5 2 5" xfId="7308"/>
    <cellStyle name="쉼표 [0] 10 2 5 2 5 2" xfId="30974"/>
    <cellStyle name="쉼표 [0] 10 2 5 2 6" xfId="7309"/>
    <cellStyle name="쉼표 [0] 10 2 5 2 6 2" xfId="37017"/>
    <cellStyle name="쉼표 [0] 10 2 5 2 7" xfId="7310"/>
    <cellStyle name="쉼표 [0] 10 2 5 2 8" xfId="7311"/>
    <cellStyle name="쉼표 [0] 10 2 5 2 9" xfId="30967"/>
    <cellStyle name="쉼표 [0] 10 2 5 3" xfId="7312"/>
    <cellStyle name="쉼표 [0] 10 2 5 3 2" xfId="7313"/>
    <cellStyle name="쉼표 [0] 10 2 5 3 2 2" xfId="30976"/>
    <cellStyle name="쉼표 [0] 10 2 5 3 3" xfId="7314"/>
    <cellStyle name="쉼표 [0] 10 2 5 3 3 2" xfId="30977"/>
    <cellStyle name="쉼표 [0] 10 2 5 3 4" xfId="7315"/>
    <cellStyle name="쉼표 [0] 10 2 5 3 4 2" xfId="30978"/>
    <cellStyle name="쉼표 [0] 10 2 5 3 5" xfId="7316"/>
    <cellStyle name="쉼표 [0] 10 2 5 3 5 2" xfId="37011"/>
    <cellStyle name="쉼표 [0] 10 2 5 3 6" xfId="7317"/>
    <cellStyle name="쉼표 [0] 10 2 5 3 7" xfId="30975"/>
    <cellStyle name="쉼표 [0] 10 2 5 4" xfId="7318"/>
    <cellStyle name="쉼표 [0] 10 2 5 4 2" xfId="30979"/>
    <cellStyle name="쉼표 [0] 10 2 5 5" xfId="7319"/>
    <cellStyle name="쉼표 [0] 10 2 5 5 2" xfId="30980"/>
    <cellStyle name="쉼표 [0] 10 2 5 6" xfId="7320"/>
    <cellStyle name="쉼표 [0] 10 2 5 6 2" xfId="30981"/>
    <cellStyle name="쉼표 [0] 10 2 5 7" xfId="7321"/>
    <cellStyle name="쉼표 [0] 10 2 5 7 2" xfId="37008"/>
    <cellStyle name="쉼표 [0] 10 2 5 8" xfId="7322"/>
    <cellStyle name="쉼표 [0] 10 2 5 9" xfId="7323"/>
    <cellStyle name="쉼표 [0] 10 2 6" xfId="7324"/>
    <cellStyle name="쉼표 [0] 10 2 6 10" xfId="30982"/>
    <cellStyle name="쉼표 [0] 10 2 6 2" xfId="7325"/>
    <cellStyle name="쉼표 [0] 10 2 6 2 2" xfId="7326"/>
    <cellStyle name="쉼표 [0] 10 2 6 2 2 2" xfId="7327"/>
    <cellStyle name="쉼표 [0] 10 2 6 2 2 2 2" xfId="30985"/>
    <cellStyle name="쉼표 [0] 10 2 6 2 2 3" xfId="7328"/>
    <cellStyle name="쉼표 [0] 10 2 6 2 2 3 2" xfId="30986"/>
    <cellStyle name="쉼표 [0] 10 2 6 2 2 4" xfId="7329"/>
    <cellStyle name="쉼표 [0] 10 2 6 2 2 4 2" xfId="30987"/>
    <cellStyle name="쉼표 [0] 10 2 6 2 2 5" xfId="7330"/>
    <cellStyle name="쉼표 [0] 10 2 6 2 2 5 2" xfId="36999"/>
    <cellStyle name="쉼표 [0] 10 2 6 2 2 6" xfId="7331"/>
    <cellStyle name="쉼표 [0] 10 2 6 2 2 7" xfId="30984"/>
    <cellStyle name="쉼표 [0] 10 2 6 2 3" xfId="7332"/>
    <cellStyle name="쉼표 [0] 10 2 6 2 3 2" xfId="30988"/>
    <cellStyle name="쉼표 [0] 10 2 6 2 4" xfId="7333"/>
    <cellStyle name="쉼표 [0] 10 2 6 2 4 2" xfId="30989"/>
    <cellStyle name="쉼표 [0] 10 2 6 2 5" xfId="7334"/>
    <cellStyle name="쉼표 [0] 10 2 6 2 5 2" xfId="30990"/>
    <cellStyle name="쉼표 [0] 10 2 6 2 6" xfId="7335"/>
    <cellStyle name="쉼표 [0] 10 2 6 2 6 2" xfId="36996"/>
    <cellStyle name="쉼표 [0] 10 2 6 2 7" xfId="7336"/>
    <cellStyle name="쉼표 [0] 10 2 6 2 8" xfId="7337"/>
    <cellStyle name="쉼표 [0] 10 2 6 2 9" xfId="30983"/>
    <cellStyle name="쉼표 [0] 10 2 6 3" xfId="7338"/>
    <cellStyle name="쉼표 [0] 10 2 6 3 2" xfId="7339"/>
    <cellStyle name="쉼표 [0] 10 2 6 3 2 2" xfId="30992"/>
    <cellStyle name="쉼표 [0] 10 2 6 3 3" xfId="7340"/>
    <cellStyle name="쉼표 [0] 10 2 6 3 3 2" xfId="30993"/>
    <cellStyle name="쉼표 [0] 10 2 6 3 4" xfId="7341"/>
    <cellStyle name="쉼표 [0] 10 2 6 3 4 2" xfId="30994"/>
    <cellStyle name="쉼표 [0] 10 2 6 3 5" xfId="7342"/>
    <cellStyle name="쉼표 [0] 10 2 6 3 5 2" xfId="36988"/>
    <cellStyle name="쉼표 [0] 10 2 6 3 6" xfId="7343"/>
    <cellStyle name="쉼표 [0] 10 2 6 3 7" xfId="30991"/>
    <cellStyle name="쉼표 [0] 10 2 6 4" xfId="7344"/>
    <cellStyle name="쉼표 [0] 10 2 6 4 2" xfId="30995"/>
    <cellStyle name="쉼표 [0] 10 2 6 5" xfId="7345"/>
    <cellStyle name="쉼표 [0] 10 2 6 5 2" xfId="30996"/>
    <cellStyle name="쉼표 [0] 10 2 6 6" xfId="7346"/>
    <cellStyle name="쉼표 [0] 10 2 6 6 2" xfId="30997"/>
    <cellStyle name="쉼표 [0] 10 2 6 7" xfId="7347"/>
    <cellStyle name="쉼표 [0] 10 2 6 7 2" xfId="36985"/>
    <cellStyle name="쉼표 [0] 10 2 6 8" xfId="7348"/>
    <cellStyle name="쉼표 [0] 10 2 6 9" xfId="7349"/>
    <cellStyle name="쉼표 [0] 10 2 7" xfId="7350"/>
    <cellStyle name="쉼표 [0] 10 2 7 10" xfId="30998"/>
    <cellStyle name="쉼표 [0] 10 2 7 2" xfId="7351"/>
    <cellStyle name="쉼표 [0] 10 2 7 2 2" xfId="7352"/>
    <cellStyle name="쉼표 [0] 10 2 7 2 2 2" xfId="7353"/>
    <cellStyle name="쉼표 [0] 10 2 7 2 2 2 2" xfId="31001"/>
    <cellStyle name="쉼표 [0] 10 2 7 2 2 3" xfId="7354"/>
    <cellStyle name="쉼표 [0] 10 2 7 2 2 3 2" xfId="31002"/>
    <cellStyle name="쉼표 [0] 10 2 7 2 2 4" xfId="7355"/>
    <cellStyle name="쉼표 [0] 10 2 7 2 2 4 2" xfId="31003"/>
    <cellStyle name="쉼표 [0] 10 2 7 2 2 5" xfId="7356"/>
    <cellStyle name="쉼표 [0] 10 2 7 2 2 5 2" xfId="36980"/>
    <cellStyle name="쉼표 [0] 10 2 7 2 2 6" xfId="7357"/>
    <cellStyle name="쉼표 [0] 10 2 7 2 2 7" xfId="31000"/>
    <cellStyle name="쉼표 [0] 10 2 7 2 3" xfId="7358"/>
    <cellStyle name="쉼표 [0] 10 2 7 2 3 2" xfId="31004"/>
    <cellStyle name="쉼표 [0] 10 2 7 2 4" xfId="7359"/>
    <cellStyle name="쉼표 [0] 10 2 7 2 4 2" xfId="31005"/>
    <cellStyle name="쉼표 [0] 10 2 7 2 5" xfId="7360"/>
    <cellStyle name="쉼표 [0] 10 2 7 2 5 2" xfId="31006"/>
    <cellStyle name="쉼표 [0] 10 2 7 2 6" xfId="7361"/>
    <cellStyle name="쉼표 [0] 10 2 7 2 6 2" xfId="36974"/>
    <cellStyle name="쉼표 [0] 10 2 7 2 7" xfId="7362"/>
    <cellStyle name="쉼표 [0] 10 2 7 2 8" xfId="7363"/>
    <cellStyle name="쉼표 [0] 10 2 7 2 9" xfId="30999"/>
    <cellStyle name="쉼표 [0] 10 2 7 3" xfId="7364"/>
    <cellStyle name="쉼표 [0] 10 2 7 3 2" xfId="7365"/>
    <cellStyle name="쉼표 [0] 10 2 7 3 2 2" xfId="31008"/>
    <cellStyle name="쉼표 [0] 10 2 7 3 3" xfId="7366"/>
    <cellStyle name="쉼표 [0] 10 2 7 3 3 2" xfId="31009"/>
    <cellStyle name="쉼표 [0] 10 2 7 3 4" xfId="7367"/>
    <cellStyle name="쉼표 [0] 10 2 7 3 4 2" xfId="31010"/>
    <cellStyle name="쉼표 [0] 10 2 7 3 5" xfId="7368"/>
    <cellStyle name="쉼표 [0] 10 2 7 3 5 2" xfId="36967"/>
    <cellStyle name="쉼표 [0] 10 2 7 3 6" xfId="7369"/>
    <cellStyle name="쉼표 [0] 10 2 7 3 7" xfId="31007"/>
    <cellStyle name="쉼표 [0] 10 2 7 4" xfId="7370"/>
    <cellStyle name="쉼표 [0] 10 2 7 4 2" xfId="31011"/>
    <cellStyle name="쉼표 [0] 10 2 7 5" xfId="7371"/>
    <cellStyle name="쉼표 [0] 10 2 7 5 2" xfId="31012"/>
    <cellStyle name="쉼표 [0] 10 2 7 6" xfId="7372"/>
    <cellStyle name="쉼표 [0] 10 2 7 6 2" xfId="31013"/>
    <cellStyle name="쉼표 [0] 10 2 7 7" xfId="7373"/>
    <cellStyle name="쉼표 [0] 10 2 7 7 2" xfId="36961"/>
    <cellStyle name="쉼표 [0] 10 2 7 8" xfId="7374"/>
    <cellStyle name="쉼표 [0] 10 2 7 9" xfId="7375"/>
    <cellStyle name="쉼표 [0] 10 2 8" xfId="7376"/>
    <cellStyle name="쉼표 [0] 10 2 8 2" xfId="7377"/>
    <cellStyle name="쉼표 [0] 10 2 8 2 2" xfId="7378"/>
    <cellStyle name="쉼표 [0] 10 2 8 2 2 2" xfId="31016"/>
    <cellStyle name="쉼표 [0] 10 2 8 2 3" xfId="7379"/>
    <cellStyle name="쉼표 [0] 10 2 8 2 3 2" xfId="31017"/>
    <cellStyle name="쉼표 [0] 10 2 8 2 4" xfId="7380"/>
    <cellStyle name="쉼표 [0] 10 2 8 2 4 2" xfId="31018"/>
    <cellStyle name="쉼표 [0] 10 2 8 2 5" xfId="7381"/>
    <cellStyle name="쉼표 [0] 10 2 8 2 5 2" xfId="36954"/>
    <cellStyle name="쉼표 [0] 10 2 8 2 6" xfId="7382"/>
    <cellStyle name="쉼표 [0] 10 2 8 2 7" xfId="31015"/>
    <cellStyle name="쉼표 [0] 10 2 8 3" xfId="7383"/>
    <cellStyle name="쉼표 [0] 10 2 8 3 2" xfId="31019"/>
    <cellStyle name="쉼표 [0] 10 2 8 4" xfId="7384"/>
    <cellStyle name="쉼표 [0] 10 2 8 4 2" xfId="31020"/>
    <cellStyle name="쉼표 [0] 10 2 8 5" xfId="7385"/>
    <cellStyle name="쉼표 [0] 10 2 8 5 2" xfId="31021"/>
    <cellStyle name="쉼표 [0] 10 2 8 6" xfId="7386"/>
    <cellStyle name="쉼표 [0] 10 2 8 6 2" xfId="36949"/>
    <cellStyle name="쉼표 [0] 10 2 8 7" xfId="7387"/>
    <cellStyle name="쉼표 [0] 10 2 8 8" xfId="7388"/>
    <cellStyle name="쉼표 [0] 10 2 8 9" xfId="31014"/>
    <cellStyle name="쉼표 [0] 10 2 9" xfId="7389"/>
    <cellStyle name="쉼표 [0] 10 2 9 2" xfId="7390"/>
    <cellStyle name="쉼표 [0] 10 2 9 2 2" xfId="7391"/>
    <cellStyle name="쉼표 [0] 10 2 9 2 2 2" xfId="31024"/>
    <cellStyle name="쉼표 [0] 10 2 9 2 3" xfId="7392"/>
    <cellStyle name="쉼표 [0] 10 2 9 2 3 2" xfId="31025"/>
    <cellStyle name="쉼표 [0] 10 2 9 2 4" xfId="7393"/>
    <cellStyle name="쉼표 [0] 10 2 9 2 4 2" xfId="31026"/>
    <cellStyle name="쉼표 [0] 10 2 9 2 5" xfId="7394"/>
    <cellStyle name="쉼표 [0] 10 2 9 2 5 2" xfId="36942"/>
    <cellStyle name="쉼표 [0] 10 2 9 2 6" xfId="7395"/>
    <cellStyle name="쉼표 [0] 10 2 9 2 7" xfId="31023"/>
    <cellStyle name="쉼표 [0] 10 2 9 3" xfId="7396"/>
    <cellStyle name="쉼표 [0] 10 2 9 3 2" xfId="31027"/>
    <cellStyle name="쉼표 [0] 10 2 9 4" xfId="7397"/>
    <cellStyle name="쉼표 [0] 10 2 9 4 2" xfId="31028"/>
    <cellStyle name="쉼표 [0] 10 2 9 5" xfId="7398"/>
    <cellStyle name="쉼표 [0] 10 2 9 5 2" xfId="31029"/>
    <cellStyle name="쉼표 [0] 10 2 9 6" xfId="7399"/>
    <cellStyle name="쉼표 [0] 10 2 9 6 2" xfId="36939"/>
    <cellStyle name="쉼표 [0] 10 2 9 7" xfId="7400"/>
    <cellStyle name="쉼표 [0] 10 2 9 8" xfId="7401"/>
    <cellStyle name="쉼표 [0] 10 2 9 9" xfId="31022"/>
    <cellStyle name="쉼표 [0] 10 20" xfId="36031"/>
    <cellStyle name="쉼표 [0] 10 21" xfId="40655"/>
    <cellStyle name="쉼표 [0] 10 3" xfId="7402"/>
    <cellStyle name="쉼표 [0] 10 3 10" xfId="31030"/>
    <cellStyle name="쉼표 [0] 10 3 2" xfId="7403"/>
    <cellStyle name="쉼표 [0] 10 3 2 2" xfId="7404"/>
    <cellStyle name="쉼표 [0] 10 3 2 2 2" xfId="7405"/>
    <cellStyle name="쉼표 [0] 10 3 2 2 2 2" xfId="31033"/>
    <cellStyle name="쉼표 [0] 10 3 2 2 3" xfId="7406"/>
    <cellStyle name="쉼표 [0] 10 3 2 2 3 2" xfId="31034"/>
    <cellStyle name="쉼표 [0] 10 3 2 2 4" xfId="7407"/>
    <cellStyle name="쉼표 [0] 10 3 2 2 4 2" xfId="31035"/>
    <cellStyle name="쉼표 [0] 10 3 2 2 5" xfId="7408"/>
    <cellStyle name="쉼표 [0] 10 3 2 2 5 2" xfId="36929"/>
    <cellStyle name="쉼표 [0] 10 3 2 2 6" xfId="7409"/>
    <cellStyle name="쉼표 [0] 10 3 2 2 7" xfId="31032"/>
    <cellStyle name="쉼표 [0] 10 3 2 3" xfId="7410"/>
    <cellStyle name="쉼표 [0] 10 3 2 3 2" xfId="31036"/>
    <cellStyle name="쉼표 [0] 10 3 2 4" xfId="7411"/>
    <cellStyle name="쉼표 [0] 10 3 2 4 2" xfId="31037"/>
    <cellStyle name="쉼표 [0] 10 3 2 5" xfId="7412"/>
    <cellStyle name="쉼표 [0] 10 3 2 5 2" xfId="31038"/>
    <cellStyle name="쉼표 [0] 10 3 2 6" xfId="7413"/>
    <cellStyle name="쉼표 [0] 10 3 2 6 2" xfId="36925"/>
    <cellStyle name="쉼표 [0] 10 3 2 7" xfId="7414"/>
    <cellStyle name="쉼표 [0] 10 3 2 8" xfId="7415"/>
    <cellStyle name="쉼표 [0] 10 3 2 9" xfId="31031"/>
    <cellStyle name="쉼표 [0] 10 3 3" xfId="7416"/>
    <cellStyle name="쉼표 [0] 10 3 3 2" xfId="7417"/>
    <cellStyle name="쉼표 [0] 10 3 3 2 2" xfId="31040"/>
    <cellStyle name="쉼표 [0] 10 3 3 3" xfId="7418"/>
    <cellStyle name="쉼표 [0] 10 3 3 3 2" xfId="31041"/>
    <cellStyle name="쉼표 [0] 10 3 3 4" xfId="7419"/>
    <cellStyle name="쉼표 [0] 10 3 3 4 2" xfId="31042"/>
    <cellStyle name="쉼표 [0] 10 3 3 5" xfId="7420"/>
    <cellStyle name="쉼표 [0] 10 3 3 5 2" xfId="36921"/>
    <cellStyle name="쉼표 [0] 10 3 3 6" xfId="7421"/>
    <cellStyle name="쉼표 [0] 10 3 3 7" xfId="31039"/>
    <cellStyle name="쉼표 [0] 10 3 4" xfId="7422"/>
    <cellStyle name="쉼표 [0] 10 3 4 2" xfId="31043"/>
    <cellStyle name="쉼표 [0] 10 3 5" xfId="7423"/>
    <cellStyle name="쉼표 [0] 10 3 5 2" xfId="31044"/>
    <cellStyle name="쉼표 [0] 10 3 6" xfId="7424"/>
    <cellStyle name="쉼표 [0] 10 3 6 2" xfId="31045"/>
    <cellStyle name="쉼표 [0] 10 3 7" xfId="7425"/>
    <cellStyle name="쉼표 [0] 10 3 7 2" xfId="36916"/>
    <cellStyle name="쉼표 [0] 10 3 8" xfId="7426"/>
    <cellStyle name="쉼표 [0] 10 3 9" xfId="7427"/>
    <cellStyle name="쉼표 [0] 10 4" xfId="7428"/>
    <cellStyle name="쉼표 [0] 10 4 10" xfId="31046"/>
    <cellStyle name="쉼표 [0] 10 4 2" xfId="7429"/>
    <cellStyle name="쉼표 [0] 10 4 2 2" xfId="7430"/>
    <cellStyle name="쉼표 [0] 10 4 2 2 2" xfId="7431"/>
    <cellStyle name="쉼표 [0] 10 4 2 2 2 2" xfId="31049"/>
    <cellStyle name="쉼표 [0] 10 4 2 2 3" xfId="7432"/>
    <cellStyle name="쉼표 [0] 10 4 2 2 3 2" xfId="31050"/>
    <cellStyle name="쉼표 [0] 10 4 2 2 4" xfId="7433"/>
    <cellStyle name="쉼표 [0] 10 4 2 2 4 2" xfId="31051"/>
    <cellStyle name="쉼표 [0] 10 4 2 2 5" xfId="7434"/>
    <cellStyle name="쉼표 [0] 10 4 2 2 5 2" xfId="36907"/>
    <cellStyle name="쉼표 [0] 10 4 2 2 6" xfId="7435"/>
    <cellStyle name="쉼표 [0] 10 4 2 2 7" xfId="31048"/>
    <cellStyle name="쉼표 [0] 10 4 2 3" xfId="7436"/>
    <cellStyle name="쉼표 [0] 10 4 2 3 2" xfId="31052"/>
    <cellStyle name="쉼표 [0] 10 4 2 4" xfId="7437"/>
    <cellStyle name="쉼표 [0] 10 4 2 4 2" xfId="31053"/>
    <cellStyle name="쉼표 [0] 10 4 2 5" xfId="7438"/>
    <cellStyle name="쉼표 [0] 10 4 2 5 2" xfId="31054"/>
    <cellStyle name="쉼표 [0] 10 4 2 6" xfId="7439"/>
    <cellStyle name="쉼표 [0] 10 4 2 6 2" xfId="36901"/>
    <cellStyle name="쉼표 [0] 10 4 2 7" xfId="7440"/>
    <cellStyle name="쉼표 [0] 10 4 2 8" xfId="7441"/>
    <cellStyle name="쉼표 [0] 10 4 2 9" xfId="31047"/>
    <cellStyle name="쉼표 [0] 10 4 3" xfId="7442"/>
    <cellStyle name="쉼표 [0] 10 4 3 2" xfId="7443"/>
    <cellStyle name="쉼표 [0] 10 4 3 2 2" xfId="31056"/>
    <cellStyle name="쉼표 [0] 10 4 3 3" xfId="7444"/>
    <cellStyle name="쉼표 [0] 10 4 3 3 2" xfId="31057"/>
    <cellStyle name="쉼표 [0] 10 4 3 4" xfId="7445"/>
    <cellStyle name="쉼표 [0] 10 4 3 4 2" xfId="31058"/>
    <cellStyle name="쉼표 [0] 10 4 3 5" xfId="7446"/>
    <cellStyle name="쉼표 [0] 10 4 3 5 2" xfId="36894"/>
    <cellStyle name="쉼표 [0] 10 4 3 6" xfId="7447"/>
    <cellStyle name="쉼표 [0] 10 4 3 7" xfId="31055"/>
    <cellStyle name="쉼표 [0] 10 4 4" xfId="7448"/>
    <cellStyle name="쉼표 [0] 10 4 4 2" xfId="31059"/>
    <cellStyle name="쉼표 [0] 10 4 5" xfId="7449"/>
    <cellStyle name="쉼표 [0] 10 4 5 2" xfId="31060"/>
    <cellStyle name="쉼표 [0] 10 4 6" xfId="7450"/>
    <cellStyle name="쉼표 [0] 10 4 6 2" xfId="31061"/>
    <cellStyle name="쉼표 [0] 10 4 7" xfId="7451"/>
    <cellStyle name="쉼표 [0] 10 4 7 2" xfId="36890"/>
    <cellStyle name="쉼표 [0] 10 4 8" xfId="7452"/>
    <cellStyle name="쉼표 [0] 10 4 9" xfId="7453"/>
    <cellStyle name="쉼표 [0] 10 5" xfId="7454"/>
    <cellStyle name="쉼표 [0] 10 5 10" xfId="31062"/>
    <cellStyle name="쉼표 [0] 10 5 2" xfId="7455"/>
    <cellStyle name="쉼표 [0] 10 5 2 2" xfId="7456"/>
    <cellStyle name="쉼표 [0] 10 5 2 2 2" xfId="7457"/>
    <cellStyle name="쉼표 [0] 10 5 2 2 2 2" xfId="31065"/>
    <cellStyle name="쉼표 [0] 10 5 2 2 3" xfId="7458"/>
    <cellStyle name="쉼표 [0] 10 5 2 2 3 2" xfId="31066"/>
    <cellStyle name="쉼표 [0] 10 5 2 2 4" xfId="7459"/>
    <cellStyle name="쉼표 [0] 10 5 2 2 4 2" xfId="31067"/>
    <cellStyle name="쉼표 [0] 10 5 2 2 5" xfId="7460"/>
    <cellStyle name="쉼표 [0] 10 5 2 2 5 2" xfId="36878"/>
    <cellStyle name="쉼표 [0] 10 5 2 2 6" xfId="7461"/>
    <cellStyle name="쉼표 [0] 10 5 2 2 7" xfId="31064"/>
    <cellStyle name="쉼표 [0] 10 5 2 3" xfId="7462"/>
    <cellStyle name="쉼표 [0] 10 5 2 3 2" xfId="31068"/>
    <cellStyle name="쉼표 [0] 10 5 2 4" xfId="7463"/>
    <cellStyle name="쉼표 [0] 10 5 2 4 2" xfId="31069"/>
    <cellStyle name="쉼표 [0] 10 5 2 5" xfId="7464"/>
    <cellStyle name="쉼표 [0] 10 5 2 5 2" xfId="31070"/>
    <cellStyle name="쉼표 [0] 10 5 2 6" xfId="7465"/>
    <cellStyle name="쉼표 [0] 10 5 2 6 2" xfId="36874"/>
    <cellStyle name="쉼표 [0] 10 5 2 7" xfId="7466"/>
    <cellStyle name="쉼표 [0] 10 5 2 8" xfId="7467"/>
    <cellStyle name="쉼표 [0] 10 5 2 9" xfId="31063"/>
    <cellStyle name="쉼표 [0] 10 5 3" xfId="7468"/>
    <cellStyle name="쉼표 [0] 10 5 3 2" xfId="7469"/>
    <cellStyle name="쉼표 [0] 10 5 3 2 2" xfId="31072"/>
    <cellStyle name="쉼표 [0] 10 5 3 3" xfId="7470"/>
    <cellStyle name="쉼표 [0] 10 5 3 3 2" xfId="31073"/>
    <cellStyle name="쉼표 [0] 10 5 3 4" xfId="7471"/>
    <cellStyle name="쉼표 [0] 10 5 3 4 2" xfId="31074"/>
    <cellStyle name="쉼표 [0] 10 5 3 5" xfId="7472"/>
    <cellStyle name="쉼표 [0] 10 5 3 5 2" xfId="36870"/>
    <cellStyle name="쉼표 [0] 10 5 3 6" xfId="7473"/>
    <cellStyle name="쉼표 [0] 10 5 3 7" xfId="31071"/>
    <cellStyle name="쉼표 [0] 10 5 4" xfId="7474"/>
    <cellStyle name="쉼표 [0] 10 5 4 2" xfId="31075"/>
    <cellStyle name="쉼표 [0] 10 5 5" xfId="7475"/>
    <cellStyle name="쉼표 [0] 10 5 5 2" xfId="31076"/>
    <cellStyle name="쉼표 [0] 10 5 6" xfId="7476"/>
    <cellStyle name="쉼표 [0] 10 5 6 2" xfId="31077"/>
    <cellStyle name="쉼표 [0] 10 5 7" xfId="7477"/>
    <cellStyle name="쉼표 [0] 10 5 7 2" xfId="36865"/>
    <cellStyle name="쉼표 [0] 10 5 8" xfId="7478"/>
    <cellStyle name="쉼표 [0] 10 5 9" xfId="7479"/>
    <cellStyle name="쉼표 [0] 10 6" xfId="7480"/>
    <cellStyle name="쉼표 [0] 10 6 10" xfId="31078"/>
    <cellStyle name="쉼표 [0] 10 6 2" xfId="7481"/>
    <cellStyle name="쉼표 [0] 10 6 2 2" xfId="7482"/>
    <cellStyle name="쉼표 [0] 10 6 2 2 2" xfId="7483"/>
    <cellStyle name="쉼표 [0] 10 6 2 2 2 2" xfId="31081"/>
    <cellStyle name="쉼표 [0] 10 6 2 2 3" xfId="7484"/>
    <cellStyle name="쉼표 [0] 10 6 2 2 3 2" xfId="31082"/>
    <cellStyle name="쉼표 [0] 10 6 2 2 4" xfId="7485"/>
    <cellStyle name="쉼표 [0] 10 6 2 2 4 2" xfId="31083"/>
    <cellStyle name="쉼표 [0] 10 6 2 2 5" xfId="7486"/>
    <cellStyle name="쉼표 [0] 10 6 2 2 5 2" xfId="36857"/>
    <cellStyle name="쉼표 [0] 10 6 2 2 6" xfId="7487"/>
    <cellStyle name="쉼표 [0] 10 6 2 2 7" xfId="31080"/>
    <cellStyle name="쉼표 [0] 10 6 2 3" xfId="7488"/>
    <cellStyle name="쉼표 [0] 10 6 2 3 2" xfId="31084"/>
    <cellStyle name="쉼표 [0] 10 6 2 4" xfId="7489"/>
    <cellStyle name="쉼표 [0] 10 6 2 4 2" xfId="31085"/>
    <cellStyle name="쉼표 [0] 10 6 2 5" xfId="7490"/>
    <cellStyle name="쉼표 [0] 10 6 2 5 2" xfId="31086"/>
    <cellStyle name="쉼표 [0] 10 6 2 6" xfId="7491"/>
    <cellStyle name="쉼표 [0] 10 6 2 6 2" xfId="36851"/>
    <cellStyle name="쉼표 [0] 10 6 2 7" xfId="7492"/>
    <cellStyle name="쉼표 [0] 10 6 2 8" xfId="7493"/>
    <cellStyle name="쉼표 [0] 10 6 2 9" xfId="31079"/>
    <cellStyle name="쉼표 [0] 10 6 3" xfId="7494"/>
    <cellStyle name="쉼표 [0] 10 6 3 2" xfId="7495"/>
    <cellStyle name="쉼표 [0] 10 6 3 2 2" xfId="31088"/>
    <cellStyle name="쉼표 [0] 10 6 3 3" xfId="7496"/>
    <cellStyle name="쉼표 [0] 10 6 3 3 2" xfId="31089"/>
    <cellStyle name="쉼표 [0] 10 6 3 4" xfId="7497"/>
    <cellStyle name="쉼표 [0] 10 6 3 4 2" xfId="31090"/>
    <cellStyle name="쉼표 [0] 10 6 3 5" xfId="7498"/>
    <cellStyle name="쉼표 [0] 10 6 3 5 2" xfId="36843"/>
    <cellStyle name="쉼표 [0] 10 6 3 6" xfId="7499"/>
    <cellStyle name="쉼표 [0] 10 6 3 7" xfId="31087"/>
    <cellStyle name="쉼표 [0] 10 6 4" xfId="7500"/>
    <cellStyle name="쉼표 [0] 10 6 4 2" xfId="31091"/>
    <cellStyle name="쉼표 [0] 10 6 5" xfId="7501"/>
    <cellStyle name="쉼표 [0] 10 6 5 2" xfId="31092"/>
    <cellStyle name="쉼표 [0] 10 6 6" xfId="7502"/>
    <cellStyle name="쉼표 [0] 10 6 6 2" xfId="31093"/>
    <cellStyle name="쉼표 [0] 10 6 7" xfId="7503"/>
    <cellStyle name="쉼표 [0] 10 6 7 2" xfId="36838"/>
    <cellStyle name="쉼표 [0] 10 6 8" xfId="7504"/>
    <cellStyle name="쉼표 [0] 10 6 9" xfId="7505"/>
    <cellStyle name="쉼표 [0] 10 7" xfId="7506"/>
    <cellStyle name="쉼표 [0] 10 7 10" xfId="31094"/>
    <cellStyle name="쉼표 [0] 10 7 2" xfId="7507"/>
    <cellStyle name="쉼표 [0] 10 7 2 2" xfId="7508"/>
    <cellStyle name="쉼표 [0] 10 7 2 2 2" xfId="7509"/>
    <cellStyle name="쉼표 [0] 10 7 2 2 2 2" xfId="31097"/>
    <cellStyle name="쉼표 [0] 10 7 2 2 3" xfId="7510"/>
    <cellStyle name="쉼표 [0] 10 7 2 2 3 2" xfId="31098"/>
    <cellStyle name="쉼표 [0] 10 7 2 2 4" xfId="7511"/>
    <cellStyle name="쉼표 [0] 10 7 2 2 4 2" xfId="31099"/>
    <cellStyle name="쉼표 [0] 10 7 2 2 5" xfId="7512"/>
    <cellStyle name="쉼표 [0] 10 7 2 2 5 2" xfId="36834"/>
    <cellStyle name="쉼표 [0] 10 7 2 2 6" xfId="7513"/>
    <cellStyle name="쉼표 [0] 10 7 2 2 7" xfId="31096"/>
    <cellStyle name="쉼표 [0] 10 7 2 3" xfId="7514"/>
    <cellStyle name="쉼표 [0] 10 7 2 3 2" xfId="31100"/>
    <cellStyle name="쉼표 [0] 10 7 2 4" xfId="7515"/>
    <cellStyle name="쉼표 [0] 10 7 2 4 2" xfId="31101"/>
    <cellStyle name="쉼표 [0] 10 7 2 5" xfId="7516"/>
    <cellStyle name="쉼표 [0] 10 7 2 5 2" xfId="31102"/>
    <cellStyle name="쉼표 [0] 10 7 2 6" xfId="7517"/>
    <cellStyle name="쉼표 [0] 10 7 2 6 2" xfId="36830"/>
    <cellStyle name="쉼표 [0] 10 7 2 7" xfId="7518"/>
    <cellStyle name="쉼표 [0] 10 7 2 8" xfId="7519"/>
    <cellStyle name="쉼표 [0] 10 7 2 9" xfId="31095"/>
    <cellStyle name="쉼표 [0] 10 7 3" xfId="7520"/>
    <cellStyle name="쉼표 [0] 10 7 3 2" xfId="7521"/>
    <cellStyle name="쉼표 [0] 10 7 3 2 2" xfId="31104"/>
    <cellStyle name="쉼표 [0] 10 7 3 3" xfId="7522"/>
    <cellStyle name="쉼표 [0] 10 7 3 3 2" xfId="31105"/>
    <cellStyle name="쉼표 [0] 10 7 3 4" xfId="7523"/>
    <cellStyle name="쉼표 [0] 10 7 3 4 2" xfId="31106"/>
    <cellStyle name="쉼표 [0] 10 7 3 5" xfId="7524"/>
    <cellStyle name="쉼표 [0] 10 7 3 5 2" xfId="36825"/>
    <cellStyle name="쉼표 [0] 10 7 3 6" xfId="7525"/>
    <cellStyle name="쉼표 [0] 10 7 3 7" xfId="31103"/>
    <cellStyle name="쉼표 [0] 10 7 4" xfId="7526"/>
    <cellStyle name="쉼표 [0] 10 7 4 2" xfId="31107"/>
    <cellStyle name="쉼표 [0] 10 7 5" xfId="7527"/>
    <cellStyle name="쉼표 [0] 10 7 5 2" xfId="31108"/>
    <cellStyle name="쉼표 [0] 10 7 6" xfId="7528"/>
    <cellStyle name="쉼표 [0] 10 7 6 2" xfId="31109"/>
    <cellStyle name="쉼표 [0] 10 7 7" xfId="7529"/>
    <cellStyle name="쉼표 [0] 10 7 7 2" xfId="36821"/>
    <cellStyle name="쉼표 [0] 10 7 8" xfId="7530"/>
    <cellStyle name="쉼표 [0] 10 7 9" xfId="7531"/>
    <cellStyle name="쉼표 [0] 10 8" xfId="7532"/>
    <cellStyle name="쉼표 [0] 10 8 10" xfId="31110"/>
    <cellStyle name="쉼표 [0] 10 8 2" xfId="7533"/>
    <cellStyle name="쉼표 [0] 10 8 2 2" xfId="7534"/>
    <cellStyle name="쉼표 [0] 10 8 2 2 2" xfId="7535"/>
    <cellStyle name="쉼표 [0] 10 8 2 2 2 2" xfId="31113"/>
    <cellStyle name="쉼표 [0] 10 8 2 2 3" xfId="7536"/>
    <cellStyle name="쉼표 [0] 10 8 2 2 3 2" xfId="31114"/>
    <cellStyle name="쉼표 [0] 10 8 2 2 4" xfId="7537"/>
    <cellStyle name="쉼표 [0] 10 8 2 2 4 2" xfId="31115"/>
    <cellStyle name="쉼표 [0] 10 8 2 2 5" xfId="7538"/>
    <cellStyle name="쉼표 [0] 10 8 2 2 5 2" xfId="36815"/>
    <cellStyle name="쉼표 [0] 10 8 2 2 6" xfId="7539"/>
    <cellStyle name="쉼표 [0] 10 8 2 2 7" xfId="31112"/>
    <cellStyle name="쉼표 [0] 10 8 2 3" xfId="7540"/>
    <cellStyle name="쉼표 [0] 10 8 2 3 2" xfId="31116"/>
    <cellStyle name="쉼표 [0] 10 8 2 4" xfId="7541"/>
    <cellStyle name="쉼표 [0] 10 8 2 4 2" xfId="31117"/>
    <cellStyle name="쉼표 [0] 10 8 2 5" xfId="7542"/>
    <cellStyle name="쉼표 [0] 10 8 2 5 2" xfId="31118"/>
    <cellStyle name="쉼표 [0] 10 8 2 6" xfId="7543"/>
    <cellStyle name="쉼표 [0] 10 8 2 6 2" xfId="36812"/>
    <cellStyle name="쉼표 [0] 10 8 2 7" xfId="7544"/>
    <cellStyle name="쉼표 [0] 10 8 2 8" xfId="7545"/>
    <cellStyle name="쉼표 [0] 10 8 2 9" xfId="31111"/>
    <cellStyle name="쉼표 [0] 10 8 3" xfId="7546"/>
    <cellStyle name="쉼표 [0] 10 8 3 2" xfId="7547"/>
    <cellStyle name="쉼표 [0] 10 8 3 2 2" xfId="31120"/>
    <cellStyle name="쉼표 [0] 10 8 3 3" xfId="7548"/>
    <cellStyle name="쉼표 [0] 10 8 3 3 2" xfId="31121"/>
    <cellStyle name="쉼표 [0] 10 8 3 4" xfId="7549"/>
    <cellStyle name="쉼표 [0] 10 8 3 4 2" xfId="31122"/>
    <cellStyle name="쉼표 [0] 10 8 3 5" xfId="7550"/>
    <cellStyle name="쉼표 [0] 10 8 3 5 2" xfId="36807"/>
    <cellStyle name="쉼표 [0] 10 8 3 6" xfId="7551"/>
    <cellStyle name="쉼표 [0] 10 8 3 7" xfId="31119"/>
    <cellStyle name="쉼표 [0] 10 8 4" xfId="7552"/>
    <cellStyle name="쉼표 [0] 10 8 4 2" xfId="31123"/>
    <cellStyle name="쉼표 [0] 10 8 5" xfId="7553"/>
    <cellStyle name="쉼표 [0] 10 8 5 2" xfId="31124"/>
    <cellStyle name="쉼표 [0] 10 8 6" xfId="7554"/>
    <cellStyle name="쉼표 [0] 10 8 6 2" xfId="31125"/>
    <cellStyle name="쉼표 [0] 10 8 7" xfId="7555"/>
    <cellStyle name="쉼표 [0] 10 8 7 2" xfId="36804"/>
    <cellStyle name="쉼표 [0] 10 8 8" xfId="7556"/>
    <cellStyle name="쉼표 [0] 10 8 9" xfId="7557"/>
    <cellStyle name="쉼표 [0] 10 9" xfId="7558"/>
    <cellStyle name="쉼표 [0] 10 9 2" xfId="7559"/>
    <cellStyle name="쉼표 [0] 10 9 2 2" xfId="7560"/>
    <cellStyle name="쉼표 [0] 10 9 2 2 2" xfId="31128"/>
    <cellStyle name="쉼표 [0] 10 9 2 3" xfId="7561"/>
    <cellStyle name="쉼표 [0] 10 9 2 3 2" xfId="31129"/>
    <cellStyle name="쉼표 [0] 10 9 2 4" xfId="7562"/>
    <cellStyle name="쉼표 [0] 10 9 2 4 2" xfId="31130"/>
    <cellStyle name="쉼표 [0] 10 9 2 5" xfId="7563"/>
    <cellStyle name="쉼표 [0] 10 9 2 5 2" xfId="36800"/>
    <cellStyle name="쉼표 [0] 10 9 2 6" xfId="7564"/>
    <cellStyle name="쉼표 [0] 10 9 2 7" xfId="31127"/>
    <cellStyle name="쉼표 [0] 10 9 3" xfId="7565"/>
    <cellStyle name="쉼표 [0] 10 9 3 2" xfId="31131"/>
    <cellStyle name="쉼표 [0] 10 9 4" xfId="7566"/>
    <cellStyle name="쉼표 [0] 10 9 4 2" xfId="31132"/>
    <cellStyle name="쉼표 [0] 10 9 5" xfId="7567"/>
    <cellStyle name="쉼표 [0] 10 9 5 2" xfId="31133"/>
    <cellStyle name="쉼표 [0] 10 9 6" xfId="7568"/>
    <cellStyle name="쉼표 [0] 10 9 6 2" xfId="36796"/>
    <cellStyle name="쉼표 [0] 10 9 7" xfId="7569"/>
    <cellStyle name="쉼표 [0] 10 9 8" xfId="7570"/>
    <cellStyle name="쉼표 [0] 10 9 9" xfId="31126"/>
    <cellStyle name="쉼표 [0] 11" xfId="7571"/>
    <cellStyle name="쉼표 [0] 11 10" xfId="7572"/>
    <cellStyle name="쉼표 [0] 11 10 2" xfId="7573"/>
    <cellStyle name="쉼표 [0] 11 10 2 2" xfId="7574"/>
    <cellStyle name="쉼표 [0] 11 10 2 2 2" xfId="31137"/>
    <cellStyle name="쉼표 [0] 11 10 2 3" xfId="7575"/>
    <cellStyle name="쉼표 [0] 11 10 2 3 2" xfId="31138"/>
    <cellStyle name="쉼표 [0] 11 10 2 4" xfId="7576"/>
    <cellStyle name="쉼표 [0] 11 10 2 4 2" xfId="31139"/>
    <cellStyle name="쉼표 [0] 11 10 2 5" xfId="7577"/>
    <cellStyle name="쉼표 [0] 11 10 2 6" xfId="7578"/>
    <cellStyle name="쉼표 [0] 11 10 2 7" xfId="31136"/>
    <cellStyle name="쉼표 [0] 11 10 3" xfId="7579"/>
    <cellStyle name="쉼표 [0] 11 10 3 2" xfId="31140"/>
    <cellStyle name="쉼표 [0] 11 10 4" xfId="7580"/>
    <cellStyle name="쉼표 [0] 11 10 4 2" xfId="31141"/>
    <cellStyle name="쉼표 [0] 11 10 5" xfId="7581"/>
    <cellStyle name="쉼표 [0] 11 10 5 2" xfId="31142"/>
    <cellStyle name="쉼표 [0] 11 10 6" xfId="7582"/>
    <cellStyle name="쉼표 [0] 11 10 7" xfId="7583"/>
    <cellStyle name="쉼표 [0] 11 10 8" xfId="7584"/>
    <cellStyle name="쉼표 [0] 11 10 9" xfId="31135"/>
    <cellStyle name="쉼표 [0] 11 11" xfId="7585"/>
    <cellStyle name="쉼표 [0] 11 11 2" xfId="7586"/>
    <cellStyle name="쉼표 [0] 11 11 2 2" xfId="31144"/>
    <cellStyle name="쉼표 [0] 11 11 3" xfId="7587"/>
    <cellStyle name="쉼표 [0] 11 11 3 2" xfId="31145"/>
    <cellStyle name="쉼표 [0] 11 11 4" xfId="7588"/>
    <cellStyle name="쉼표 [0] 11 11 4 2" xfId="31146"/>
    <cellStyle name="쉼표 [0] 11 11 5" xfId="7589"/>
    <cellStyle name="쉼표 [0] 11 11 6" xfId="7590"/>
    <cellStyle name="쉼표 [0] 11 11 7" xfId="31143"/>
    <cellStyle name="쉼표 [0] 11 12" xfId="7591"/>
    <cellStyle name="쉼표 [0] 11 12 2" xfId="31147"/>
    <cellStyle name="쉼표 [0] 11 13" xfId="7592"/>
    <cellStyle name="쉼표 [0] 11 13 2" xfId="31148"/>
    <cellStyle name="쉼표 [0] 11 14" xfId="7593"/>
    <cellStyle name="쉼표 [0] 11 14 2" xfId="31149"/>
    <cellStyle name="쉼표 [0] 11 15" xfId="7594"/>
    <cellStyle name="쉼표 [0] 11 16" xfId="7595"/>
    <cellStyle name="쉼표 [0] 11 17" xfId="7596"/>
    <cellStyle name="쉼표 [0] 11 18" xfId="7597"/>
    <cellStyle name="쉼표 [0] 11 19" xfId="31134"/>
    <cellStyle name="쉼표 [0] 11 2" xfId="7598"/>
    <cellStyle name="쉼표 [0] 11 2 10" xfId="7599"/>
    <cellStyle name="쉼표 [0] 11 2 10 2" xfId="7600"/>
    <cellStyle name="쉼표 [0] 11 2 10 2 2" xfId="31152"/>
    <cellStyle name="쉼표 [0] 11 2 10 3" xfId="7601"/>
    <cellStyle name="쉼표 [0] 11 2 10 3 2" xfId="31153"/>
    <cellStyle name="쉼표 [0] 11 2 10 4" xfId="7602"/>
    <cellStyle name="쉼표 [0] 11 2 10 4 2" xfId="31154"/>
    <cellStyle name="쉼표 [0] 11 2 10 5" xfId="7603"/>
    <cellStyle name="쉼표 [0] 11 2 10 6" xfId="7604"/>
    <cellStyle name="쉼표 [0] 11 2 10 7" xfId="31151"/>
    <cellStyle name="쉼표 [0] 11 2 11" xfId="7605"/>
    <cellStyle name="쉼표 [0] 11 2 11 2" xfId="31155"/>
    <cellStyle name="쉼표 [0] 11 2 12" xfId="7606"/>
    <cellStyle name="쉼표 [0] 11 2 12 2" xfId="31156"/>
    <cellStyle name="쉼표 [0] 11 2 13" xfId="7607"/>
    <cellStyle name="쉼표 [0] 11 2 13 2" xfId="31157"/>
    <cellStyle name="쉼표 [0] 11 2 14" xfId="7608"/>
    <cellStyle name="쉼표 [0] 11 2 15" xfId="7609"/>
    <cellStyle name="쉼표 [0] 11 2 16" xfId="7610"/>
    <cellStyle name="쉼표 [0] 11 2 17" xfId="7611"/>
    <cellStyle name="쉼표 [0] 11 2 18" xfId="31150"/>
    <cellStyle name="쉼표 [0] 11 2 19" xfId="36026"/>
    <cellStyle name="쉼표 [0] 11 2 2" xfId="7612"/>
    <cellStyle name="쉼표 [0] 11 2 2 10" xfId="31158"/>
    <cellStyle name="쉼표 [0] 11 2 2 2" xfId="7613"/>
    <cellStyle name="쉼표 [0] 11 2 2 2 2" xfId="7614"/>
    <cellStyle name="쉼표 [0] 11 2 2 2 2 2" xfId="7615"/>
    <cellStyle name="쉼표 [0] 11 2 2 2 2 2 2" xfId="31161"/>
    <cellStyle name="쉼표 [0] 11 2 2 2 2 3" xfId="7616"/>
    <cellStyle name="쉼표 [0] 11 2 2 2 2 3 2" xfId="31162"/>
    <cellStyle name="쉼표 [0] 11 2 2 2 2 4" xfId="7617"/>
    <cellStyle name="쉼표 [0] 11 2 2 2 2 4 2" xfId="31163"/>
    <cellStyle name="쉼표 [0] 11 2 2 2 2 5" xfId="7618"/>
    <cellStyle name="쉼표 [0] 11 2 2 2 2 6" xfId="7619"/>
    <cellStyle name="쉼표 [0] 11 2 2 2 2 7" xfId="31160"/>
    <cellStyle name="쉼표 [0] 11 2 2 2 3" xfId="7620"/>
    <cellStyle name="쉼표 [0] 11 2 2 2 3 2" xfId="31164"/>
    <cellStyle name="쉼표 [0] 11 2 2 2 4" xfId="7621"/>
    <cellStyle name="쉼표 [0] 11 2 2 2 4 2" xfId="31165"/>
    <cellStyle name="쉼표 [0] 11 2 2 2 5" xfId="7622"/>
    <cellStyle name="쉼표 [0] 11 2 2 2 5 2" xfId="31166"/>
    <cellStyle name="쉼표 [0] 11 2 2 2 6" xfId="7623"/>
    <cellStyle name="쉼표 [0] 11 2 2 2 7" xfId="7624"/>
    <cellStyle name="쉼표 [0] 11 2 2 2 8" xfId="7625"/>
    <cellStyle name="쉼표 [0] 11 2 2 2 9" xfId="31159"/>
    <cellStyle name="쉼표 [0] 11 2 2 3" xfId="7626"/>
    <cellStyle name="쉼표 [0] 11 2 2 3 2" xfId="7627"/>
    <cellStyle name="쉼표 [0] 11 2 2 3 2 2" xfId="31168"/>
    <cellStyle name="쉼표 [0] 11 2 2 3 3" xfId="7628"/>
    <cellStyle name="쉼표 [0] 11 2 2 3 3 2" xfId="31169"/>
    <cellStyle name="쉼표 [0] 11 2 2 3 4" xfId="7629"/>
    <cellStyle name="쉼표 [0] 11 2 2 3 4 2" xfId="31170"/>
    <cellStyle name="쉼표 [0] 11 2 2 3 5" xfId="7630"/>
    <cellStyle name="쉼표 [0] 11 2 2 3 6" xfId="7631"/>
    <cellStyle name="쉼표 [0] 11 2 2 3 7" xfId="31167"/>
    <cellStyle name="쉼표 [0] 11 2 2 4" xfId="7632"/>
    <cellStyle name="쉼표 [0] 11 2 2 4 2" xfId="31171"/>
    <cellStyle name="쉼표 [0] 11 2 2 5" xfId="7633"/>
    <cellStyle name="쉼표 [0] 11 2 2 5 2" xfId="31172"/>
    <cellStyle name="쉼표 [0] 11 2 2 6" xfId="7634"/>
    <cellStyle name="쉼표 [0] 11 2 2 6 2" xfId="31173"/>
    <cellStyle name="쉼표 [0] 11 2 2 7" xfId="7635"/>
    <cellStyle name="쉼표 [0] 11 2 2 8" xfId="7636"/>
    <cellStyle name="쉼표 [0] 11 2 2 9" xfId="7637"/>
    <cellStyle name="쉼표 [0] 11 2 3" xfId="7638"/>
    <cellStyle name="쉼표 [0] 11 2 3 10" xfId="31174"/>
    <cellStyle name="쉼표 [0] 11 2 3 2" xfId="7639"/>
    <cellStyle name="쉼표 [0] 11 2 3 2 2" xfId="7640"/>
    <cellStyle name="쉼표 [0] 11 2 3 2 2 2" xfId="7641"/>
    <cellStyle name="쉼표 [0] 11 2 3 2 2 2 2" xfId="31177"/>
    <cellStyle name="쉼표 [0] 11 2 3 2 2 3" xfId="7642"/>
    <cellStyle name="쉼표 [0] 11 2 3 2 2 3 2" xfId="31178"/>
    <cellStyle name="쉼표 [0] 11 2 3 2 2 4" xfId="7643"/>
    <cellStyle name="쉼표 [0] 11 2 3 2 2 4 2" xfId="31179"/>
    <cellStyle name="쉼표 [0] 11 2 3 2 2 5" xfId="7644"/>
    <cellStyle name="쉼표 [0] 11 2 3 2 2 6" xfId="7645"/>
    <cellStyle name="쉼표 [0] 11 2 3 2 2 7" xfId="31176"/>
    <cellStyle name="쉼표 [0] 11 2 3 2 3" xfId="7646"/>
    <cellStyle name="쉼표 [0] 11 2 3 2 3 2" xfId="31180"/>
    <cellStyle name="쉼표 [0] 11 2 3 2 4" xfId="7647"/>
    <cellStyle name="쉼표 [0] 11 2 3 2 4 2" xfId="31181"/>
    <cellStyle name="쉼표 [0] 11 2 3 2 5" xfId="7648"/>
    <cellStyle name="쉼표 [0] 11 2 3 2 5 2" xfId="31182"/>
    <cellStyle name="쉼표 [0] 11 2 3 2 6" xfId="7649"/>
    <cellStyle name="쉼표 [0] 11 2 3 2 7" xfId="7650"/>
    <cellStyle name="쉼표 [0] 11 2 3 2 8" xfId="7651"/>
    <cellStyle name="쉼표 [0] 11 2 3 2 9" xfId="31175"/>
    <cellStyle name="쉼표 [0] 11 2 3 3" xfId="7652"/>
    <cellStyle name="쉼표 [0] 11 2 3 3 2" xfId="7653"/>
    <cellStyle name="쉼표 [0] 11 2 3 3 2 2" xfId="31184"/>
    <cellStyle name="쉼표 [0] 11 2 3 3 3" xfId="7654"/>
    <cellStyle name="쉼표 [0] 11 2 3 3 3 2" xfId="31185"/>
    <cellStyle name="쉼표 [0] 11 2 3 3 4" xfId="7655"/>
    <cellStyle name="쉼표 [0] 11 2 3 3 4 2" xfId="31186"/>
    <cellStyle name="쉼표 [0] 11 2 3 3 5" xfId="7656"/>
    <cellStyle name="쉼표 [0] 11 2 3 3 6" xfId="7657"/>
    <cellStyle name="쉼표 [0] 11 2 3 3 7" xfId="31183"/>
    <cellStyle name="쉼표 [0] 11 2 3 4" xfId="7658"/>
    <cellStyle name="쉼표 [0] 11 2 3 4 2" xfId="31187"/>
    <cellStyle name="쉼표 [0] 11 2 3 5" xfId="7659"/>
    <cellStyle name="쉼표 [0] 11 2 3 5 2" xfId="31188"/>
    <cellStyle name="쉼표 [0] 11 2 3 6" xfId="7660"/>
    <cellStyle name="쉼표 [0] 11 2 3 6 2" xfId="31189"/>
    <cellStyle name="쉼표 [0] 11 2 3 7" xfId="7661"/>
    <cellStyle name="쉼표 [0] 11 2 3 8" xfId="7662"/>
    <cellStyle name="쉼표 [0] 11 2 3 9" xfId="7663"/>
    <cellStyle name="쉼표 [0] 11 2 4" xfId="7664"/>
    <cellStyle name="쉼표 [0] 11 2 4 10" xfId="31190"/>
    <cellStyle name="쉼표 [0] 11 2 4 2" xfId="7665"/>
    <cellStyle name="쉼표 [0] 11 2 4 2 2" xfId="7666"/>
    <cellStyle name="쉼표 [0] 11 2 4 2 2 2" xfId="7667"/>
    <cellStyle name="쉼표 [0] 11 2 4 2 2 2 2" xfId="31193"/>
    <cellStyle name="쉼표 [0] 11 2 4 2 2 3" xfId="7668"/>
    <cellStyle name="쉼표 [0] 11 2 4 2 2 3 2" xfId="31194"/>
    <cellStyle name="쉼표 [0] 11 2 4 2 2 4" xfId="7669"/>
    <cellStyle name="쉼표 [0] 11 2 4 2 2 4 2" xfId="31195"/>
    <cellStyle name="쉼표 [0] 11 2 4 2 2 5" xfId="7670"/>
    <cellStyle name="쉼표 [0] 11 2 4 2 2 6" xfId="7671"/>
    <cellStyle name="쉼표 [0] 11 2 4 2 2 7" xfId="31192"/>
    <cellStyle name="쉼표 [0] 11 2 4 2 3" xfId="7672"/>
    <cellStyle name="쉼표 [0] 11 2 4 2 3 2" xfId="31196"/>
    <cellStyle name="쉼표 [0] 11 2 4 2 4" xfId="7673"/>
    <cellStyle name="쉼표 [0] 11 2 4 2 4 2" xfId="31197"/>
    <cellStyle name="쉼표 [0] 11 2 4 2 5" xfId="7674"/>
    <cellStyle name="쉼표 [0] 11 2 4 2 5 2" xfId="31198"/>
    <cellStyle name="쉼표 [0] 11 2 4 2 6" xfId="7675"/>
    <cellStyle name="쉼표 [0] 11 2 4 2 7" xfId="7676"/>
    <cellStyle name="쉼표 [0] 11 2 4 2 8" xfId="7677"/>
    <cellStyle name="쉼표 [0] 11 2 4 2 9" xfId="31191"/>
    <cellStyle name="쉼표 [0] 11 2 4 3" xfId="7678"/>
    <cellStyle name="쉼표 [0] 11 2 4 3 2" xfId="7679"/>
    <cellStyle name="쉼표 [0] 11 2 4 3 2 2" xfId="31200"/>
    <cellStyle name="쉼표 [0] 11 2 4 3 3" xfId="7680"/>
    <cellStyle name="쉼표 [0] 11 2 4 3 3 2" xfId="31201"/>
    <cellStyle name="쉼표 [0] 11 2 4 3 4" xfId="7681"/>
    <cellStyle name="쉼표 [0] 11 2 4 3 4 2" xfId="31202"/>
    <cellStyle name="쉼표 [0] 11 2 4 3 5" xfId="7682"/>
    <cellStyle name="쉼표 [0] 11 2 4 3 6" xfId="7683"/>
    <cellStyle name="쉼표 [0] 11 2 4 3 7" xfId="31199"/>
    <cellStyle name="쉼표 [0] 11 2 4 4" xfId="7684"/>
    <cellStyle name="쉼표 [0] 11 2 4 4 2" xfId="31203"/>
    <cellStyle name="쉼표 [0] 11 2 4 5" xfId="7685"/>
    <cellStyle name="쉼표 [0] 11 2 4 5 2" xfId="31204"/>
    <cellStyle name="쉼표 [0] 11 2 4 6" xfId="7686"/>
    <cellStyle name="쉼표 [0] 11 2 4 6 2" xfId="31205"/>
    <cellStyle name="쉼표 [0] 11 2 4 7" xfId="7687"/>
    <cellStyle name="쉼표 [0] 11 2 4 8" xfId="7688"/>
    <cellStyle name="쉼표 [0] 11 2 4 9" xfId="7689"/>
    <cellStyle name="쉼표 [0] 11 2 5" xfId="7690"/>
    <cellStyle name="쉼표 [0] 11 2 5 10" xfId="31206"/>
    <cellStyle name="쉼표 [0] 11 2 5 2" xfId="7691"/>
    <cellStyle name="쉼표 [0] 11 2 5 2 2" xfId="7692"/>
    <cellStyle name="쉼표 [0] 11 2 5 2 2 2" xfId="7693"/>
    <cellStyle name="쉼표 [0] 11 2 5 2 2 2 2" xfId="31209"/>
    <cellStyle name="쉼표 [0] 11 2 5 2 2 3" xfId="7694"/>
    <cellStyle name="쉼표 [0] 11 2 5 2 2 3 2" xfId="31210"/>
    <cellStyle name="쉼표 [0] 11 2 5 2 2 4" xfId="7695"/>
    <cellStyle name="쉼표 [0] 11 2 5 2 2 4 2" xfId="31211"/>
    <cellStyle name="쉼표 [0] 11 2 5 2 2 5" xfId="7696"/>
    <cellStyle name="쉼표 [0] 11 2 5 2 2 6" xfId="7697"/>
    <cellStyle name="쉼표 [0] 11 2 5 2 2 7" xfId="31208"/>
    <cellStyle name="쉼표 [0] 11 2 5 2 3" xfId="7698"/>
    <cellStyle name="쉼표 [0] 11 2 5 2 3 2" xfId="31212"/>
    <cellStyle name="쉼표 [0] 11 2 5 2 4" xfId="7699"/>
    <cellStyle name="쉼표 [0] 11 2 5 2 4 2" xfId="31213"/>
    <cellStyle name="쉼표 [0] 11 2 5 2 5" xfId="7700"/>
    <cellStyle name="쉼표 [0] 11 2 5 2 5 2" xfId="31214"/>
    <cellStyle name="쉼표 [0] 11 2 5 2 6" xfId="7701"/>
    <cellStyle name="쉼표 [0] 11 2 5 2 7" xfId="7702"/>
    <cellStyle name="쉼표 [0] 11 2 5 2 8" xfId="7703"/>
    <cellStyle name="쉼표 [0] 11 2 5 2 9" xfId="31207"/>
    <cellStyle name="쉼표 [0] 11 2 5 3" xfId="7704"/>
    <cellStyle name="쉼표 [0] 11 2 5 3 2" xfId="7705"/>
    <cellStyle name="쉼표 [0] 11 2 5 3 2 2" xfId="31216"/>
    <cellStyle name="쉼표 [0] 11 2 5 3 3" xfId="7706"/>
    <cellStyle name="쉼표 [0] 11 2 5 3 3 2" xfId="31217"/>
    <cellStyle name="쉼표 [0] 11 2 5 3 4" xfId="7707"/>
    <cellStyle name="쉼표 [0] 11 2 5 3 4 2" xfId="31218"/>
    <cellStyle name="쉼표 [0] 11 2 5 3 5" xfId="7708"/>
    <cellStyle name="쉼표 [0] 11 2 5 3 6" xfId="7709"/>
    <cellStyle name="쉼표 [0] 11 2 5 3 7" xfId="31215"/>
    <cellStyle name="쉼표 [0] 11 2 5 4" xfId="7710"/>
    <cellStyle name="쉼표 [0] 11 2 5 4 2" xfId="31219"/>
    <cellStyle name="쉼표 [0] 11 2 5 5" xfId="7711"/>
    <cellStyle name="쉼표 [0] 11 2 5 5 2" xfId="31220"/>
    <cellStyle name="쉼표 [0] 11 2 5 6" xfId="7712"/>
    <cellStyle name="쉼표 [0] 11 2 5 6 2" xfId="31221"/>
    <cellStyle name="쉼표 [0] 11 2 5 7" xfId="7713"/>
    <cellStyle name="쉼표 [0] 11 2 5 8" xfId="7714"/>
    <cellStyle name="쉼표 [0] 11 2 5 9" xfId="7715"/>
    <cellStyle name="쉼표 [0] 11 2 6" xfId="7716"/>
    <cellStyle name="쉼표 [0] 11 2 6 10" xfId="31222"/>
    <cellStyle name="쉼표 [0] 11 2 6 2" xfId="7717"/>
    <cellStyle name="쉼표 [0] 11 2 6 2 2" xfId="7718"/>
    <cellStyle name="쉼표 [0] 11 2 6 2 2 2" xfId="7719"/>
    <cellStyle name="쉼표 [0] 11 2 6 2 2 2 2" xfId="31225"/>
    <cellStyle name="쉼표 [0] 11 2 6 2 2 3" xfId="7720"/>
    <cellStyle name="쉼표 [0] 11 2 6 2 2 3 2" xfId="31226"/>
    <cellStyle name="쉼표 [0] 11 2 6 2 2 4" xfId="7721"/>
    <cellStyle name="쉼표 [0] 11 2 6 2 2 4 2" xfId="31227"/>
    <cellStyle name="쉼표 [0] 11 2 6 2 2 5" xfId="7722"/>
    <cellStyle name="쉼표 [0] 11 2 6 2 2 6" xfId="7723"/>
    <cellStyle name="쉼표 [0] 11 2 6 2 2 7" xfId="31224"/>
    <cellStyle name="쉼표 [0] 11 2 6 2 3" xfId="7724"/>
    <cellStyle name="쉼표 [0] 11 2 6 2 3 2" xfId="31228"/>
    <cellStyle name="쉼표 [0] 11 2 6 2 4" xfId="7725"/>
    <cellStyle name="쉼표 [0] 11 2 6 2 4 2" xfId="31229"/>
    <cellStyle name="쉼표 [0] 11 2 6 2 5" xfId="7726"/>
    <cellStyle name="쉼표 [0] 11 2 6 2 5 2" xfId="31230"/>
    <cellStyle name="쉼표 [0] 11 2 6 2 6" xfId="7727"/>
    <cellStyle name="쉼표 [0] 11 2 6 2 7" xfId="7728"/>
    <cellStyle name="쉼표 [0] 11 2 6 2 8" xfId="7729"/>
    <cellStyle name="쉼표 [0] 11 2 6 2 9" xfId="31223"/>
    <cellStyle name="쉼표 [0] 11 2 6 3" xfId="7730"/>
    <cellStyle name="쉼표 [0] 11 2 6 3 2" xfId="7731"/>
    <cellStyle name="쉼표 [0] 11 2 6 3 2 2" xfId="31232"/>
    <cellStyle name="쉼표 [0] 11 2 6 3 3" xfId="7732"/>
    <cellStyle name="쉼표 [0] 11 2 6 3 3 2" xfId="31233"/>
    <cellStyle name="쉼표 [0] 11 2 6 3 4" xfId="7733"/>
    <cellStyle name="쉼표 [0] 11 2 6 3 4 2" xfId="31234"/>
    <cellStyle name="쉼표 [0] 11 2 6 3 5" xfId="7734"/>
    <cellStyle name="쉼표 [0] 11 2 6 3 6" xfId="7735"/>
    <cellStyle name="쉼표 [0] 11 2 6 3 7" xfId="31231"/>
    <cellStyle name="쉼표 [0] 11 2 6 4" xfId="7736"/>
    <cellStyle name="쉼표 [0] 11 2 6 4 2" xfId="31235"/>
    <cellStyle name="쉼표 [0] 11 2 6 5" xfId="7737"/>
    <cellStyle name="쉼표 [0] 11 2 6 5 2" xfId="31236"/>
    <cellStyle name="쉼표 [0] 11 2 6 6" xfId="7738"/>
    <cellStyle name="쉼표 [0] 11 2 6 6 2" xfId="31237"/>
    <cellStyle name="쉼표 [0] 11 2 6 7" xfId="7739"/>
    <cellStyle name="쉼표 [0] 11 2 6 8" xfId="7740"/>
    <cellStyle name="쉼표 [0] 11 2 6 9" xfId="7741"/>
    <cellStyle name="쉼표 [0] 11 2 7" xfId="7742"/>
    <cellStyle name="쉼표 [0] 11 2 7 10" xfId="31238"/>
    <cellStyle name="쉼표 [0] 11 2 7 2" xfId="7743"/>
    <cellStyle name="쉼표 [0] 11 2 7 2 2" xfId="7744"/>
    <cellStyle name="쉼표 [0] 11 2 7 2 2 2" xfId="7745"/>
    <cellStyle name="쉼표 [0] 11 2 7 2 2 2 2" xfId="31241"/>
    <cellStyle name="쉼표 [0] 11 2 7 2 2 3" xfId="7746"/>
    <cellStyle name="쉼표 [0] 11 2 7 2 2 3 2" xfId="31242"/>
    <cellStyle name="쉼표 [0] 11 2 7 2 2 4" xfId="7747"/>
    <cellStyle name="쉼표 [0] 11 2 7 2 2 4 2" xfId="31243"/>
    <cellStyle name="쉼표 [0] 11 2 7 2 2 5" xfId="7748"/>
    <cellStyle name="쉼표 [0] 11 2 7 2 2 6" xfId="7749"/>
    <cellStyle name="쉼표 [0] 11 2 7 2 2 7" xfId="31240"/>
    <cellStyle name="쉼표 [0] 11 2 7 2 3" xfId="7750"/>
    <cellStyle name="쉼표 [0] 11 2 7 2 3 2" xfId="31244"/>
    <cellStyle name="쉼표 [0] 11 2 7 2 4" xfId="7751"/>
    <cellStyle name="쉼표 [0] 11 2 7 2 4 2" xfId="31245"/>
    <cellStyle name="쉼표 [0] 11 2 7 2 5" xfId="7752"/>
    <cellStyle name="쉼표 [0] 11 2 7 2 5 2" xfId="31246"/>
    <cellStyle name="쉼표 [0] 11 2 7 2 6" xfId="7753"/>
    <cellStyle name="쉼표 [0] 11 2 7 2 7" xfId="7754"/>
    <cellStyle name="쉼표 [0] 11 2 7 2 8" xfId="7755"/>
    <cellStyle name="쉼표 [0] 11 2 7 2 9" xfId="31239"/>
    <cellStyle name="쉼표 [0] 11 2 7 3" xfId="7756"/>
    <cellStyle name="쉼표 [0] 11 2 7 3 2" xfId="7757"/>
    <cellStyle name="쉼표 [0] 11 2 7 3 2 2" xfId="31248"/>
    <cellStyle name="쉼표 [0] 11 2 7 3 3" xfId="7758"/>
    <cellStyle name="쉼표 [0] 11 2 7 3 3 2" xfId="31249"/>
    <cellStyle name="쉼표 [0] 11 2 7 3 4" xfId="7759"/>
    <cellStyle name="쉼표 [0] 11 2 7 3 4 2" xfId="31250"/>
    <cellStyle name="쉼표 [0] 11 2 7 3 5" xfId="7760"/>
    <cellStyle name="쉼표 [0] 11 2 7 3 6" xfId="7761"/>
    <cellStyle name="쉼표 [0] 11 2 7 3 7" xfId="31247"/>
    <cellStyle name="쉼표 [0] 11 2 7 4" xfId="7762"/>
    <cellStyle name="쉼표 [0] 11 2 7 4 2" xfId="31251"/>
    <cellStyle name="쉼표 [0] 11 2 7 5" xfId="7763"/>
    <cellStyle name="쉼표 [0] 11 2 7 5 2" xfId="31252"/>
    <cellStyle name="쉼표 [0] 11 2 7 6" xfId="7764"/>
    <cellStyle name="쉼표 [0] 11 2 7 6 2" xfId="31253"/>
    <cellStyle name="쉼표 [0] 11 2 7 7" xfId="7765"/>
    <cellStyle name="쉼표 [0] 11 2 7 8" xfId="7766"/>
    <cellStyle name="쉼표 [0] 11 2 7 9" xfId="7767"/>
    <cellStyle name="쉼표 [0] 11 2 8" xfId="7768"/>
    <cellStyle name="쉼표 [0] 11 2 8 2" xfId="7769"/>
    <cellStyle name="쉼표 [0] 11 2 8 2 2" xfId="7770"/>
    <cellStyle name="쉼표 [0] 11 2 8 2 2 2" xfId="31256"/>
    <cellStyle name="쉼표 [0] 11 2 8 2 3" xfId="7771"/>
    <cellStyle name="쉼표 [0] 11 2 8 2 3 2" xfId="31257"/>
    <cellStyle name="쉼표 [0] 11 2 8 2 4" xfId="7772"/>
    <cellStyle name="쉼표 [0] 11 2 8 2 4 2" xfId="31258"/>
    <cellStyle name="쉼표 [0] 11 2 8 2 5" xfId="7773"/>
    <cellStyle name="쉼표 [0] 11 2 8 2 6" xfId="7774"/>
    <cellStyle name="쉼표 [0] 11 2 8 2 7" xfId="31255"/>
    <cellStyle name="쉼표 [0] 11 2 8 3" xfId="7775"/>
    <cellStyle name="쉼표 [0] 11 2 8 3 2" xfId="31259"/>
    <cellStyle name="쉼표 [0] 11 2 8 4" xfId="7776"/>
    <cellStyle name="쉼표 [0] 11 2 8 4 2" xfId="31260"/>
    <cellStyle name="쉼표 [0] 11 2 8 5" xfId="7777"/>
    <cellStyle name="쉼표 [0] 11 2 8 5 2" xfId="31261"/>
    <cellStyle name="쉼표 [0] 11 2 8 6" xfId="7778"/>
    <cellStyle name="쉼표 [0] 11 2 8 7" xfId="7779"/>
    <cellStyle name="쉼표 [0] 11 2 8 8" xfId="7780"/>
    <cellStyle name="쉼표 [0] 11 2 8 9" xfId="31254"/>
    <cellStyle name="쉼표 [0] 11 2 9" xfId="7781"/>
    <cellStyle name="쉼표 [0] 11 2 9 2" xfId="7782"/>
    <cellStyle name="쉼표 [0] 11 2 9 2 2" xfId="7783"/>
    <cellStyle name="쉼표 [0] 11 2 9 2 2 2" xfId="31264"/>
    <cellStyle name="쉼표 [0] 11 2 9 2 3" xfId="7784"/>
    <cellStyle name="쉼표 [0] 11 2 9 2 3 2" xfId="31265"/>
    <cellStyle name="쉼표 [0] 11 2 9 2 4" xfId="7785"/>
    <cellStyle name="쉼표 [0] 11 2 9 2 4 2" xfId="31266"/>
    <cellStyle name="쉼표 [0] 11 2 9 2 5" xfId="7786"/>
    <cellStyle name="쉼표 [0] 11 2 9 2 6" xfId="7787"/>
    <cellStyle name="쉼표 [0] 11 2 9 2 7" xfId="31263"/>
    <cellStyle name="쉼표 [0] 11 2 9 3" xfId="7788"/>
    <cellStyle name="쉼표 [0] 11 2 9 3 2" xfId="31267"/>
    <cellStyle name="쉼표 [0] 11 2 9 4" xfId="7789"/>
    <cellStyle name="쉼표 [0] 11 2 9 4 2" xfId="31268"/>
    <cellStyle name="쉼표 [0] 11 2 9 5" xfId="7790"/>
    <cellStyle name="쉼표 [0] 11 2 9 5 2" xfId="31269"/>
    <cellStyle name="쉼표 [0] 11 2 9 6" xfId="7791"/>
    <cellStyle name="쉼표 [0] 11 2 9 7" xfId="7792"/>
    <cellStyle name="쉼표 [0] 11 2 9 8" xfId="7793"/>
    <cellStyle name="쉼표 [0] 11 2 9 9" xfId="31262"/>
    <cellStyle name="쉼표 [0] 11 20" xfId="36027"/>
    <cellStyle name="쉼표 [0] 11 21" xfId="40656"/>
    <cellStyle name="쉼표 [0] 11 3" xfId="7794"/>
    <cellStyle name="쉼표 [0] 11 3 10" xfId="31270"/>
    <cellStyle name="쉼표 [0] 11 3 2" xfId="7795"/>
    <cellStyle name="쉼표 [0] 11 3 2 2" xfId="7796"/>
    <cellStyle name="쉼표 [0] 11 3 2 2 2" xfId="7797"/>
    <cellStyle name="쉼표 [0] 11 3 2 2 2 2" xfId="31273"/>
    <cellStyle name="쉼표 [0] 11 3 2 2 3" xfId="7798"/>
    <cellStyle name="쉼표 [0] 11 3 2 2 3 2" xfId="31274"/>
    <cellStyle name="쉼표 [0] 11 3 2 2 4" xfId="7799"/>
    <cellStyle name="쉼표 [0] 11 3 2 2 4 2" xfId="31275"/>
    <cellStyle name="쉼표 [0] 11 3 2 2 5" xfId="7800"/>
    <cellStyle name="쉼표 [0] 11 3 2 2 6" xfId="7801"/>
    <cellStyle name="쉼표 [0] 11 3 2 2 7" xfId="31272"/>
    <cellStyle name="쉼표 [0] 11 3 2 3" xfId="7802"/>
    <cellStyle name="쉼표 [0] 11 3 2 3 2" xfId="31276"/>
    <cellStyle name="쉼표 [0] 11 3 2 4" xfId="7803"/>
    <cellStyle name="쉼표 [0] 11 3 2 4 2" xfId="31277"/>
    <cellStyle name="쉼표 [0] 11 3 2 5" xfId="7804"/>
    <cellStyle name="쉼표 [0] 11 3 2 5 2" xfId="31278"/>
    <cellStyle name="쉼표 [0] 11 3 2 6" xfId="7805"/>
    <cellStyle name="쉼표 [0] 11 3 2 7" xfId="7806"/>
    <cellStyle name="쉼표 [0] 11 3 2 8" xfId="7807"/>
    <cellStyle name="쉼표 [0] 11 3 2 9" xfId="31271"/>
    <cellStyle name="쉼표 [0] 11 3 3" xfId="7808"/>
    <cellStyle name="쉼표 [0] 11 3 3 2" xfId="7809"/>
    <cellStyle name="쉼표 [0] 11 3 3 2 2" xfId="31280"/>
    <cellStyle name="쉼표 [0] 11 3 3 3" xfId="7810"/>
    <cellStyle name="쉼표 [0] 11 3 3 3 2" xfId="31281"/>
    <cellStyle name="쉼표 [0] 11 3 3 4" xfId="7811"/>
    <cellStyle name="쉼표 [0] 11 3 3 4 2" xfId="31282"/>
    <cellStyle name="쉼표 [0] 11 3 3 5" xfId="7812"/>
    <cellStyle name="쉼표 [0] 11 3 3 6" xfId="7813"/>
    <cellStyle name="쉼표 [0] 11 3 3 7" xfId="31279"/>
    <cellStyle name="쉼표 [0] 11 3 4" xfId="7814"/>
    <cellStyle name="쉼표 [0] 11 3 4 2" xfId="31283"/>
    <cellStyle name="쉼표 [0] 11 3 5" xfId="7815"/>
    <cellStyle name="쉼표 [0] 11 3 5 2" xfId="31284"/>
    <cellStyle name="쉼표 [0] 11 3 6" xfId="7816"/>
    <cellStyle name="쉼표 [0] 11 3 6 2" xfId="31285"/>
    <cellStyle name="쉼표 [0] 11 3 7" xfId="7817"/>
    <cellStyle name="쉼표 [0] 11 3 8" xfId="7818"/>
    <cellStyle name="쉼표 [0] 11 3 9" xfId="7819"/>
    <cellStyle name="쉼표 [0] 11 4" xfId="7820"/>
    <cellStyle name="쉼표 [0] 11 4 10" xfId="31286"/>
    <cellStyle name="쉼표 [0] 11 4 2" xfId="7821"/>
    <cellStyle name="쉼표 [0] 11 4 2 2" xfId="7822"/>
    <cellStyle name="쉼표 [0] 11 4 2 2 2" xfId="7823"/>
    <cellStyle name="쉼표 [0] 11 4 2 2 2 2" xfId="31289"/>
    <cellStyle name="쉼표 [0] 11 4 2 2 3" xfId="7824"/>
    <cellStyle name="쉼표 [0] 11 4 2 2 3 2" xfId="31290"/>
    <cellStyle name="쉼표 [0] 11 4 2 2 4" xfId="7825"/>
    <cellStyle name="쉼표 [0] 11 4 2 2 4 2" xfId="31291"/>
    <cellStyle name="쉼표 [0] 11 4 2 2 5" xfId="7826"/>
    <cellStyle name="쉼표 [0] 11 4 2 2 6" xfId="7827"/>
    <cellStyle name="쉼표 [0] 11 4 2 2 7" xfId="31288"/>
    <cellStyle name="쉼표 [0] 11 4 2 3" xfId="7828"/>
    <cellStyle name="쉼표 [0] 11 4 2 3 2" xfId="31292"/>
    <cellStyle name="쉼표 [0] 11 4 2 4" xfId="7829"/>
    <cellStyle name="쉼표 [0] 11 4 2 4 2" xfId="31293"/>
    <cellStyle name="쉼표 [0] 11 4 2 5" xfId="7830"/>
    <cellStyle name="쉼표 [0] 11 4 2 5 2" xfId="31294"/>
    <cellStyle name="쉼표 [0] 11 4 2 6" xfId="7831"/>
    <cellStyle name="쉼표 [0] 11 4 2 7" xfId="7832"/>
    <cellStyle name="쉼표 [0] 11 4 2 8" xfId="7833"/>
    <cellStyle name="쉼표 [0] 11 4 2 9" xfId="31287"/>
    <cellStyle name="쉼표 [0] 11 4 3" xfId="7834"/>
    <cellStyle name="쉼표 [0] 11 4 3 2" xfId="7835"/>
    <cellStyle name="쉼표 [0] 11 4 3 2 2" xfId="31296"/>
    <cellStyle name="쉼표 [0] 11 4 3 3" xfId="7836"/>
    <cellStyle name="쉼표 [0] 11 4 3 3 2" xfId="31297"/>
    <cellStyle name="쉼표 [0] 11 4 3 4" xfId="7837"/>
    <cellStyle name="쉼표 [0] 11 4 3 4 2" xfId="31298"/>
    <cellStyle name="쉼표 [0] 11 4 3 5" xfId="7838"/>
    <cellStyle name="쉼표 [0] 11 4 3 6" xfId="7839"/>
    <cellStyle name="쉼표 [0] 11 4 3 7" xfId="31295"/>
    <cellStyle name="쉼표 [0] 11 4 4" xfId="7840"/>
    <cellStyle name="쉼표 [0] 11 4 4 2" xfId="31299"/>
    <cellStyle name="쉼표 [0] 11 4 5" xfId="7841"/>
    <cellStyle name="쉼표 [0] 11 4 5 2" xfId="31300"/>
    <cellStyle name="쉼표 [0] 11 4 6" xfId="7842"/>
    <cellStyle name="쉼표 [0] 11 4 6 2" xfId="31301"/>
    <cellStyle name="쉼표 [0] 11 4 7" xfId="7843"/>
    <cellStyle name="쉼표 [0] 11 4 8" xfId="7844"/>
    <cellStyle name="쉼표 [0] 11 4 9" xfId="7845"/>
    <cellStyle name="쉼표 [0] 11 5" xfId="7846"/>
    <cellStyle name="쉼표 [0] 11 5 10" xfId="31302"/>
    <cellStyle name="쉼표 [0] 11 5 2" xfId="7847"/>
    <cellStyle name="쉼표 [0] 11 5 2 2" xfId="7848"/>
    <cellStyle name="쉼표 [0] 11 5 2 2 2" xfId="7849"/>
    <cellStyle name="쉼표 [0] 11 5 2 2 2 2" xfId="31305"/>
    <cellStyle name="쉼표 [0] 11 5 2 2 3" xfId="7850"/>
    <cellStyle name="쉼표 [0] 11 5 2 2 3 2" xfId="31306"/>
    <cellStyle name="쉼표 [0] 11 5 2 2 4" xfId="7851"/>
    <cellStyle name="쉼표 [0] 11 5 2 2 4 2" xfId="31307"/>
    <cellStyle name="쉼표 [0] 11 5 2 2 5" xfId="7852"/>
    <cellStyle name="쉼표 [0] 11 5 2 2 6" xfId="7853"/>
    <cellStyle name="쉼표 [0] 11 5 2 2 7" xfId="31304"/>
    <cellStyle name="쉼표 [0] 11 5 2 3" xfId="7854"/>
    <cellStyle name="쉼표 [0] 11 5 2 3 2" xfId="31308"/>
    <cellStyle name="쉼표 [0] 11 5 2 4" xfId="7855"/>
    <cellStyle name="쉼표 [0] 11 5 2 4 2" xfId="31309"/>
    <cellStyle name="쉼표 [0] 11 5 2 5" xfId="7856"/>
    <cellStyle name="쉼표 [0] 11 5 2 5 2" xfId="31310"/>
    <cellStyle name="쉼표 [0] 11 5 2 6" xfId="7857"/>
    <cellStyle name="쉼표 [0] 11 5 2 7" xfId="7858"/>
    <cellStyle name="쉼표 [0] 11 5 2 8" xfId="7859"/>
    <cellStyle name="쉼표 [0] 11 5 2 9" xfId="31303"/>
    <cellStyle name="쉼표 [0] 11 5 3" xfId="7860"/>
    <cellStyle name="쉼표 [0] 11 5 3 2" xfId="7861"/>
    <cellStyle name="쉼표 [0] 11 5 3 2 2" xfId="31312"/>
    <cellStyle name="쉼표 [0] 11 5 3 3" xfId="7862"/>
    <cellStyle name="쉼표 [0] 11 5 3 3 2" xfId="31313"/>
    <cellStyle name="쉼표 [0] 11 5 3 4" xfId="7863"/>
    <cellStyle name="쉼표 [0] 11 5 3 4 2" xfId="31314"/>
    <cellStyle name="쉼표 [0] 11 5 3 5" xfId="7864"/>
    <cellStyle name="쉼표 [0] 11 5 3 6" xfId="7865"/>
    <cellStyle name="쉼표 [0] 11 5 3 7" xfId="31311"/>
    <cellStyle name="쉼표 [0] 11 5 4" xfId="7866"/>
    <cellStyle name="쉼표 [0] 11 5 4 2" xfId="31315"/>
    <cellStyle name="쉼표 [0] 11 5 5" xfId="7867"/>
    <cellStyle name="쉼표 [0] 11 5 5 2" xfId="31316"/>
    <cellStyle name="쉼표 [0] 11 5 6" xfId="7868"/>
    <cellStyle name="쉼표 [0] 11 5 6 2" xfId="31317"/>
    <cellStyle name="쉼표 [0] 11 5 7" xfId="7869"/>
    <cellStyle name="쉼표 [0] 11 5 8" xfId="7870"/>
    <cellStyle name="쉼표 [0] 11 5 9" xfId="7871"/>
    <cellStyle name="쉼표 [0] 11 6" xfId="7872"/>
    <cellStyle name="쉼표 [0] 11 6 10" xfId="31318"/>
    <cellStyle name="쉼표 [0] 11 6 2" xfId="7873"/>
    <cellStyle name="쉼표 [0] 11 6 2 2" xfId="7874"/>
    <cellStyle name="쉼표 [0] 11 6 2 2 2" xfId="7875"/>
    <cellStyle name="쉼표 [0] 11 6 2 2 2 2" xfId="31321"/>
    <cellStyle name="쉼표 [0] 11 6 2 2 3" xfId="7876"/>
    <cellStyle name="쉼표 [0] 11 6 2 2 3 2" xfId="31322"/>
    <cellStyle name="쉼표 [0] 11 6 2 2 4" xfId="7877"/>
    <cellStyle name="쉼표 [0] 11 6 2 2 4 2" xfId="31323"/>
    <cellStyle name="쉼표 [0] 11 6 2 2 5" xfId="7878"/>
    <cellStyle name="쉼표 [0] 11 6 2 2 6" xfId="7879"/>
    <cellStyle name="쉼표 [0] 11 6 2 2 7" xfId="31320"/>
    <cellStyle name="쉼표 [0] 11 6 2 3" xfId="7880"/>
    <cellStyle name="쉼표 [0] 11 6 2 3 2" xfId="31324"/>
    <cellStyle name="쉼표 [0] 11 6 2 4" xfId="7881"/>
    <cellStyle name="쉼표 [0] 11 6 2 4 2" xfId="31325"/>
    <cellStyle name="쉼표 [0] 11 6 2 5" xfId="7882"/>
    <cellStyle name="쉼표 [0] 11 6 2 5 2" xfId="31326"/>
    <cellStyle name="쉼표 [0] 11 6 2 6" xfId="7883"/>
    <cellStyle name="쉼표 [0] 11 6 2 7" xfId="7884"/>
    <cellStyle name="쉼표 [0] 11 6 2 8" xfId="7885"/>
    <cellStyle name="쉼표 [0] 11 6 2 9" xfId="31319"/>
    <cellStyle name="쉼표 [0] 11 6 3" xfId="7886"/>
    <cellStyle name="쉼표 [0] 11 6 3 2" xfId="7887"/>
    <cellStyle name="쉼표 [0] 11 6 3 2 2" xfId="31328"/>
    <cellStyle name="쉼표 [0] 11 6 3 3" xfId="7888"/>
    <cellStyle name="쉼표 [0] 11 6 3 3 2" xfId="31329"/>
    <cellStyle name="쉼표 [0] 11 6 3 4" xfId="7889"/>
    <cellStyle name="쉼표 [0] 11 6 3 4 2" xfId="31330"/>
    <cellStyle name="쉼표 [0] 11 6 3 5" xfId="7890"/>
    <cellStyle name="쉼표 [0] 11 6 3 6" xfId="7891"/>
    <cellStyle name="쉼표 [0] 11 6 3 7" xfId="31327"/>
    <cellStyle name="쉼표 [0] 11 6 4" xfId="7892"/>
    <cellStyle name="쉼표 [0] 11 6 4 2" xfId="31331"/>
    <cellStyle name="쉼표 [0] 11 6 5" xfId="7893"/>
    <cellStyle name="쉼표 [0] 11 6 5 2" xfId="31332"/>
    <cellStyle name="쉼표 [0] 11 6 6" xfId="7894"/>
    <cellStyle name="쉼표 [0] 11 6 6 2" xfId="31333"/>
    <cellStyle name="쉼표 [0] 11 6 7" xfId="7895"/>
    <cellStyle name="쉼표 [0] 11 6 8" xfId="7896"/>
    <cellStyle name="쉼표 [0] 11 6 9" xfId="7897"/>
    <cellStyle name="쉼표 [0] 11 7" xfId="7898"/>
    <cellStyle name="쉼표 [0] 11 7 10" xfId="31334"/>
    <cellStyle name="쉼표 [0] 11 7 2" xfId="7899"/>
    <cellStyle name="쉼표 [0] 11 7 2 2" xfId="7900"/>
    <cellStyle name="쉼표 [0] 11 7 2 2 2" xfId="7901"/>
    <cellStyle name="쉼표 [0] 11 7 2 2 2 2" xfId="31337"/>
    <cellStyle name="쉼표 [0] 11 7 2 2 3" xfId="7902"/>
    <cellStyle name="쉼표 [0] 11 7 2 2 3 2" xfId="31338"/>
    <cellStyle name="쉼표 [0] 11 7 2 2 4" xfId="7903"/>
    <cellStyle name="쉼표 [0] 11 7 2 2 4 2" xfId="31339"/>
    <cellStyle name="쉼표 [0] 11 7 2 2 5" xfId="7904"/>
    <cellStyle name="쉼표 [0] 11 7 2 2 6" xfId="7905"/>
    <cellStyle name="쉼표 [0] 11 7 2 2 7" xfId="31336"/>
    <cellStyle name="쉼표 [0] 11 7 2 3" xfId="7906"/>
    <cellStyle name="쉼표 [0] 11 7 2 3 2" xfId="31340"/>
    <cellStyle name="쉼표 [0] 11 7 2 4" xfId="7907"/>
    <cellStyle name="쉼표 [0] 11 7 2 4 2" xfId="31341"/>
    <cellStyle name="쉼표 [0] 11 7 2 5" xfId="7908"/>
    <cellStyle name="쉼표 [0] 11 7 2 5 2" xfId="31342"/>
    <cellStyle name="쉼표 [0] 11 7 2 6" xfId="7909"/>
    <cellStyle name="쉼표 [0] 11 7 2 7" xfId="7910"/>
    <cellStyle name="쉼표 [0] 11 7 2 8" xfId="7911"/>
    <cellStyle name="쉼표 [0] 11 7 2 9" xfId="31335"/>
    <cellStyle name="쉼표 [0] 11 7 3" xfId="7912"/>
    <cellStyle name="쉼표 [0] 11 7 3 2" xfId="7913"/>
    <cellStyle name="쉼표 [0] 11 7 3 2 2" xfId="31344"/>
    <cellStyle name="쉼표 [0] 11 7 3 3" xfId="7914"/>
    <cellStyle name="쉼표 [0] 11 7 3 3 2" xfId="31345"/>
    <cellStyle name="쉼표 [0] 11 7 3 4" xfId="7915"/>
    <cellStyle name="쉼표 [0] 11 7 3 4 2" xfId="31346"/>
    <cellStyle name="쉼표 [0] 11 7 3 5" xfId="7916"/>
    <cellStyle name="쉼표 [0] 11 7 3 6" xfId="7917"/>
    <cellStyle name="쉼표 [0] 11 7 3 7" xfId="31343"/>
    <cellStyle name="쉼표 [0] 11 7 4" xfId="7918"/>
    <cellStyle name="쉼표 [0] 11 7 4 2" xfId="31347"/>
    <cellStyle name="쉼표 [0] 11 7 5" xfId="7919"/>
    <cellStyle name="쉼표 [0] 11 7 5 2" xfId="31348"/>
    <cellStyle name="쉼표 [0] 11 7 6" xfId="7920"/>
    <cellStyle name="쉼표 [0] 11 7 6 2" xfId="31349"/>
    <cellStyle name="쉼표 [0] 11 7 7" xfId="7921"/>
    <cellStyle name="쉼표 [0] 11 7 8" xfId="7922"/>
    <cellStyle name="쉼표 [0] 11 7 9" xfId="7923"/>
    <cellStyle name="쉼표 [0] 11 8" xfId="7924"/>
    <cellStyle name="쉼표 [0] 11 8 10" xfId="31350"/>
    <cellStyle name="쉼표 [0] 11 8 2" xfId="7925"/>
    <cellStyle name="쉼표 [0] 11 8 2 2" xfId="7926"/>
    <cellStyle name="쉼표 [0] 11 8 2 2 2" xfId="7927"/>
    <cellStyle name="쉼표 [0] 11 8 2 2 2 2" xfId="31353"/>
    <cellStyle name="쉼표 [0] 11 8 2 2 3" xfId="7928"/>
    <cellStyle name="쉼표 [0] 11 8 2 2 3 2" xfId="31354"/>
    <cellStyle name="쉼표 [0] 11 8 2 2 4" xfId="7929"/>
    <cellStyle name="쉼표 [0] 11 8 2 2 4 2" xfId="31355"/>
    <cellStyle name="쉼표 [0] 11 8 2 2 5" xfId="7930"/>
    <cellStyle name="쉼표 [0] 11 8 2 2 6" xfId="7931"/>
    <cellStyle name="쉼표 [0] 11 8 2 2 7" xfId="31352"/>
    <cellStyle name="쉼표 [0] 11 8 2 3" xfId="7932"/>
    <cellStyle name="쉼표 [0] 11 8 2 3 2" xfId="31356"/>
    <cellStyle name="쉼표 [0] 11 8 2 4" xfId="7933"/>
    <cellStyle name="쉼표 [0] 11 8 2 4 2" xfId="31357"/>
    <cellStyle name="쉼표 [0] 11 8 2 5" xfId="7934"/>
    <cellStyle name="쉼표 [0] 11 8 2 5 2" xfId="31358"/>
    <cellStyle name="쉼표 [0] 11 8 2 6" xfId="7935"/>
    <cellStyle name="쉼표 [0] 11 8 2 7" xfId="7936"/>
    <cellStyle name="쉼표 [0] 11 8 2 8" xfId="7937"/>
    <cellStyle name="쉼표 [0] 11 8 2 9" xfId="31351"/>
    <cellStyle name="쉼표 [0] 11 8 3" xfId="7938"/>
    <cellStyle name="쉼표 [0] 11 8 3 2" xfId="7939"/>
    <cellStyle name="쉼표 [0] 11 8 3 2 2" xfId="31360"/>
    <cellStyle name="쉼표 [0] 11 8 3 3" xfId="7940"/>
    <cellStyle name="쉼표 [0] 11 8 3 3 2" xfId="31361"/>
    <cellStyle name="쉼표 [0] 11 8 3 4" xfId="7941"/>
    <cellStyle name="쉼표 [0] 11 8 3 4 2" xfId="31362"/>
    <cellStyle name="쉼표 [0] 11 8 3 5" xfId="7942"/>
    <cellStyle name="쉼표 [0] 11 8 3 6" xfId="7943"/>
    <cellStyle name="쉼표 [0] 11 8 3 7" xfId="31359"/>
    <cellStyle name="쉼표 [0] 11 8 4" xfId="7944"/>
    <cellStyle name="쉼표 [0] 11 8 4 2" xfId="31363"/>
    <cellStyle name="쉼표 [0] 11 8 5" xfId="7945"/>
    <cellStyle name="쉼표 [0] 11 8 5 2" xfId="31364"/>
    <cellStyle name="쉼표 [0] 11 8 6" xfId="7946"/>
    <cellStyle name="쉼표 [0] 11 8 6 2" xfId="31365"/>
    <cellStyle name="쉼표 [0] 11 8 7" xfId="7947"/>
    <cellStyle name="쉼표 [0] 11 8 8" xfId="7948"/>
    <cellStyle name="쉼표 [0] 11 8 9" xfId="7949"/>
    <cellStyle name="쉼표 [0] 11 9" xfId="7950"/>
    <cellStyle name="쉼표 [0] 11 9 2" xfId="7951"/>
    <cellStyle name="쉼표 [0] 11 9 2 2" xfId="7952"/>
    <cellStyle name="쉼표 [0] 11 9 2 2 2" xfId="31368"/>
    <cellStyle name="쉼표 [0] 11 9 2 3" xfId="7953"/>
    <cellStyle name="쉼표 [0] 11 9 2 3 2" xfId="31369"/>
    <cellStyle name="쉼표 [0] 11 9 2 4" xfId="7954"/>
    <cellStyle name="쉼표 [0] 11 9 2 4 2" xfId="31370"/>
    <cellStyle name="쉼표 [0] 11 9 2 5" xfId="7955"/>
    <cellStyle name="쉼표 [0] 11 9 2 6" xfId="7956"/>
    <cellStyle name="쉼표 [0] 11 9 2 7" xfId="31367"/>
    <cellStyle name="쉼표 [0] 11 9 3" xfId="7957"/>
    <cellStyle name="쉼표 [0] 11 9 3 2" xfId="31371"/>
    <cellStyle name="쉼표 [0] 11 9 4" xfId="7958"/>
    <cellStyle name="쉼표 [0] 11 9 4 2" xfId="31372"/>
    <cellStyle name="쉼표 [0] 11 9 5" xfId="7959"/>
    <cellStyle name="쉼표 [0] 11 9 5 2" xfId="31373"/>
    <cellStyle name="쉼표 [0] 11 9 6" xfId="7960"/>
    <cellStyle name="쉼표 [0] 11 9 7" xfId="7961"/>
    <cellStyle name="쉼표 [0] 11 9 8" xfId="7962"/>
    <cellStyle name="쉼표 [0] 11 9 9" xfId="31366"/>
    <cellStyle name="쉼표 [0] 12" xfId="7963"/>
    <cellStyle name="쉼표 [0] 12 10" xfId="7964"/>
    <cellStyle name="쉼표 [0] 12 10 10" xfId="7965"/>
    <cellStyle name="쉼표 [0] 12 10 10 2" xfId="31376"/>
    <cellStyle name="쉼표 [0] 12 10 11" xfId="7966"/>
    <cellStyle name="쉼표 [0] 12 10 11 2" xfId="31377"/>
    <cellStyle name="쉼표 [0] 12 10 12" xfId="7967"/>
    <cellStyle name="쉼표 [0] 12 10 13" xfId="7968"/>
    <cellStyle name="쉼표 [0] 12 10 14" xfId="7969"/>
    <cellStyle name="쉼표 [0] 12 10 15" xfId="7970"/>
    <cellStyle name="쉼표 [0] 12 10 16" xfId="31375"/>
    <cellStyle name="쉼표 [0] 12 10 2" xfId="7971"/>
    <cellStyle name="쉼표 [0] 12 10 2 10" xfId="31378"/>
    <cellStyle name="쉼표 [0] 12 10 2 2" xfId="7972"/>
    <cellStyle name="쉼표 [0] 12 10 2 2 2" xfId="7973"/>
    <cellStyle name="쉼표 [0] 12 10 2 2 2 2" xfId="7974"/>
    <cellStyle name="쉼표 [0] 12 10 2 2 2 2 2" xfId="31381"/>
    <cellStyle name="쉼표 [0] 12 10 2 2 2 3" xfId="7975"/>
    <cellStyle name="쉼표 [0] 12 10 2 2 2 3 2" xfId="31382"/>
    <cellStyle name="쉼표 [0] 12 10 2 2 2 4" xfId="7976"/>
    <cellStyle name="쉼표 [0] 12 10 2 2 2 4 2" xfId="31383"/>
    <cellStyle name="쉼표 [0] 12 10 2 2 2 5" xfId="7977"/>
    <cellStyle name="쉼표 [0] 12 10 2 2 2 6" xfId="7978"/>
    <cellStyle name="쉼표 [0] 12 10 2 2 2 7" xfId="31380"/>
    <cellStyle name="쉼표 [0] 12 10 2 2 3" xfId="7979"/>
    <cellStyle name="쉼표 [0] 12 10 2 2 3 2" xfId="31384"/>
    <cellStyle name="쉼표 [0] 12 10 2 2 4" xfId="7980"/>
    <cellStyle name="쉼표 [0] 12 10 2 2 4 2" xfId="31385"/>
    <cellStyle name="쉼표 [0] 12 10 2 2 5" xfId="7981"/>
    <cellStyle name="쉼표 [0] 12 10 2 2 5 2" xfId="31386"/>
    <cellStyle name="쉼표 [0] 12 10 2 2 6" xfId="7982"/>
    <cellStyle name="쉼표 [0] 12 10 2 2 7" xfId="7983"/>
    <cellStyle name="쉼표 [0] 12 10 2 2 8" xfId="7984"/>
    <cellStyle name="쉼표 [0] 12 10 2 2 9" xfId="31379"/>
    <cellStyle name="쉼표 [0] 12 10 2 3" xfId="7985"/>
    <cellStyle name="쉼표 [0] 12 10 2 3 2" xfId="7986"/>
    <cellStyle name="쉼표 [0] 12 10 2 3 2 2" xfId="31388"/>
    <cellStyle name="쉼표 [0] 12 10 2 3 3" xfId="7987"/>
    <cellStyle name="쉼표 [0] 12 10 2 3 3 2" xfId="31389"/>
    <cellStyle name="쉼표 [0] 12 10 2 3 4" xfId="7988"/>
    <cellStyle name="쉼표 [0] 12 10 2 3 4 2" xfId="31390"/>
    <cellStyle name="쉼표 [0] 12 10 2 3 5" xfId="7989"/>
    <cellStyle name="쉼표 [0] 12 10 2 3 6" xfId="7990"/>
    <cellStyle name="쉼표 [0] 12 10 2 3 7" xfId="31387"/>
    <cellStyle name="쉼표 [0] 12 10 2 4" xfId="7991"/>
    <cellStyle name="쉼표 [0] 12 10 2 4 2" xfId="31391"/>
    <cellStyle name="쉼표 [0] 12 10 2 5" xfId="7992"/>
    <cellStyle name="쉼표 [0] 12 10 2 5 2" xfId="31392"/>
    <cellStyle name="쉼표 [0] 12 10 2 6" xfId="7993"/>
    <cellStyle name="쉼표 [0] 12 10 2 6 2" xfId="31393"/>
    <cellStyle name="쉼표 [0] 12 10 2 7" xfId="7994"/>
    <cellStyle name="쉼표 [0] 12 10 2 8" xfId="7995"/>
    <cellStyle name="쉼표 [0] 12 10 2 9" xfId="7996"/>
    <cellStyle name="쉼표 [0] 12 10 3" xfId="7997"/>
    <cellStyle name="쉼표 [0] 12 10 3 10" xfId="31394"/>
    <cellStyle name="쉼표 [0] 12 10 3 2" xfId="7998"/>
    <cellStyle name="쉼표 [0] 12 10 3 2 2" xfId="7999"/>
    <cellStyle name="쉼표 [0] 12 10 3 2 2 2" xfId="8000"/>
    <cellStyle name="쉼표 [0] 12 10 3 2 2 2 2" xfId="31397"/>
    <cellStyle name="쉼표 [0] 12 10 3 2 2 3" xfId="8001"/>
    <cellStyle name="쉼표 [0] 12 10 3 2 2 3 2" xfId="31398"/>
    <cellStyle name="쉼표 [0] 12 10 3 2 2 4" xfId="8002"/>
    <cellStyle name="쉼표 [0] 12 10 3 2 2 4 2" xfId="31399"/>
    <cellStyle name="쉼표 [0] 12 10 3 2 2 5" xfId="8003"/>
    <cellStyle name="쉼표 [0] 12 10 3 2 2 6" xfId="8004"/>
    <cellStyle name="쉼표 [0] 12 10 3 2 2 7" xfId="31396"/>
    <cellStyle name="쉼표 [0] 12 10 3 2 3" xfId="8005"/>
    <cellStyle name="쉼표 [0] 12 10 3 2 3 2" xfId="31400"/>
    <cellStyle name="쉼표 [0] 12 10 3 2 4" xfId="8006"/>
    <cellStyle name="쉼표 [0] 12 10 3 2 4 2" xfId="31401"/>
    <cellStyle name="쉼표 [0] 12 10 3 2 5" xfId="8007"/>
    <cellStyle name="쉼표 [0] 12 10 3 2 5 2" xfId="31402"/>
    <cellStyle name="쉼표 [0] 12 10 3 2 6" xfId="8008"/>
    <cellStyle name="쉼표 [0] 12 10 3 2 7" xfId="8009"/>
    <cellStyle name="쉼표 [0] 12 10 3 2 8" xfId="8010"/>
    <cellStyle name="쉼표 [0] 12 10 3 2 9" xfId="31395"/>
    <cellStyle name="쉼표 [0] 12 10 3 3" xfId="8011"/>
    <cellStyle name="쉼표 [0] 12 10 3 3 2" xfId="8012"/>
    <cellStyle name="쉼표 [0] 12 10 3 3 2 2" xfId="31404"/>
    <cellStyle name="쉼표 [0] 12 10 3 3 3" xfId="8013"/>
    <cellStyle name="쉼표 [0] 12 10 3 3 3 2" xfId="31405"/>
    <cellStyle name="쉼표 [0] 12 10 3 3 4" xfId="8014"/>
    <cellStyle name="쉼표 [0] 12 10 3 3 4 2" xfId="31406"/>
    <cellStyle name="쉼표 [0] 12 10 3 3 5" xfId="8015"/>
    <cellStyle name="쉼표 [0] 12 10 3 3 6" xfId="8016"/>
    <cellStyle name="쉼표 [0] 12 10 3 3 7" xfId="31403"/>
    <cellStyle name="쉼표 [0] 12 10 3 4" xfId="8017"/>
    <cellStyle name="쉼표 [0] 12 10 3 4 2" xfId="31407"/>
    <cellStyle name="쉼표 [0] 12 10 3 5" xfId="8018"/>
    <cellStyle name="쉼표 [0] 12 10 3 5 2" xfId="31408"/>
    <cellStyle name="쉼표 [0] 12 10 3 6" xfId="8019"/>
    <cellStyle name="쉼표 [0] 12 10 3 6 2" xfId="31409"/>
    <cellStyle name="쉼표 [0] 12 10 3 7" xfId="8020"/>
    <cellStyle name="쉼표 [0] 12 10 3 8" xfId="8021"/>
    <cellStyle name="쉼표 [0] 12 10 3 9" xfId="8022"/>
    <cellStyle name="쉼표 [0] 12 10 4" xfId="8023"/>
    <cellStyle name="쉼표 [0] 12 10 4 10" xfId="31410"/>
    <cellStyle name="쉼표 [0] 12 10 4 2" xfId="8024"/>
    <cellStyle name="쉼표 [0] 12 10 4 2 2" xfId="8025"/>
    <cellStyle name="쉼표 [0] 12 10 4 2 2 2" xfId="8026"/>
    <cellStyle name="쉼표 [0] 12 10 4 2 2 2 2" xfId="31413"/>
    <cellStyle name="쉼표 [0] 12 10 4 2 2 3" xfId="8027"/>
    <cellStyle name="쉼표 [0] 12 10 4 2 2 3 2" xfId="31414"/>
    <cellStyle name="쉼표 [0] 12 10 4 2 2 4" xfId="8028"/>
    <cellStyle name="쉼표 [0] 12 10 4 2 2 4 2" xfId="31415"/>
    <cellStyle name="쉼표 [0] 12 10 4 2 2 5" xfId="8029"/>
    <cellStyle name="쉼표 [0] 12 10 4 2 2 6" xfId="8030"/>
    <cellStyle name="쉼표 [0] 12 10 4 2 2 7" xfId="31412"/>
    <cellStyle name="쉼표 [0] 12 10 4 2 3" xfId="8031"/>
    <cellStyle name="쉼표 [0] 12 10 4 2 3 2" xfId="31416"/>
    <cellStyle name="쉼표 [0] 12 10 4 2 4" xfId="8032"/>
    <cellStyle name="쉼표 [0] 12 10 4 2 4 2" xfId="31417"/>
    <cellStyle name="쉼표 [0] 12 10 4 2 5" xfId="8033"/>
    <cellStyle name="쉼표 [0] 12 10 4 2 5 2" xfId="31418"/>
    <cellStyle name="쉼표 [0] 12 10 4 2 6" xfId="8034"/>
    <cellStyle name="쉼표 [0] 12 10 4 2 7" xfId="8035"/>
    <cellStyle name="쉼표 [0] 12 10 4 2 8" xfId="8036"/>
    <cellStyle name="쉼표 [0] 12 10 4 2 9" xfId="31411"/>
    <cellStyle name="쉼표 [0] 12 10 4 3" xfId="8037"/>
    <cellStyle name="쉼표 [0] 12 10 4 3 2" xfId="8038"/>
    <cellStyle name="쉼표 [0] 12 10 4 3 2 2" xfId="31420"/>
    <cellStyle name="쉼표 [0] 12 10 4 3 3" xfId="8039"/>
    <cellStyle name="쉼표 [0] 12 10 4 3 3 2" xfId="31421"/>
    <cellStyle name="쉼표 [0] 12 10 4 3 4" xfId="8040"/>
    <cellStyle name="쉼표 [0] 12 10 4 3 4 2" xfId="31422"/>
    <cellStyle name="쉼표 [0] 12 10 4 3 5" xfId="8041"/>
    <cellStyle name="쉼표 [0] 12 10 4 3 6" xfId="8042"/>
    <cellStyle name="쉼표 [0] 12 10 4 3 7" xfId="31419"/>
    <cellStyle name="쉼표 [0] 12 10 4 4" xfId="8043"/>
    <cellStyle name="쉼표 [0] 12 10 4 4 2" xfId="31423"/>
    <cellStyle name="쉼표 [0] 12 10 4 5" xfId="8044"/>
    <cellStyle name="쉼표 [0] 12 10 4 5 2" xfId="31424"/>
    <cellStyle name="쉼표 [0] 12 10 4 6" xfId="8045"/>
    <cellStyle name="쉼표 [0] 12 10 4 6 2" xfId="31425"/>
    <cellStyle name="쉼표 [0] 12 10 4 7" xfId="8046"/>
    <cellStyle name="쉼표 [0] 12 10 4 8" xfId="8047"/>
    <cellStyle name="쉼표 [0] 12 10 4 9" xfId="8048"/>
    <cellStyle name="쉼표 [0] 12 10 5" xfId="8049"/>
    <cellStyle name="쉼표 [0] 12 10 5 10" xfId="31426"/>
    <cellStyle name="쉼표 [0] 12 10 5 2" xfId="8050"/>
    <cellStyle name="쉼표 [0] 12 10 5 2 2" xfId="8051"/>
    <cellStyle name="쉼표 [0] 12 10 5 2 2 2" xfId="8052"/>
    <cellStyle name="쉼표 [0] 12 10 5 2 2 2 2" xfId="31429"/>
    <cellStyle name="쉼표 [0] 12 10 5 2 2 3" xfId="8053"/>
    <cellStyle name="쉼표 [0] 12 10 5 2 2 3 2" xfId="31430"/>
    <cellStyle name="쉼표 [0] 12 10 5 2 2 4" xfId="8054"/>
    <cellStyle name="쉼표 [0] 12 10 5 2 2 4 2" xfId="31431"/>
    <cellStyle name="쉼표 [0] 12 10 5 2 2 5" xfId="8055"/>
    <cellStyle name="쉼표 [0] 12 10 5 2 2 6" xfId="8056"/>
    <cellStyle name="쉼표 [0] 12 10 5 2 2 7" xfId="31428"/>
    <cellStyle name="쉼표 [0] 12 10 5 2 3" xfId="8057"/>
    <cellStyle name="쉼표 [0] 12 10 5 2 3 2" xfId="31432"/>
    <cellStyle name="쉼표 [0] 12 10 5 2 4" xfId="8058"/>
    <cellStyle name="쉼표 [0] 12 10 5 2 4 2" xfId="31433"/>
    <cellStyle name="쉼표 [0] 12 10 5 2 5" xfId="8059"/>
    <cellStyle name="쉼표 [0] 12 10 5 2 5 2" xfId="31434"/>
    <cellStyle name="쉼표 [0] 12 10 5 2 6" xfId="8060"/>
    <cellStyle name="쉼표 [0] 12 10 5 2 7" xfId="8061"/>
    <cellStyle name="쉼표 [0] 12 10 5 2 8" xfId="8062"/>
    <cellStyle name="쉼표 [0] 12 10 5 2 9" xfId="31427"/>
    <cellStyle name="쉼표 [0] 12 10 5 3" xfId="8063"/>
    <cellStyle name="쉼표 [0] 12 10 5 3 2" xfId="8064"/>
    <cellStyle name="쉼표 [0] 12 10 5 3 2 2" xfId="31436"/>
    <cellStyle name="쉼표 [0] 12 10 5 3 3" xfId="8065"/>
    <cellStyle name="쉼표 [0] 12 10 5 3 3 2" xfId="31437"/>
    <cellStyle name="쉼표 [0] 12 10 5 3 4" xfId="8066"/>
    <cellStyle name="쉼표 [0] 12 10 5 3 4 2" xfId="31438"/>
    <cellStyle name="쉼표 [0] 12 10 5 3 5" xfId="8067"/>
    <cellStyle name="쉼표 [0] 12 10 5 3 6" xfId="8068"/>
    <cellStyle name="쉼표 [0] 12 10 5 3 7" xfId="31435"/>
    <cellStyle name="쉼표 [0] 12 10 5 4" xfId="8069"/>
    <cellStyle name="쉼표 [0] 12 10 5 4 2" xfId="31439"/>
    <cellStyle name="쉼표 [0] 12 10 5 5" xfId="8070"/>
    <cellStyle name="쉼표 [0] 12 10 5 5 2" xfId="31440"/>
    <cellStyle name="쉼표 [0] 12 10 5 6" xfId="8071"/>
    <cellStyle name="쉼표 [0] 12 10 5 6 2" xfId="31441"/>
    <cellStyle name="쉼표 [0] 12 10 5 7" xfId="8072"/>
    <cellStyle name="쉼표 [0] 12 10 5 8" xfId="8073"/>
    <cellStyle name="쉼표 [0] 12 10 5 9" xfId="8074"/>
    <cellStyle name="쉼표 [0] 12 10 6" xfId="8075"/>
    <cellStyle name="쉼표 [0] 12 10 6 2" xfId="8076"/>
    <cellStyle name="쉼표 [0] 12 10 6 2 2" xfId="8077"/>
    <cellStyle name="쉼표 [0] 12 10 6 2 2 2" xfId="31444"/>
    <cellStyle name="쉼표 [0] 12 10 6 2 3" xfId="8078"/>
    <cellStyle name="쉼표 [0] 12 10 6 2 3 2" xfId="31445"/>
    <cellStyle name="쉼표 [0] 12 10 6 2 4" xfId="8079"/>
    <cellStyle name="쉼표 [0] 12 10 6 2 4 2" xfId="31446"/>
    <cellStyle name="쉼표 [0] 12 10 6 2 5" xfId="8080"/>
    <cellStyle name="쉼표 [0] 12 10 6 2 6" xfId="8081"/>
    <cellStyle name="쉼표 [0] 12 10 6 2 7" xfId="31443"/>
    <cellStyle name="쉼표 [0] 12 10 6 3" xfId="8082"/>
    <cellStyle name="쉼표 [0] 12 10 6 3 2" xfId="31447"/>
    <cellStyle name="쉼표 [0] 12 10 6 4" xfId="8083"/>
    <cellStyle name="쉼표 [0] 12 10 6 4 2" xfId="31448"/>
    <cellStyle name="쉼표 [0] 12 10 6 5" xfId="8084"/>
    <cellStyle name="쉼표 [0] 12 10 6 5 2" xfId="31449"/>
    <cellStyle name="쉼표 [0] 12 10 6 6" xfId="8085"/>
    <cellStyle name="쉼표 [0] 12 10 6 7" xfId="8086"/>
    <cellStyle name="쉼표 [0] 12 10 6 8" xfId="8087"/>
    <cellStyle name="쉼표 [0] 12 10 6 9" xfId="31442"/>
    <cellStyle name="쉼표 [0] 12 10 7" xfId="8088"/>
    <cellStyle name="쉼표 [0] 12 10 7 2" xfId="8089"/>
    <cellStyle name="쉼표 [0] 12 10 7 2 2" xfId="8090"/>
    <cellStyle name="쉼표 [0] 12 10 7 2 2 2" xfId="31452"/>
    <cellStyle name="쉼표 [0] 12 10 7 2 3" xfId="8091"/>
    <cellStyle name="쉼표 [0] 12 10 7 2 3 2" xfId="31453"/>
    <cellStyle name="쉼표 [0] 12 10 7 2 4" xfId="8092"/>
    <cellStyle name="쉼표 [0] 12 10 7 2 4 2" xfId="31454"/>
    <cellStyle name="쉼표 [0] 12 10 7 2 5" xfId="8093"/>
    <cellStyle name="쉼표 [0] 12 10 7 2 6" xfId="8094"/>
    <cellStyle name="쉼표 [0] 12 10 7 2 7" xfId="31451"/>
    <cellStyle name="쉼표 [0] 12 10 7 3" xfId="8095"/>
    <cellStyle name="쉼표 [0] 12 10 7 3 2" xfId="31455"/>
    <cellStyle name="쉼표 [0] 12 10 7 4" xfId="8096"/>
    <cellStyle name="쉼표 [0] 12 10 7 4 2" xfId="31456"/>
    <cellStyle name="쉼표 [0] 12 10 7 5" xfId="8097"/>
    <cellStyle name="쉼표 [0] 12 10 7 5 2" xfId="31457"/>
    <cellStyle name="쉼표 [0] 12 10 7 6" xfId="8098"/>
    <cellStyle name="쉼표 [0] 12 10 7 7" xfId="8099"/>
    <cellStyle name="쉼표 [0] 12 10 7 8" xfId="8100"/>
    <cellStyle name="쉼표 [0] 12 10 7 9" xfId="31450"/>
    <cellStyle name="쉼표 [0] 12 10 8" xfId="8101"/>
    <cellStyle name="쉼표 [0] 12 10 8 2" xfId="8102"/>
    <cellStyle name="쉼표 [0] 12 10 8 2 2" xfId="31459"/>
    <cellStyle name="쉼표 [0] 12 10 8 3" xfId="8103"/>
    <cellStyle name="쉼표 [0] 12 10 8 3 2" xfId="31460"/>
    <cellStyle name="쉼표 [0] 12 10 8 4" xfId="8104"/>
    <cellStyle name="쉼표 [0] 12 10 8 4 2" xfId="31461"/>
    <cellStyle name="쉼표 [0] 12 10 8 5" xfId="8105"/>
    <cellStyle name="쉼표 [0] 12 10 8 6" xfId="8106"/>
    <cellStyle name="쉼표 [0] 12 10 8 7" xfId="31458"/>
    <cellStyle name="쉼표 [0] 12 10 9" xfId="8107"/>
    <cellStyle name="쉼표 [0] 12 10 9 2" xfId="31462"/>
    <cellStyle name="쉼표 [0] 12 11" xfId="8108"/>
    <cellStyle name="쉼표 [0] 12 11 10" xfId="8109"/>
    <cellStyle name="쉼표 [0] 12 11 10 2" xfId="31464"/>
    <cellStyle name="쉼표 [0] 12 11 11" xfId="8110"/>
    <cellStyle name="쉼표 [0] 12 11 11 2" xfId="31465"/>
    <cellStyle name="쉼표 [0] 12 11 12" xfId="8111"/>
    <cellStyle name="쉼표 [0] 12 11 13" xfId="8112"/>
    <cellStyle name="쉼표 [0] 12 11 14" xfId="8113"/>
    <cellStyle name="쉼표 [0] 12 11 15" xfId="8114"/>
    <cellStyle name="쉼표 [0] 12 11 16" xfId="31463"/>
    <cellStyle name="쉼표 [0] 12 11 2" xfId="8115"/>
    <cellStyle name="쉼표 [0] 12 11 2 10" xfId="31466"/>
    <cellStyle name="쉼표 [0] 12 11 2 2" xfId="8116"/>
    <cellStyle name="쉼표 [0] 12 11 2 2 2" xfId="8117"/>
    <cellStyle name="쉼표 [0] 12 11 2 2 2 2" xfId="8118"/>
    <cellStyle name="쉼표 [0] 12 11 2 2 2 2 2" xfId="31469"/>
    <cellStyle name="쉼표 [0] 12 11 2 2 2 3" xfId="8119"/>
    <cellStyle name="쉼표 [0] 12 11 2 2 2 3 2" xfId="31470"/>
    <cellStyle name="쉼표 [0] 12 11 2 2 2 4" xfId="8120"/>
    <cellStyle name="쉼표 [0] 12 11 2 2 2 4 2" xfId="31471"/>
    <cellStyle name="쉼표 [0] 12 11 2 2 2 5" xfId="8121"/>
    <cellStyle name="쉼표 [0] 12 11 2 2 2 6" xfId="8122"/>
    <cellStyle name="쉼표 [0] 12 11 2 2 2 7" xfId="31468"/>
    <cellStyle name="쉼표 [0] 12 11 2 2 3" xfId="8123"/>
    <cellStyle name="쉼표 [0] 12 11 2 2 3 2" xfId="31472"/>
    <cellStyle name="쉼표 [0] 12 11 2 2 4" xfId="8124"/>
    <cellStyle name="쉼표 [0] 12 11 2 2 4 2" xfId="31473"/>
    <cellStyle name="쉼표 [0] 12 11 2 2 5" xfId="8125"/>
    <cellStyle name="쉼표 [0] 12 11 2 2 5 2" xfId="31474"/>
    <cellStyle name="쉼표 [0] 12 11 2 2 6" xfId="8126"/>
    <cellStyle name="쉼표 [0] 12 11 2 2 7" xfId="8127"/>
    <cellStyle name="쉼표 [0] 12 11 2 2 8" xfId="8128"/>
    <cellStyle name="쉼표 [0] 12 11 2 2 9" xfId="31467"/>
    <cellStyle name="쉼표 [0] 12 11 2 3" xfId="8129"/>
    <cellStyle name="쉼표 [0] 12 11 2 3 2" xfId="8130"/>
    <cellStyle name="쉼표 [0] 12 11 2 3 2 2" xfId="31476"/>
    <cellStyle name="쉼표 [0] 12 11 2 3 3" xfId="8131"/>
    <cellStyle name="쉼표 [0] 12 11 2 3 3 2" xfId="31477"/>
    <cellStyle name="쉼표 [0] 12 11 2 3 4" xfId="8132"/>
    <cellStyle name="쉼표 [0] 12 11 2 3 4 2" xfId="31478"/>
    <cellStyle name="쉼표 [0] 12 11 2 3 5" xfId="8133"/>
    <cellStyle name="쉼표 [0] 12 11 2 3 6" xfId="8134"/>
    <cellStyle name="쉼표 [0] 12 11 2 3 7" xfId="31475"/>
    <cellStyle name="쉼표 [0] 12 11 2 4" xfId="8135"/>
    <cellStyle name="쉼표 [0] 12 11 2 4 2" xfId="31479"/>
    <cellStyle name="쉼표 [0] 12 11 2 5" xfId="8136"/>
    <cellStyle name="쉼표 [0] 12 11 2 5 2" xfId="31480"/>
    <cellStyle name="쉼표 [0] 12 11 2 6" xfId="8137"/>
    <cellStyle name="쉼표 [0] 12 11 2 6 2" xfId="31481"/>
    <cellStyle name="쉼표 [0] 12 11 2 7" xfId="8138"/>
    <cellStyle name="쉼표 [0] 12 11 2 8" xfId="8139"/>
    <cellStyle name="쉼표 [0] 12 11 2 9" xfId="8140"/>
    <cellStyle name="쉼표 [0] 12 11 3" xfId="8141"/>
    <cellStyle name="쉼표 [0] 12 11 3 10" xfId="31482"/>
    <cellStyle name="쉼표 [0] 12 11 3 2" xfId="8142"/>
    <cellStyle name="쉼표 [0] 12 11 3 2 2" xfId="8143"/>
    <cellStyle name="쉼표 [0] 12 11 3 2 2 2" xfId="8144"/>
    <cellStyle name="쉼표 [0] 12 11 3 2 2 2 2" xfId="31485"/>
    <cellStyle name="쉼표 [0] 12 11 3 2 2 3" xfId="8145"/>
    <cellStyle name="쉼표 [0] 12 11 3 2 2 3 2" xfId="31486"/>
    <cellStyle name="쉼표 [0] 12 11 3 2 2 4" xfId="8146"/>
    <cellStyle name="쉼표 [0] 12 11 3 2 2 4 2" xfId="31487"/>
    <cellStyle name="쉼표 [0] 12 11 3 2 2 5" xfId="8147"/>
    <cellStyle name="쉼표 [0] 12 11 3 2 2 6" xfId="8148"/>
    <cellStyle name="쉼표 [0] 12 11 3 2 2 7" xfId="31484"/>
    <cellStyle name="쉼표 [0] 12 11 3 2 3" xfId="8149"/>
    <cellStyle name="쉼표 [0] 12 11 3 2 3 2" xfId="31488"/>
    <cellStyle name="쉼표 [0] 12 11 3 2 4" xfId="8150"/>
    <cellStyle name="쉼표 [0] 12 11 3 2 4 2" xfId="31489"/>
    <cellStyle name="쉼표 [0] 12 11 3 2 5" xfId="8151"/>
    <cellStyle name="쉼표 [0] 12 11 3 2 5 2" xfId="31490"/>
    <cellStyle name="쉼표 [0] 12 11 3 2 6" xfId="8152"/>
    <cellStyle name="쉼표 [0] 12 11 3 2 7" xfId="8153"/>
    <cellStyle name="쉼표 [0] 12 11 3 2 8" xfId="8154"/>
    <cellStyle name="쉼표 [0] 12 11 3 2 9" xfId="31483"/>
    <cellStyle name="쉼표 [0] 12 11 3 3" xfId="8155"/>
    <cellStyle name="쉼표 [0] 12 11 3 3 2" xfId="8156"/>
    <cellStyle name="쉼표 [0] 12 11 3 3 2 2" xfId="31492"/>
    <cellStyle name="쉼표 [0] 12 11 3 3 3" xfId="8157"/>
    <cellStyle name="쉼표 [0] 12 11 3 3 3 2" xfId="31493"/>
    <cellStyle name="쉼표 [0] 12 11 3 3 4" xfId="8158"/>
    <cellStyle name="쉼표 [0] 12 11 3 3 4 2" xfId="31494"/>
    <cellStyle name="쉼표 [0] 12 11 3 3 5" xfId="8159"/>
    <cellStyle name="쉼표 [0] 12 11 3 3 6" xfId="8160"/>
    <cellStyle name="쉼표 [0] 12 11 3 3 7" xfId="31491"/>
    <cellStyle name="쉼표 [0] 12 11 3 4" xfId="8161"/>
    <cellStyle name="쉼표 [0] 12 11 3 4 2" xfId="31495"/>
    <cellStyle name="쉼표 [0] 12 11 3 5" xfId="8162"/>
    <cellStyle name="쉼표 [0] 12 11 3 5 2" xfId="31496"/>
    <cellStyle name="쉼표 [0] 12 11 3 6" xfId="8163"/>
    <cellStyle name="쉼표 [0] 12 11 3 6 2" xfId="31497"/>
    <cellStyle name="쉼표 [0] 12 11 3 7" xfId="8164"/>
    <cellStyle name="쉼표 [0] 12 11 3 8" xfId="8165"/>
    <cellStyle name="쉼표 [0] 12 11 3 9" xfId="8166"/>
    <cellStyle name="쉼표 [0] 12 11 4" xfId="8167"/>
    <cellStyle name="쉼표 [0] 12 11 4 10" xfId="31498"/>
    <cellStyle name="쉼표 [0] 12 11 4 2" xfId="8168"/>
    <cellStyle name="쉼표 [0] 12 11 4 2 2" xfId="8169"/>
    <cellStyle name="쉼표 [0] 12 11 4 2 2 2" xfId="8170"/>
    <cellStyle name="쉼표 [0] 12 11 4 2 2 2 2" xfId="31501"/>
    <cellStyle name="쉼표 [0] 12 11 4 2 2 3" xfId="8171"/>
    <cellStyle name="쉼표 [0] 12 11 4 2 2 3 2" xfId="31502"/>
    <cellStyle name="쉼표 [0] 12 11 4 2 2 4" xfId="8172"/>
    <cellStyle name="쉼표 [0] 12 11 4 2 2 4 2" xfId="31503"/>
    <cellStyle name="쉼표 [0] 12 11 4 2 2 5" xfId="8173"/>
    <cellStyle name="쉼표 [0] 12 11 4 2 2 6" xfId="8174"/>
    <cellStyle name="쉼표 [0] 12 11 4 2 2 7" xfId="31500"/>
    <cellStyle name="쉼표 [0] 12 11 4 2 3" xfId="8175"/>
    <cellStyle name="쉼표 [0] 12 11 4 2 3 2" xfId="31504"/>
    <cellStyle name="쉼표 [0] 12 11 4 2 4" xfId="8176"/>
    <cellStyle name="쉼표 [0] 12 11 4 2 4 2" xfId="31505"/>
    <cellStyle name="쉼표 [0] 12 11 4 2 5" xfId="8177"/>
    <cellStyle name="쉼표 [0] 12 11 4 2 5 2" xfId="31506"/>
    <cellStyle name="쉼표 [0] 12 11 4 2 6" xfId="8178"/>
    <cellStyle name="쉼표 [0] 12 11 4 2 7" xfId="8179"/>
    <cellStyle name="쉼표 [0] 12 11 4 2 8" xfId="8180"/>
    <cellStyle name="쉼표 [0] 12 11 4 2 9" xfId="31499"/>
    <cellStyle name="쉼표 [0] 12 11 4 3" xfId="8181"/>
    <cellStyle name="쉼표 [0] 12 11 4 3 2" xfId="8182"/>
    <cellStyle name="쉼표 [0] 12 11 4 3 2 2" xfId="31508"/>
    <cellStyle name="쉼표 [0] 12 11 4 3 3" xfId="8183"/>
    <cellStyle name="쉼표 [0] 12 11 4 3 3 2" xfId="31509"/>
    <cellStyle name="쉼표 [0] 12 11 4 3 4" xfId="8184"/>
    <cellStyle name="쉼표 [0] 12 11 4 3 4 2" xfId="31510"/>
    <cellStyle name="쉼표 [0] 12 11 4 3 5" xfId="8185"/>
    <cellStyle name="쉼표 [0] 12 11 4 3 6" xfId="8186"/>
    <cellStyle name="쉼표 [0] 12 11 4 3 7" xfId="31507"/>
    <cellStyle name="쉼표 [0] 12 11 4 4" xfId="8187"/>
    <cellStyle name="쉼표 [0] 12 11 4 4 2" xfId="31511"/>
    <cellStyle name="쉼표 [0] 12 11 4 5" xfId="8188"/>
    <cellStyle name="쉼표 [0] 12 11 4 5 2" xfId="31512"/>
    <cellStyle name="쉼표 [0] 12 11 4 6" xfId="8189"/>
    <cellStyle name="쉼표 [0] 12 11 4 6 2" xfId="31513"/>
    <cellStyle name="쉼표 [0] 12 11 4 7" xfId="8190"/>
    <cellStyle name="쉼표 [0] 12 11 4 8" xfId="8191"/>
    <cellStyle name="쉼표 [0] 12 11 4 9" xfId="8192"/>
    <cellStyle name="쉼표 [0] 12 11 5" xfId="8193"/>
    <cellStyle name="쉼표 [0] 12 11 5 10" xfId="31514"/>
    <cellStyle name="쉼표 [0] 12 11 5 2" xfId="8194"/>
    <cellStyle name="쉼표 [0] 12 11 5 2 2" xfId="8195"/>
    <cellStyle name="쉼표 [0] 12 11 5 2 2 2" xfId="8196"/>
    <cellStyle name="쉼표 [0] 12 11 5 2 2 2 2" xfId="31517"/>
    <cellStyle name="쉼표 [0] 12 11 5 2 2 3" xfId="8197"/>
    <cellStyle name="쉼표 [0] 12 11 5 2 2 3 2" xfId="31518"/>
    <cellStyle name="쉼표 [0] 12 11 5 2 2 4" xfId="8198"/>
    <cellStyle name="쉼표 [0] 12 11 5 2 2 4 2" xfId="31519"/>
    <cellStyle name="쉼표 [0] 12 11 5 2 2 5" xfId="8199"/>
    <cellStyle name="쉼표 [0] 12 11 5 2 2 6" xfId="8200"/>
    <cellStyle name="쉼표 [0] 12 11 5 2 2 7" xfId="31516"/>
    <cellStyle name="쉼표 [0] 12 11 5 2 3" xfId="8201"/>
    <cellStyle name="쉼표 [0] 12 11 5 2 3 2" xfId="31520"/>
    <cellStyle name="쉼표 [0] 12 11 5 2 4" xfId="8202"/>
    <cellStyle name="쉼표 [0] 12 11 5 2 4 2" xfId="31521"/>
    <cellStyle name="쉼표 [0] 12 11 5 2 5" xfId="8203"/>
    <cellStyle name="쉼표 [0] 12 11 5 2 5 2" xfId="31522"/>
    <cellStyle name="쉼표 [0] 12 11 5 2 6" xfId="8204"/>
    <cellStyle name="쉼표 [0] 12 11 5 2 7" xfId="8205"/>
    <cellStyle name="쉼표 [0] 12 11 5 2 8" xfId="8206"/>
    <cellStyle name="쉼표 [0] 12 11 5 2 9" xfId="31515"/>
    <cellStyle name="쉼표 [0] 12 11 5 3" xfId="8207"/>
    <cellStyle name="쉼표 [0] 12 11 5 3 2" xfId="8208"/>
    <cellStyle name="쉼표 [0] 12 11 5 3 2 2" xfId="31524"/>
    <cellStyle name="쉼표 [0] 12 11 5 3 3" xfId="8209"/>
    <cellStyle name="쉼표 [0] 12 11 5 3 3 2" xfId="31525"/>
    <cellStyle name="쉼표 [0] 12 11 5 3 4" xfId="8210"/>
    <cellStyle name="쉼표 [0] 12 11 5 3 4 2" xfId="31526"/>
    <cellStyle name="쉼표 [0] 12 11 5 3 5" xfId="8211"/>
    <cellStyle name="쉼표 [0] 12 11 5 3 6" xfId="8212"/>
    <cellStyle name="쉼표 [0] 12 11 5 3 7" xfId="31523"/>
    <cellStyle name="쉼표 [0] 12 11 5 4" xfId="8213"/>
    <cellStyle name="쉼표 [0] 12 11 5 4 2" xfId="31527"/>
    <cellStyle name="쉼표 [0] 12 11 5 5" xfId="8214"/>
    <cellStyle name="쉼표 [0] 12 11 5 5 2" xfId="31528"/>
    <cellStyle name="쉼표 [0] 12 11 5 6" xfId="8215"/>
    <cellStyle name="쉼표 [0] 12 11 5 6 2" xfId="31529"/>
    <cellStyle name="쉼표 [0] 12 11 5 7" xfId="8216"/>
    <cellStyle name="쉼표 [0] 12 11 5 8" xfId="8217"/>
    <cellStyle name="쉼표 [0] 12 11 5 9" xfId="8218"/>
    <cellStyle name="쉼표 [0] 12 11 6" xfId="8219"/>
    <cellStyle name="쉼표 [0] 12 11 6 2" xfId="8220"/>
    <cellStyle name="쉼표 [0] 12 11 6 2 2" xfId="8221"/>
    <cellStyle name="쉼표 [0] 12 11 6 2 2 2" xfId="31532"/>
    <cellStyle name="쉼표 [0] 12 11 6 2 3" xfId="8222"/>
    <cellStyle name="쉼표 [0] 12 11 6 2 3 2" xfId="31533"/>
    <cellStyle name="쉼표 [0] 12 11 6 2 4" xfId="8223"/>
    <cellStyle name="쉼표 [0] 12 11 6 2 4 2" xfId="31534"/>
    <cellStyle name="쉼표 [0] 12 11 6 2 5" xfId="8224"/>
    <cellStyle name="쉼표 [0] 12 11 6 2 6" xfId="8225"/>
    <cellStyle name="쉼표 [0] 12 11 6 2 7" xfId="31531"/>
    <cellStyle name="쉼표 [0] 12 11 6 3" xfId="8226"/>
    <cellStyle name="쉼표 [0] 12 11 6 3 2" xfId="31535"/>
    <cellStyle name="쉼표 [0] 12 11 6 4" xfId="8227"/>
    <cellStyle name="쉼표 [0] 12 11 6 4 2" xfId="31536"/>
    <cellStyle name="쉼표 [0] 12 11 6 5" xfId="8228"/>
    <cellStyle name="쉼표 [0] 12 11 6 5 2" xfId="31537"/>
    <cellStyle name="쉼표 [0] 12 11 6 6" xfId="8229"/>
    <cellStyle name="쉼표 [0] 12 11 6 7" xfId="8230"/>
    <cellStyle name="쉼표 [0] 12 11 6 8" xfId="8231"/>
    <cellStyle name="쉼표 [0] 12 11 6 9" xfId="31530"/>
    <cellStyle name="쉼표 [0] 12 11 7" xfId="8232"/>
    <cellStyle name="쉼표 [0] 12 11 7 2" xfId="8233"/>
    <cellStyle name="쉼표 [0] 12 11 7 2 2" xfId="8234"/>
    <cellStyle name="쉼표 [0] 12 11 7 2 2 2" xfId="31540"/>
    <cellStyle name="쉼표 [0] 12 11 7 2 3" xfId="8235"/>
    <cellStyle name="쉼표 [0] 12 11 7 2 3 2" xfId="31541"/>
    <cellStyle name="쉼표 [0] 12 11 7 2 4" xfId="8236"/>
    <cellStyle name="쉼표 [0] 12 11 7 2 4 2" xfId="31542"/>
    <cellStyle name="쉼표 [0] 12 11 7 2 5" xfId="8237"/>
    <cellStyle name="쉼표 [0] 12 11 7 2 6" xfId="8238"/>
    <cellStyle name="쉼표 [0] 12 11 7 2 7" xfId="31539"/>
    <cellStyle name="쉼표 [0] 12 11 7 3" xfId="8239"/>
    <cellStyle name="쉼표 [0] 12 11 7 3 2" xfId="31543"/>
    <cellStyle name="쉼표 [0] 12 11 7 4" xfId="8240"/>
    <cellStyle name="쉼표 [0] 12 11 7 4 2" xfId="31544"/>
    <cellStyle name="쉼표 [0] 12 11 7 5" xfId="8241"/>
    <cellStyle name="쉼표 [0] 12 11 7 5 2" xfId="31545"/>
    <cellStyle name="쉼표 [0] 12 11 7 6" xfId="8242"/>
    <cellStyle name="쉼표 [0] 12 11 7 7" xfId="8243"/>
    <cellStyle name="쉼표 [0] 12 11 7 8" xfId="8244"/>
    <cellStyle name="쉼표 [0] 12 11 7 9" xfId="31538"/>
    <cellStyle name="쉼표 [0] 12 11 8" xfId="8245"/>
    <cellStyle name="쉼표 [0] 12 11 8 2" xfId="8246"/>
    <cellStyle name="쉼표 [0] 12 11 8 2 2" xfId="31547"/>
    <cellStyle name="쉼표 [0] 12 11 8 3" xfId="8247"/>
    <cellStyle name="쉼표 [0] 12 11 8 3 2" xfId="31548"/>
    <cellStyle name="쉼표 [0] 12 11 8 4" xfId="8248"/>
    <cellStyle name="쉼표 [0] 12 11 8 4 2" xfId="31549"/>
    <cellStyle name="쉼표 [0] 12 11 8 5" xfId="8249"/>
    <cellStyle name="쉼표 [0] 12 11 8 6" xfId="8250"/>
    <cellStyle name="쉼표 [0] 12 11 8 7" xfId="31546"/>
    <cellStyle name="쉼표 [0] 12 11 9" xfId="8251"/>
    <cellStyle name="쉼표 [0] 12 11 9 2" xfId="31550"/>
    <cellStyle name="쉼표 [0] 12 12" xfId="8252"/>
    <cellStyle name="쉼표 [0] 12 12 10" xfId="8253"/>
    <cellStyle name="쉼표 [0] 12 12 10 10" xfId="8254"/>
    <cellStyle name="쉼표 [0] 12 12 10 10 2" xfId="8255"/>
    <cellStyle name="쉼표 [0] 12 12 10 10 2 2" xfId="40163"/>
    <cellStyle name="쉼표 [0] 12 12 10 10 3" xfId="8256"/>
    <cellStyle name="쉼표 [0] 12 12 10 10 3 2" xfId="40162"/>
    <cellStyle name="쉼표 [0] 12 12 10 10 4" xfId="8257"/>
    <cellStyle name="쉼표 [0] 12 12 10 10 5" xfId="8258"/>
    <cellStyle name="쉼표 [0] 12 12 10 10 6" xfId="8259"/>
    <cellStyle name="쉼표 [0] 12 12 10 10 7" xfId="40164"/>
    <cellStyle name="쉼표 [0] 12 12 10 11" xfId="8260"/>
    <cellStyle name="쉼표 [0] 12 12 10 11 2" xfId="40161"/>
    <cellStyle name="쉼표 [0] 12 12 10 12" xfId="8261"/>
    <cellStyle name="쉼표 [0] 12 12 10 12 2" xfId="40160"/>
    <cellStyle name="쉼표 [0] 12 12 10 13" xfId="8262"/>
    <cellStyle name="쉼표 [0] 12 12 10 14" xfId="8263"/>
    <cellStyle name="쉼표 [0] 12 12 10 15" xfId="8264"/>
    <cellStyle name="쉼표 [0] 12 12 10 16" xfId="8265"/>
    <cellStyle name="쉼표 [0] 12 12 10 17" xfId="40165"/>
    <cellStyle name="쉼표 [0] 12 12 10 18" xfId="36771"/>
    <cellStyle name="쉼표 [0] 12 12 10 2" xfId="8266"/>
    <cellStyle name="쉼표 [0] 12 12 10 2 10" xfId="40159"/>
    <cellStyle name="쉼표 [0] 12 12 10 2 2" xfId="8267"/>
    <cellStyle name="쉼표 [0] 12 12 10 2 2 2" xfId="8268"/>
    <cellStyle name="쉼표 [0] 12 12 10 2 2 2 2" xfId="8269"/>
    <cellStyle name="쉼표 [0] 12 12 10 2 2 2 2 2" xfId="40156"/>
    <cellStyle name="쉼표 [0] 12 12 10 2 2 2 3" xfId="8270"/>
    <cellStyle name="쉼표 [0] 12 12 10 2 2 2 3 2" xfId="40155"/>
    <cellStyle name="쉼표 [0] 12 12 10 2 2 2 4" xfId="8271"/>
    <cellStyle name="쉼표 [0] 12 12 10 2 2 2 5" xfId="8272"/>
    <cellStyle name="쉼표 [0] 12 12 10 2 2 2 6" xfId="8273"/>
    <cellStyle name="쉼표 [0] 12 12 10 2 2 2 7" xfId="40157"/>
    <cellStyle name="쉼표 [0] 12 12 10 2 2 3" xfId="8274"/>
    <cellStyle name="쉼표 [0] 12 12 10 2 2 3 2" xfId="40154"/>
    <cellStyle name="쉼표 [0] 12 12 10 2 2 4" xfId="8275"/>
    <cellStyle name="쉼표 [0] 12 12 10 2 2 4 2" xfId="40153"/>
    <cellStyle name="쉼표 [0] 12 12 10 2 2 5" xfId="8276"/>
    <cellStyle name="쉼표 [0] 12 12 10 2 2 6" xfId="8277"/>
    <cellStyle name="쉼표 [0] 12 12 10 2 2 7" xfId="8278"/>
    <cellStyle name="쉼표 [0] 12 12 10 2 2 8" xfId="8279"/>
    <cellStyle name="쉼표 [0] 12 12 10 2 2 9" xfId="40158"/>
    <cellStyle name="쉼표 [0] 12 12 10 2 3" xfId="8280"/>
    <cellStyle name="쉼표 [0] 12 12 10 2 3 2" xfId="8281"/>
    <cellStyle name="쉼표 [0] 12 12 10 2 3 2 2" xfId="40151"/>
    <cellStyle name="쉼표 [0] 12 12 10 2 3 3" xfId="8282"/>
    <cellStyle name="쉼표 [0] 12 12 10 2 3 3 2" xfId="40150"/>
    <cellStyle name="쉼표 [0] 12 12 10 2 3 4" xfId="8283"/>
    <cellStyle name="쉼표 [0] 12 12 10 2 3 5" xfId="8284"/>
    <cellStyle name="쉼표 [0] 12 12 10 2 3 6" xfId="8285"/>
    <cellStyle name="쉼표 [0] 12 12 10 2 3 7" xfId="40152"/>
    <cellStyle name="쉼표 [0] 12 12 10 2 4" xfId="8286"/>
    <cellStyle name="쉼표 [0] 12 12 10 2 4 2" xfId="40149"/>
    <cellStyle name="쉼표 [0] 12 12 10 2 5" xfId="8287"/>
    <cellStyle name="쉼표 [0] 12 12 10 2 5 2" xfId="40148"/>
    <cellStyle name="쉼표 [0] 12 12 10 2 6" xfId="8288"/>
    <cellStyle name="쉼표 [0] 12 12 10 2 7" xfId="8289"/>
    <cellStyle name="쉼표 [0] 12 12 10 2 8" xfId="8290"/>
    <cellStyle name="쉼표 [0] 12 12 10 2 9" xfId="8291"/>
    <cellStyle name="쉼표 [0] 12 12 10 3" xfId="8292"/>
    <cellStyle name="쉼표 [0] 12 12 10 3 10" xfId="40147"/>
    <cellStyle name="쉼표 [0] 12 12 10 3 2" xfId="8293"/>
    <cellStyle name="쉼표 [0] 12 12 10 3 2 2" xfId="8294"/>
    <cellStyle name="쉼표 [0] 12 12 10 3 2 2 2" xfId="8295"/>
    <cellStyle name="쉼표 [0] 12 12 10 3 2 2 2 2" xfId="40144"/>
    <cellStyle name="쉼표 [0] 12 12 10 3 2 2 3" xfId="8296"/>
    <cellStyle name="쉼표 [0] 12 12 10 3 2 2 3 2" xfId="40143"/>
    <cellStyle name="쉼표 [0] 12 12 10 3 2 2 4" xfId="8297"/>
    <cellStyle name="쉼표 [0] 12 12 10 3 2 2 5" xfId="8298"/>
    <cellStyle name="쉼표 [0] 12 12 10 3 2 2 6" xfId="8299"/>
    <cellStyle name="쉼표 [0] 12 12 10 3 2 2 7" xfId="40145"/>
    <cellStyle name="쉼표 [0] 12 12 10 3 2 3" xfId="8300"/>
    <cellStyle name="쉼표 [0] 12 12 10 3 2 3 2" xfId="40142"/>
    <cellStyle name="쉼표 [0] 12 12 10 3 2 4" xfId="8301"/>
    <cellStyle name="쉼표 [0] 12 12 10 3 2 4 2" xfId="40141"/>
    <cellStyle name="쉼표 [0] 12 12 10 3 2 5" xfId="8302"/>
    <cellStyle name="쉼표 [0] 12 12 10 3 2 6" xfId="8303"/>
    <cellStyle name="쉼표 [0] 12 12 10 3 2 7" xfId="8304"/>
    <cellStyle name="쉼표 [0] 12 12 10 3 2 8" xfId="8305"/>
    <cellStyle name="쉼표 [0] 12 12 10 3 2 9" xfId="40146"/>
    <cellStyle name="쉼표 [0] 12 12 10 3 3" xfId="8306"/>
    <cellStyle name="쉼표 [0] 12 12 10 3 3 2" xfId="8307"/>
    <cellStyle name="쉼표 [0] 12 12 10 3 3 2 2" xfId="40139"/>
    <cellStyle name="쉼표 [0] 12 12 10 3 3 3" xfId="8308"/>
    <cellStyle name="쉼표 [0] 12 12 10 3 3 3 2" xfId="40138"/>
    <cellStyle name="쉼표 [0] 12 12 10 3 3 4" xfId="8309"/>
    <cellStyle name="쉼표 [0] 12 12 10 3 3 5" xfId="8310"/>
    <cellStyle name="쉼표 [0] 12 12 10 3 3 6" xfId="8311"/>
    <cellStyle name="쉼표 [0] 12 12 10 3 3 7" xfId="40140"/>
    <cellStyle name="쉼표 [0] 12 12 10 3 4" xfId="8312"/>
    <cellStyle name="쉼표 [0] 12 12 10 3 4 2" xfId="40137"/>
    <cellStyle name="쉼표 [0] 12 12 10 3 5" xfId="8313"/>
    <cellStyle name="쉼표 [0] 12 12 10 3 5 2" xfId="40136"/>
    <cellStyle name="쉼표 [0] 12 12 10 3 6" xfId="8314"/>
    <cellStyle name="쉼표 [0] 12 12 10 3 7" xfId="8315"/>
    <cellStyle name="쉼표 [0] 12 12 10 3 8" xfId="8316"/>
    <cellStyle name="쉼표 [0] 12 12 10 3 9" xfId="8317"/>
    <cellStyle name="쉼표 [0] 12 12 10 4" xfId="8318"/>
    <cellStyle name="쉼표 [0] 12 12 10 4 10" xfId="40135"/>
    <cellStyle name="쉼표 [0] 12 12 10 4 2" xfId="8319"/>
    <cellStyle name="쉼표 [0] 12 12 10 4 2 2" xfId="8320"/>
    <cellStyle name="쉼표 [0] 12 12 10 4 2 2 2" xfId="8321"/>
    <cellStyle name="쉼표 [0] 12 12 10 4 2 2 2 2" xfId="40132"/>
    <cellStyle name="쉼표 [0] 12 12 10 4 2 2 3" xfId="8322"/>
    <cellStyle name="쉼표 [0] 12 12 10 4 2 2 3 2" xfId="40131"/>
    <cellStyle name="쉼표 [0] 12 12 10 4 2 2 4" xfId="8323"/>
    <cellStyle name="쉼표 [0] 12 12 10 4 2 2 5" xfId="8324"/>
    <cellStyle name="쉼표 [0] 12 12 10 4 2 2 6" xfId="8325"/>
    <cellStyle name="쉼표 [0] 12 12 10 4 2 2 7" xfId="40133"/>
    <cellStyle name="쉼표 [0] 12 12 10 4 2 3" xfId="8326"/>
    <cellStyle name="쉼표 [0] 12 12 10 4 2 3 2" xfId="40130"/>
    <cellStyle name="쉼표 [0] 12 12 10 4 2 4" xfId="8327"/>
    <cellStyle name="쉼표 [0] 12 12 10 4 2 4 2" xfId="40129"/>
    <cellStyle name="쉼표 [0] 12 12 10 4 2 5" xfId="8328"/>
    <cellStyle name="쉼표 [0] 12 12 10 4 2 6" xfId="8329"/>
    <cellStyle name="쉼표 [0] 12 12 10 4 2 7" xfId="8330"/>
    <cellStyle name="쉼표 [0] 12 12 10 4 2 8" xfId="8331"/>
    <cellStyle name="쉼표 [0] 12 12 10 4 2 9" xfId="40134"/>
    <cellStyle name="쉼표 [0] 12 12 10 4 3" xfId="8332"/>
    <cellStyle name="쉼표 [0] 12 12 10 4 3 2" xfId="8333"/>
    <cellStyle name="쉼표 [0] 12 12 10 4 3 2 2" xfId="40127"/>
    <cellStyle name="쉼표 [0] 12 12 10 4 3 3" xfId="8334"/>
    <cellStyle name="쉼표 [0] 12 12 10 4 3 3 2" xfId="40126"/>
    <cellStyle name="쉼표 [0] 12 12 10 4 3 4" xfId="8335"/>
    <cellStyle name="쉼표 [0] 12 12 10 4 3 5" xfId="8336"/>
    <cellStyle name="쉼표 [0] 12 12 10 4 3 6" xfId="8337"/>
    <cellStyle name="쉼표 [0] 12 12 10 4 3 7" xfId="40128"/>
    <cellStyle name="쉼표 [0] 12 12 10 4 4" xfId="8338"/>
    <cellStyle name="쉼표 [0] 12 12 10 4 4 2" xfId="40125"/>
    <cellStyle name="쉼표 [0] 12 12 10 4 5" xfId="8339"/>
    <cellStyle name="쉼표 [0] 12 12 10 4 5 2" xfId="40124"/>
    <cellStyle name="쉼표 [0] 12 12 10 4 6" xfId="8340"/>
    <cellStyle name="쉼표 [0] 12 12 10 4 7" xfId="8341"/>
    <cellStyle name="쉼표 [0] 12 12 10 4 8" xfId="8342"/>
    <cellStyle name="쉼표 [0] 12 12 10 4 9" xfId="8343"/>
    <cellStyle name="쉼표 [0] 12 12 10 5" xfId="8344"/>
    <cellStyle name="쉼표 [0] 12 12 10 5 10" xfId="40123"/>
    <cellStyle name="쉼표 [0] 12 12 10 5 2" xfId="8345"/>
    <cellStyle name="쉼표 [0] 12 12 10 5 2 2" xfId="8346"/>
    <cellStyle name="쉼표 [0] 12 12 10 5 2 2 2" xfId="8347"/>
    <cellStyle name="쉼표 [0] 12 12 10 5 2 2 2 2" xfId="40120"/>
    <cellStyle name="쉼표 [0] 12 12 10 5 2 2 3" xfId="8348"/>
    <cellStyle name="쉼표 [0] 12 12 10 5 2 2 3 2" xfId="40119"/>
    <cellStyle name="쉼표 [0] 12 12 10 5 2 2 4" xfId="8349"/>
    <cellStyle name="쉼표 [0] 12 12 10 5 2 2 5" xfId="8350"/>
    <cellStyle name="쉼표 [0] 12 12 10 5 2 2 6" xfId="8351"/>
    <cellStyle name="쉼표 [0] 12 12 10 5 2 2 7" xfId="40121"/>
    <cellStyle name="쉼표 [0] 12 12 10 5 2 3" xfId="8352"/>
    <cellStyle name="쉼표 [0] 12 12 10 5 2 3 2" xfId="40118"/>
    <cellStyle name="쉼표 [0] 12 12 10 5 2 4" xfId="8353"/>
    <cellStyle name="쉼표 [0] 12 12 10 5 2 4 2" xfId="40117"/>
    <cellStyle name="쉼표 [0] 12 12 10 5 2 5" xfId="8354"/>
    <cellStyle name="쉼표 [0] 12 12 10 5 2 6" xfId="8355"/>
    <cellStyle name="쉼표 [0] 12 12 10 5 2 7" xfId="8356"/>
    <cellStyle name="쉼표 [0] 12 12 10 5 2 8" xfId="8357"/>
    <cellStyle name="쉼표 [0] 12 12 10 5 2 9" xfId="40122"/>
    <cellStyle name="쉼표 [0] 12 12 10 5 3" xfId="8358"/>
    <cellStyle name="쉼표 [0] 12 12 10 5 3 2" xfId="8359"/>
    <cellStyle name="쉼표 [0] 12 12 10 5 3 2 2" xfId="40115"/>
    <cellStyle name="쉼표 [0] 12 12 10 5 3 3" xfId="8360"/>
    <cellStyle name="쉼표 [0] 12 12 10 5 3 3 2" xfId="40114"/>
    <cellStyle name="쉼표 [0] 12 12 10 5 3 4" xfId="8361"/>
    <cellStyle name="쉼표 [0] 12 12 10 5 3 5" xfId="8362"/>
    <cellStyle name="쉼표 [0] 12 12 10 5 3 6" xfId="8363"/>
    <cellStyle name="쉼표 [0] 12 12 10 5 3 7" xfId="40116"/>
    <cellStyle name="쉼표 [0] 12 12 10 5 4" xfId="8364"/>
    <cellStyle name="쉼표 [0] 12 12 10 5 4 2" xfId="40113"/>
    <cellStyle name="쉼표 [0] 12 12 10 5 5" xfId="8365"/>
    <cellStyle name="쉼표 [0] 12 12 10 5 5 2" xfId="40112"/>
    <cellStyle name="쉼표 [0] 12 12 10 5 6" xfId="8366"/>
    <cellStyle name="쉼표 [0] 12 12 10 5 7" xfId="8367"/>
    <cellStyle name="쉼표 [0] 12 12 10 5 8" xfId="8368"/>
    <cellStyle name="쉼표 [0] 12 12 10 5 9" xfId="8369"/>
    <cellStyle name="쉼표 [0] 12 12 10 6" xfId="8370"/>
    <cellStyle name="쉼표 [0] 12 12 10 6 10" xfId="40111"/>
    <cellStyle name="쉼표 [0] 12 12 10 6 2" xfId="8371"/>
    <cellStyle name="쉼표 [0] 12 12 10 6 2 2" xfId="8372"/>
    <cellStyle name="쉼표 [0] 12 12 10 6 2 2 2" xfId="8373"/>
    <cellStyle name="쉼표 [0] 12 12 10 6 2 2 2 2" xfId="40108"/>
    <cellStyle name="쉼표 [0] 12 12 10 6 2 2 3" xfId="8374"/>
    <cellStyle name="쉼표 [0] 12 12 10 6 2 2 3 2" xfId="40107"/>
    <cellStyle name="쉼표 [0] 12 12 10 6 2 2 4" xfId="8375"/>
    <cellStyle name="쉼표 [0] 12 12 10 6 2 2 5" xfId="8376"/>
    <cellStyle name="쉼표 [0] 12 12 10 6 2 2 6" xfId="8377"/>
    <cellStyle name="쉼표 [0] 12 12 10 6 2 2 7" xfId="40109"/>
    <cellStyle name="쉼표 [0] 12 12 10 6 2 3" xfId="8378"/>
    <cellStyle name="쉼표 [0] 12 12 10 6 2 3 2" xfId="40106"/>
    <cellStyle name="쉼표 [0] 12 12 10 6 2 4" xfId="8379"/>
    <cellStyle name="쉼표 [0] 12 12 10 6 2 4 2" xfId="40105"/>
    <cellStyle name="쉼표 [0] 12 12 10 6 2 5" xfId="8380"/>
    <cellStyle name="쉼표 [0] 12 12 10 6 2 6" xfId="8381"/>
    <cellStyle name="쉼표 [0] 12 12 10 6 2 7" xfId="8382"/>
    <cellStyle name="쉼표 [0] 12 12 10 6 2 8" xfId="8383"/>
    <cellStyle name="쉼표 [0] 12 12 10 6 2 9" xfId="40110"/>
    <cellStyle name="쉼표 [0] 12 12 10 6 3" xfId="8384"/>
    <cellStyle name="쉼표 [0] 12 12 10 6 3 2" xfId="8385"/>
    <cellStyle name="쉼표 [0] 12 12 10 6 3 2 2" xfId="40103"/>
    <cellStyle name="쉼표 [0] 12 12 10 6 3 3" xfId="8386"/>
    <cellStyle name="쉼표 [0] 12 12 10 6 3 3 2" xfId="40102"/>
    <cellStyle name="쉼표 [0] 12 12 10 6 3 4" xfId="8387"/>
    <cellStyle name="쉼표 [0] 12 12 10 6 3 5" xfId="8388"/>
    <cellStyle name="쉼표 [0] 12 12 10 6 3 6" xfId="8389"/>
    <cellStyle name="쉼표 [0] 12 12 10 6 3 7" xfId="40104"/>
    <cellStyle name="쉼표 [0] 12 12 10 6 4" xfId="8390"/>
    <cellStyle name="쉼표 [0] 12 12 10 6 4 2" xfId="40101"/>
    <cellStyle name="쉼표 [0] 12 12 10 6 5" xfId="8391"/>
    <cellStyle name="쉼표 [0] 12 12 10 6 5 2" xfId="40100"/>
    <cellStyle name="쉼표 [0] 12 12 10 6 6" xfId="8392"/>
    <cellStyle name="쉼표 [0] 12 12 10 6 7" xfId="8393"/>
    <cellStyle name="쉼표 [0] 12 12 10 6 8" xfId="8394"/>
    <cellStyle name="쉼표 [0] 12 12 10 6 9" xfId="8395"/>
    <cellStyle name="쉼표 [0] 12 12 10 7" xfId="8396"/>
    <cellStyle name="쉼표 [0] 12 12 10 7 10" xfId="40099"/>
    <cellStyle name="쉼표 [0] 12 12 10 7 2" xfId="8397"/>
    <cellStyle name="쉼표 [0] 12 12 10 7 2 2" xfId="8398"/>
    <cellStyle name="쉼표 [0] 12 12 10 7 2 2 2" xfId="8399"/>
    <cellStyle name="쉼표 [0] 12 12 10 7 2 2 2 2" xfId="40096"/>
    <cellStyle name="쉼표 [0] 12 12 10 7 2 2 3" xfId="8400"/>
    <cellStyle name="쉼표 [0] 12 12 10 7 2 2 3 2" xfId="40095"/>
    <cellStyle name="쉼표 [0] 12 12 10 7 2 2 4" xfId="8401"/>
    <cellStyle name="쉼표 [0] 12 12 10 7 2 2 5" xfId="8402"/>
    <cellStyle name="쉼표 [0] 12 12 10 7 2 2 6" xfId="8403"/>
    <cellStyle name="쉼표 [0] 12 12 10 7 2 2 7" xfId="40097"/>
    <cellStyle name="쉼표 [0] 12 12 10 7 2 3" xfId="8404"/>
    <cellStyle name="쉼표 [0] 12 12 10 7 2 3 2" xfId="40094"/>
    <cellStyle name="쉼표 [0] 12 12 10 7 2 4" xfId="8405"/>
    <cellStyle name="쉼표 [0] 12 12 10 7 2 4 2" xfId="40093"/>
    <cellStyle name="쉼표 [0] 12 12 10 7 2 5" xfId="8406"/>
    <cellStyle name="쉼표 [0] 12 12 10 7 2 6" xfId="8407"/>
    <cellStyle name="쉼표 [0] 12 12 10 7 2 7" xfId="8408"/>
    <cellStyle name="쉼표 [0] 12 12 10 7 2 8" xfId="8409"/>
    <cellStyle name="쉼표 [0] 12 12 10 7 2 9" xfId="40098"/>
    <cellStyle name="쉼표 [0] 12 12 10 7 3" xfId="8410"/>
    <cellStyle name="쉼표 [0] 12 12 10 7 3 2" xfId="8411"/>
    <cellStyle name="쉼표 [0] 12 12 10 7 3 2 2" xfId="40091"/>
    <cellStyle name="쉼표 [0] 12 12 10 7 3 3" xfId="8412"/>
    <cellStyle name="쉼표 [0] 12 12 10 7 3 3 2" xfId="40090"/>
    <cellStyle name="쉼표 [0] 12 12 10 7 3 4" xfId="8413"/>
    <cellStyle name="쉼표 [0] 12 12 10 7 3 5" xfId="8414"/>
    <cellStyle name="쉼표 [0] 12 12 10 7 3 6" xfId="8415"/>
    <cellStyle name="쉼표 [0] 12 12 10 7 3 7" xfId="40092"/>
    <cellStyle name="쉼표 [0] 12 12 10 7 4" xfId="8416"/>
    <cellStyle name="쉼표 [0] 12 12 10 7 4 2" xfId="40089"/>
    <cellStyle name="쉼표 [0] 12 12 10 7 5" xfId="8417"/>
    <cellStyle name="쉼표 [0] 12 12 10 7 5 2" xfId="40088"/>
    <cellStyle name="쉼표 [0] 12 12 10 7 6" xfId="8418"/>
    <cellStyle name="쉼표 [0] 12 12 10 7 7" xfId="8419"/>
    <cellStyle name="쉼표 [0] 12 12 10 7 8" xfId="8420"/>
    <cellStyle name="쉼표 [0] 12 12 10 7 9" xfId="8421"/>
    <cellStyle name="쉼표 [0] 12 12 10 8" xfId="8422"/>
    <cellStyle name="쉼표 [0] 12 12 10 8 2" xfId="8423"/>
    <cellStyle name="쉼표 [0] 12 12 10 8 2 2" xfId="8424"/>
    <cellStyle name="쉼표 [0] 12 12 10 8 2 2 2" xfId="40085"/>
    <cellStyle name="쉼표 [0] 12 12 10 8 2 3" xfId="8425"/>
    <cellStyle name="쉼표 [0] 12 12 10 8 2 3 2" xfId="40084"/>
    <cellStyle name="쉼표 [0] 12 12 10 8 2 4" xfId="8426"/>
    <cellStyle name="쉼표 [0] 12 12 10 8 2 5" xfId="8427"/>
    <cellStyle name="쉼표 [0] 12 12 10 8 2 6" xfId="8428"/>
    <cellStyle name="쉼표 [0] 12 12 10 8 2 7" xfId="40086"/>
    <cellStyle name="쉼표 [0] 12 12 10 8 3" xfId="8429"/>
    <cellStyle name="쉼표 [0] 12 12 10 8 3 2" xfId="40083"/>
    <cellStyle name="쉼표 [0] 12 12 10 8 4" xfId="8430"/>
    <cellStyle name="쉼표 [0] 12 12 10 8 4 2" xfId="40082"/>
    <cellStyle name="쉼표 [0] 12 12 10 8 5" xfId="8431"/>
    <cellStyle name="쉼표 [0] 12 12 10 8 6" xfId="8432"/>
    <cellStyle name="쉼표 [0] 12 12 10 8 7" xfId="8433"/>
    <cellStyle name="쉼표 [0] 12 12 10 8 8" xfId="8434"/>
    <cellStyle name="쉼표 [0] 12 12 10 8 9" xfId="40087"/>
    <cellStyle name="쉼표 [0] 12 12 10 9" xfId="8435"/>
    <cellStyle name="쉼표 [0] 12 12 10 9 2" xfId="8436"/>
    <cellStyle name="쉼표 [0] 12 12 10 9 2 2" xfId="8437"/>
    <cellStyle name="쉼표 [0] 12 12 10 9 2 2 2" xfId="40079"/>
    <cellStyle name="쉼표 [0] 12 12 10 9 2 3" xfId="8438"/>
    <cellStyle name="쉼표 [0] 12 12 10 9 2 3 2" xfId="40078"/>
    <cellStyle name="쉼표 [0] 12 12 10 9 2 4" xfId="8439"/>
    <cellStyle name="쉼표 [0] 12 12 10 9 2 5" xfId="8440"/>
    <cellStyle name="쉼표 [0] 12 12 10 9 2 6" xfId="8441"/>
    <cellStyle name="쉼표 [0] 12 12 10 9 2 7" xfId="40080"/>
    <cellStyle name="쉼표 [0] 12 12 10 9 3" xfId="8442"/>
    <cellStyle name="쉼표 [0] 12 12 10 9 3 2" xfId="40077"/>
    <cellStyle name="쉼표 [0] 12 12 10 9 4" xfId="8443"/>
    <cellStyle name="쉼표 [0] 12 12 10 9 4 2" xfId="40076"/>
    <cellStyle name="쉼표 [0] 12 12 10 9 5" xfId="8444"/>
    <cellStyle name="쉼표 [0] 12 12 10 9 6" xfId="8445"/>
    <cellStyle name="쉼표 [0] 12 12 10 9 7" xfId="8446"/>
    <cellStyle name="쉼표 [0] 12 12 10 9 8" xfId="8447"/>
    <cellStyle name="쉼표 [0] 12 12 10 9 9" xfId="40081"/>
    <cellStyle name="쉼표 [0] 12 12 11" xfId="8448"/>
    <cellStyle name="쉼표 [0] 12 12 11 10" xfId="40075"/>
    <cellStyle name="쉼표 [0] 12 12 11 11" xfId="36769"/>
    <cellStyle name="쉼표 [0] 12 12 11 2" xfId="8449"/>
    <cellStyle name="쉼표 [0] 12 12 11 2 2" xfId="8450"/>
    <cellStyle name="쉼표 [0] 12 12 11 2 2 2" xfId="8451"/>
    <cellStyle name="쉼표 [0] 12 12 11 2 2 2 2" xfId="40072"/>
    <cellStyle name="쉼표 [0] 12 12 11 2 2 3" xfId="8452"/>
    <cellStyle name="쉼표 [0] 12 12 11 2 2 3 2" xfId="40071"/>
    <cellStyle name="쉼표 [0] 12 12 11 2 2 4" xfId="8453"/>
    <cellStyle name="쉼표 [0] 12 12 11 2 2 5" xfId="8454"/>
    <cellStyle name="쉼표 [0] 12 12 11 2 2 6" xfId="8455"/>
    <cellStyle name="쉼표 [0] 12 12 11 2 2 7" xfId="40073"/>
    <cellStyle name="쉼표 [0] 12 12 11 2 3" xfId="8456"/>
    <cellStyle name="쉼표 [0] 12 12 11 2 3 2" xfId="40070"/>
    <cellStyle name="쉼표 [0] 12 12 11 2 4" xfId="8457"/>
    <cellStyle name="쉼표 [0] 12 12 11 2 4 2" xfId="40069"/>
    <cellStyle name="쉼표 [0] 12 12 11 2 5" xfId="8458"/>
    <cellStyle name="쉼표 [0] 12 12 11 2 6" xfId="8459"/>
    <cellStyle name="쉼표 [0] 12 12 11 2 7" xfId="8460"/>
    <cellStyle name="쉼표 [0] 12 12 11 2 8" xfId="8461"/>
    <cellStyle name="쉼표 [0] 12 12 11 2 9" xfId="40074"/>
    <cellStyle name="쉼표 [0] 12 12 11 3" xfId="8462"/>
    <cellStyle name="쉼표 [0] 12 12 11 3 2" xfId="8463"/>
    <cellStyle name="쉼표 [0] 12 12 11 3 2 2" xfId="40067"/>
    <cellStyle name="쉼표 [0] 12 12 11 3 3" xfId="8464"/>
    <cellStyle name="쉼표 [0] 12 12 11 3 3 2" xfId="40066"/>
    <cellStyle name="쉼표 [0] 12 12 11 3 4" xfId="8465"/>
    <cellStyle name="쉼표 [0] 12 12 11 3 5" xfId="8466"/>
    <cellStyle name="쉼표 [0] 12 12 11 3 6" xfId="8467"/>
    <cellStyle name="쉼표 [0] 12 12 11 3 7" xfId="40068"/>
    <cellStyle name="쉼표 [0] 12 12 11 4" xfId="8468"/>
    <cellStyle name="쉼표 [0] 12 12 11 4 2" xfId="40065"/>
    <cellStyle name="쉼표 [0] 12 12 11 5" xfId="8469"/>
    <cellStyle name="쉼표 [0] 12 12 11 5 2" xfId="40064"/>
    <cellStyle name="쉼표 [0] 12 12 11 6" xfId="8470"/>
    <cellStyle name="쉼표 [0] 12 12 11 7" xfId="8471"/>
    <cellStyle name="쉼표 [0] 12 12 11 8" xfId="8472"/>
    <cellStyle name="쉼표 [0] 12 12 11 9" xfId="8473"/>
    <cellStyle name="쉼표 [0] 12 12 12" xfId="8474"/>
    <cellStyle name="쉼표 [0] 12 12 12 10" xfId="40063"/>
    <cellStyle name="쉼표 [0] 12 12 12 2" xfId="8475"/>
    <cellStyle name="쉼표 [0] 12 12 12 2 2" xfId="8476"/>
    <cellStyle name="쉼표 [0] 12 12 12 2 2 2" xfId="8477"/>
    <cellStyle name="쉼표 [0] 12 12 12 2 2 2 2" xfId="40060"/>
    <cellStyle name="쉼표 [0] 12 12 12 2 2 3" xfId="8478"/>
    <cellStyle name="쉼표 [0] 12 12 12 2 2 3 2" xfId="40059"/>
    <cellStyle name="쉼표 [0] 12 12 12 2 2 4" xfId="8479"/>
    <cellStyle name="쉼표 [0] 12 12 12 2 2 5" xfId="8480"/>
    <cellStyle name="쉼표 [0] 12 12 12 2 2 6" xfId="8481"/>
    <cellStyle name="쉼표 [0] 12 12 12 2 2 7" xfId="40061"/>
    <cellStyle name="쉼표 [0] 12 12 12 2 3" xfId="8482"/>
    <cellStyle name="쉼표 [0] 12 12 12 2 3 2" xfId="40058"/>
    <cellStyle name="쉼표 [0] 12 12 12 2 4" xfId="8483"/>
    <cellStyle name="쉼표 [0] 12 12 12 2 4 2" xfId="40057"/>
    <cellStyle name="쉼표 [0] 12 12 12 2 5" xfId="8484"/>
    <cellStyle name="쉼표 [0] 12 12 12 2 6" xfId="8485"/>
    <cellStyle name="쉼표 [0] 12 12 12 2 7" xfId="8486"/>
    <cellStyle name="쉼표 [0] 12 12 12 2 8" xfId="8487"/>
    <cellStyle name="쉼표 [0] 12 12 12 2 9" xfId="40062"/>
    <cellStyle name="쉼표 [0] 12 12 12 3" xfId="8488"/>
    <cellStyle name="쉼표 [0] 12 12 12 3 2" xfId="8489"/>
    <cellStyle name="쉼표 [0] 12 12 12 3 2 2" xfId="40055"/>
    <cellStyle name="쉼표 [0] 12 12 12 3 3" xfId="8490"/>
    <cellStyle name="쉼표 [0] 12 12 12 3 3 2" xfId="40054"/>
    <cellStyle name="쉼표 [0] 12 12 12 3 4" xfId="8491"/>
    <cellStyle name="쉼표 [0] 12 12 12 3 5" xfId="8492"/>
    <cellStyle name="쉼표 [0] 12 12 12 3 6" xfId="8493"/>
    <cellStyle name="쉼표 [0] 12 12 12 3 7" xfId="40056"/>
    <cellStyle name="쉼표 [0] 12 12 12 4" xfId="8494"/>
    <cellStyle name="쉼표 [0] 12 12 12 4 2" xfId="40053"/>
    <cellStyle name="쉼표 [0] 12 12 12 5" xfId="8495"/>
    <cellStyle name="쉼표 [0] 12 12 12 5 2" xfId="40052"/>
    <cellStyle name="쉼표 [0] 12 12 12 6" xfId="8496"/>
    <cellStyle name="쉼표 [0] 12 12 12 7" xfId="8497"/>
    <cellStyle name="쉼표 [0] 12 12 12 8" xfId="8498"/>
    <cellStyle name="쉼표 [0] 12 12 12 9" xfId="8499"/>
    <cellStyle name="쉼표 [0] 12 12 13" xfId="8500"/>
    <cellStyle name="쉼표 [0] 12 12 13 10" xfId="40051"/>
    <cellStyle name="쉼표 [0] 12 12 13 2" xfId="8501"/>
    <cellStyle name="쉼표 [0] 12 12 13 2 2" xfId="8502"/>
    <cellStyle name="쉼표 [0] 12 12 13 2 2 2" xfId="8503"/>
    <cellStyle name="쉼표 [0] 12 12 13 2 2 2 2" xfId="40048"/>
    <cellStyle name="쉼표 [0] 12 12 13 2 2 3" xfId="8504"/>
    <cellStyle name="쉼표 [0] 12 12 13 2 2 3 2" xfId="40047"/>
    <cellStyle name="쉼표 [0] 12 12 13 2 2 4" xfId="8505"/>
    <cellStyle name="쉼표 [0] 12 12 13 2 2 5" xfId="8506"/>
    <cellStyle name="쉼표 [0] 12 12 13 2 2 6" xfId="8507"/>
    <cellStyle name="쉼표 [0] 12 12 13 2 2 7" xfId="40049"/>
    <cellStyle name="쉼표 [0] 12 12 13 2 3" xfId="8508"/>
    <cellStyle name="쉼표 [0] 12 12 13 2 3 2" xfId="40046"/>
    <cellStyle name="쉼표 [0] 12 12 13 2 4" xfId="8509"/>
    <cellStyle name="쉼표 [0] 12 12 13 2 4 2" xfId="40045"/>
    <cellStyle name="쉼표 [0] 12 12 13 2 5" xfId="8510"/>
    <cellStyle name="쉼표 [0] 12 12 13 2 6" xfId="8511"/>
    <cellStyle name="쉼표 [0] 12 12 13 2 7" xfId="8512"/>
    <cellStyle name="쉼표 [0] 12 12 13 2 8" xfId="8513"/>
    <cellStyle name="쉼표 [0] 12 12 13 2 9" xfId="40050"/>
    <cellStyle name="쉼표 [0] 12 12 13 3" xfId="8514"/>
    <cellStyle name="쉼표 [0] 12 12 13 3 2" xfId="8515"/>
    <cellStyle name="쉼표 [0] 12 12 13 3 2 2" xfId="40043"/>
    <cellStyle name="쉼표 [0] 12 12 13 3 3" xfId="8516"/>
    <cellStyle name="쉼표 [0] 12 12 13 3 3 2" xfId="40042"/>
    <cellStyle name="쉼표 [0] 12 12 13 3 4" xfId="8517"/>
    <cellStyle name="쉼표 [0] 12 12 13 3 5" xfId="8518"/>
    <cellStyle name="쉼표 [0] 12 12 13 3 6" xfId="8519"/>
    <cellStyle name="쉼표 [0] 12 12 13 3 7" xfId="40044"/>
    <cellStyle name="쉼표 [0] 12 12 13 4" xfId="8520"/>
    <cellStyle name="쉼표 [0] 12 12 13 4 2" xfId="40041"/>
    <cellStyle name="쉼표 [0] 12 12 13 5" xfId="8521"/>
    <cellStyle name="쉼표 [0] 12 12 13 5 2" xfId="40040"/>
    <cellStyle name="쉼표 [0] 12 12 13 6" xfId="8522"/>
    <cellStyle name="쉼표 [0] 12 12 13 7" xfId="8523"/>
    <cellStyle name="쉼표 [0] 12 12 13 8" xfId="8524"/>
    <cellStyle name="쉼표 [0] 12 12 13 9" xfId="8525"/>
    <cellStyle name="쉼표 [0] 12 12 14" xfId="8526"/>
    <cellStyle name="쉼표 [0] 12 12 14 10" xfId="40039"/>
    <cellStyle name="쉼표 [0] 12 12 14 2" xfId="8527"/>
    <cellStyle name="쉼표 [0] 12 12 14 2 2" xfId="8528"/>
    <cellStyle name="쉼표 [0] 12 12 14 2 2 2" xfId="8529"/>
    <cellStyle name="쉼표 [0] 12 12 14 2 2 2 2" xfId="40036"/>
    <cellStyle name="쉼표 [0] 12 12 14 2 2 3" xfId="8530"/>
    <cellStyle name="쉼표 [0] 12 12 14 2 2 3 2" xfId="40035"/>
    <cellStyle name="쉼표 [0] 12 12 14 2 2 4" xfId="8531"/>
    <cellStyle name="쉼표 [0] 12 12 14 2 2 5" xfId="8532"/>
    <cellStyle name="쉼표 [0] 12 12 14 2 2 6" xfId="8533"/>
    <cellStyle name="쉼표 [0] 12 12 14 2 2 7" xfId="40037"/>
    <cellStyle name="쉼표 [0] 12 12 14 2 3" xfId="8534"/>
    <cellStyle name="쉼표 [0] 12 12 14 2 3 2" xfId="40034"/>
    <cellStyle name="쉼표 [0] 12 12 14 2 4" xfId="8535"/>
    <cellStyle name="쉼표 [0] 12 12 14 2 4 2" xfId="40033"/>
    <cellStyle name="쉼표 [0] 12 12 14 2 5" xfId="8536"/>
    <cellStyle name="쉼표 [0] 12 12 14 2 6" xfId="8537"/>
    <cellStyle name="쉼표 [0] 12 12 14 2 7" xfId="8538"/>
    <cellStyle name="쉼표 [0] 12 12 14 2 8" xfId="8539"/>
    <cellStyle name="쉼표 [0] 12 12 14 2 9" xfId="40038"/>
    <cellStyle name="쉼표 [0] 12 12 14 3" xfId="8540"/>
    <cellStyle name="쉼표 [0] 12 12 14 3 2" xfId="8541"/>
    <cellStyle name="쉼표 [0] 12 12 14 3 2 2" xfId="40031"/>
    <cellStyle name="쉼표 [0] 12 12 14 3 3" xfId="8542"/>
    <cellStyle name="쉼표 [0] 12 12 14 3 3 2" xfId="40030"/>
    <cellStyle name="쉼표 [0] 12 12 14 3 4" xfId="8543"/>
    <cellStyle name="쉼표 [0] 12 12 14 3 5" xfId="8544"/>
    <cellStyle name="쉼표 [0] 12 12 14 3 6" xfId="8545"/>
    <cellStyle name="쉼표 [0] 12 12 14 3 7" xfId="40032"/>
    <cellStyle name="쉼표 [0] 12 12 14 4" xfId="8546"/>
    <cellStyle name="쉼표 [0] 12 12 14 4 2" xfId="40029"/>
    <cellStyle name="쉼표 [0] 12 12 14 5" xfId="8547"/>
    <cellStyle name="쉼표 [0] 12 12 14 5 2" xfId="40028"/>
    <cellStyle name="쉼표 [0] 12 12 14 6" xfId="8548"/>
    <cellStyle name="쉼표 [0] 12 12 14 7" xfId="8549"/>
    <cellStyle name="쉼표 [0] 12 12 14 8" xfId="8550"/>
    <cellStyle name="쉼표 [0] 12 12 14 9" xfId="8551"/>
    <cellStyle name="쉼표 [0] 12 12 15" xfId="8552"/>
    <cellStyle name="쉼표 [0] 12 12 15 10" xfId="40027"/>
    <cellStyle name="쉼표 [0] 12 12 15 2" xfId="8553"/>
    <cellStyle name="쉼표 [0] 12 12 15 2 2" xfId="8554"/>
    <cellStyle name="쉼표 [0] 12 12 15 2 2 2" xfId="8555"/>
    <cellStyle name="쉼표 [0] 12 12 15 2 2 2 2" xfId="40024"/>
    <cellStyle name="쉼표 [0] 12 12 15 2 2 3" xfId="8556"/>
    <cellStyle name="쉼표 [0] 12 12 15 2 2 3 2" xfId="40023"/>
    <cellStyle name="쉼표 [0] 12 12 15 2 2 4" xfId="8557"/>
    <cellStyle name="쉼표 [0] 12 12 15 2 2 5" xfId="8558"/>
    <cellStyle name="쉼표 [0] 12 12 15 2 2 6" xfId="8559"/>
    <cellStyle name="쉼표 [0] 12 12 15 2 2 7" xfId="40025"/>
    <cellStyle name="쉼표 [0] 12 12 15 2 3" xfId="8560"/>
    <cellStyle name="쉼표 [0] 12 12 15 2 3 2" xfId="40022"/>
    <cellStyle name="쉼표 [0] 12 12 15 2 4" xfId="8561"/>
    <cellStyle name="쉼표 [0] 12 12 15 2 4 2" xfId="40021"/>
    <cellStyle name="쉼표 [0] 12 12 15 2 5" xfId="8562"/>
    <cellStyle name="쉼표 [0] 12 12 15 2 6" xfId="8563"/>
    <cellStyle name="쉼표 [0] 12 12 15 2 7" xfId="8564"/>
    <cellStyle name="쉼표 [0] 12 12 15 2 8" xfId="8565"/>
    <cellStyle name="쉼표 [0] 12 12 15 2 9" xfId="40026"/>
    <cellStyle name="쉼표 [0] 12 12 15 3" xfId="8566"/>
    <cellStyle name="쉼표 [0] 12 12 15 3 2" xfId="8567"/>
    <cellStyle name="쉼표 [0] 12 12 15 3 2 2" xfId="40019"/>
    <cellStyle name="쉼표 [0] 12 12 15 3 3" xfId="8568"/>
    <cellStyle name="쉼표 [0] 12 12 15 3 3 2" xfId="40018"/>
    <cellStyle name="쉼표 [0] 12 12 15 3 4" xfId="8569"/>
    <cellStyle name="쉼표 [0] 12 12 15 3 5" xfId="8570"/>
    <cellStyle name="쉼표 [0] 12 12 15 3 6" xfId="8571"/>
    <cellStyle name="쉼표 [0] 12 12 15 3 7" xfId="40020"/>
    <cellStyle name="쉼표 [0] 12 12 15 4" xfId="8572"/>
    <cellStyle name="쉼표 [0] 12 12 15 4 2" xfId="40017"/>
    <cellStyle name="쉼표 [0] 12 12 15 5" xfId="8573"/>
    <cellStyle name="쉼표 [0] 12 12 15 5 2" xfId="40016"/>
    <cellStyle name="쉼표 [0] 12 12 15 6" xfId="8574"/>
    <cellStyle name="쉼표 [0] 12 12 15 7" xfId="8575"/>
    <cellStyle name="쉼표 [0] 12 12 15 8" xfId="8576"/>
    <cellStyle name="쉼표 [0] 12 12 15 9" xfId="8577"/>
    <cellStyle name="쉼표 [0] 12 12 16" xfId="8578"/>
    <cellStyle name="쉼표 [0] 12 12 16 10" xfId="40015"/>
    <cellStyle name="쉼표 [0] 12 12 16 2" xfId="8579"/>
    <cellStyle name="쉼표 [0] 12 12 16 2 2" xfId="8580"/>
    <cellStyle name="쉼표 [0] 12 12 16 2 2 2" xfId="8581"/>
    <cellStyle name="쉼표 [0] 12 12 16 2 2 2 2" xfId="40012"/>
    <cellStyle name="쉼표 [0] 12 12 16 2 2 3" xfId="8582"/>
    <cellStyle name="쉼표 [0] 12 12 16 2 2 3 2" xfId="40011"/>
    <cellStyle name="쉼표 [0] 12 12 16 2 2 4" xfId="8583"/>
    <cellStyle name="쉼표 [0] 12 12 16 2 2 5" xfId="8584"/>
    <cellStyle name="쉼표 [0] 12 12 16 2 2 6" xfId="8585"/>
    <cellStyle name="쉼표 [0] 12 12 16 2 2 7" xfId="40013"/>
    <cellStyle name="쉼표 [0] 12 12 16 2 3" xfId="8586"/>
    <cellStyle name="쉼표 [0] 12 12 16 2 3 2" xfId="40010"/>
    <cellStyle name="쉼표 [0] 12 12 16 2 4" xfId="8587"/>
    <cellStyle name="쉼표 [0] 12 12 16 2 4 2" xfId="40009"/>
    <cellStyle name="쉼표 [0] 12 12 16 2 5" xfId="8588"/>
    <cellStyle name="쉼표 [0] 12 12 16 2 6" xfId="8589"/>
    <cellStyle name="쉼표 [0] 12 12 16 2 7" xfId="8590"/>
    <cellStyle name="쉼표 [0] 12 12 16 2 8" xfId="8591"/>
    <cellStyle name="쉼표 [0] 12 12 16 2 9" xfId="40014"/>
    <cellStyle name="쉼표 [0] 12 12 16 3" xfId="8592"/>
    <cellStyle name="쉼표 [0] 12 12 16 3 2" xfId="8593"/>
    <cellStyle name="쉼표 [0] 12 12 16 3 2 2" xfId="40007"/>
    <cellStyle name="쉼표 [0] 12 12 16 3 3" xfId="8594"/>
    <cellStyle name="쉼표 [0] 12 12 16 3 3 2" xfId="40006"/>
    <cellStyle name="쉼표 [0] 12 12 16 3 4" xfId="8595"/>
    <cellStyle name="쉼표 [0] 12 12 16 3 5" xfId="8596"/>
    <cellStyle name="쉼표 [0] 12 12 16 3 6" xfId="8597"/>
    <cellStyle name="쉼표 [0] 12 12 16 3 7" xfId="40008"/>
    <cellStyle name="쉼표 [0] 12 12 16 4" xfId="8598"/>
    <cellStyle name="쉼표 [0] 12 12 16 4 2" xfId="40005"/>
    <cellStyle name="쉼표 [0] 12 12 16 5" xfId="8599"/>
    <cellStyle name="쉼표 [0] 12 12 16 5 2" xfId="40004"/>
    <cellStyle name="쉼표 [0] 12 12 16 6" xfId="8600"/>
    <cellStyle name="쉼표 [0] 12 12 16 7" xfId="8601"/>
    <cellStyle name="쉼표 [0] 12 12 16 8" xfId="8602"/>
    <cellStyle name="쉼표 [0] 12 12 16 9" xfId="8603"/>
    <cellStyle name="쉼표 [0] 12 12 17" xfId="8604"/>
    <cellStyle name="쉼표 [0] 12 12 17 10" xfId="40003"/>
    <cellStyle name="쉼표 [0] 12 12 17 2" xfId="8605"/>
    <cellStyle name="쉼표 [0] 12 12 17 2 2" xfId="8606"/>
    <cellStyle name="쉼표 [0] 12 12 17 2 2 2" xfId="8607"/>
    <cellStyle name="쉼표 [0] 12 12 17 2 2 2 2" xfId="40000"/>
    <cellStyle name="쉼표 [0] 12 12 17 2 2 3" xfId="8608"/>
    <cellStyle name="쉼표 [0] 12 12 17 2 2 3 2" xfId="39999"/>
    <cellStyle name="쉼표 [0] 12 12 17 2 2 4" xfId="8609"/>
    <cellStyle name="쉼표 [0] 12 12 17 2 2 5" xfId="8610"/>
    <cellStyle name="쉼표 [0] 12 12 17 2 2 6" xfId="8611"/>
    <cellStyle name="쉼표 [0] 12 12 17 2 2 7" xfId="40001"/>
    <cellStyle name="쉼표 [0] 12 12 17 2 3" xfId="8612"/>
    <cellStyle name="쉼표 [0] 12 12 17 2 3 2" xfId="39998"/>
    <cellStyle name="쉼표 [0] 12 12 17 2 4" xfId="8613"/>
    <cellStyle name="쉼표 [0] 12 12 17 2 4 2" xfId="39997"/>
    <cellStyle name="쉼표 [0] 12 12 17 2 5" xfId="8614"/>
    <cellStyle name="쉼표 [0] 12 12 17 2 6" xfId="8615"/>
    <cellStyle name="쉼표 [0] 12 12 17 2 7" xfId="8616"/>
    <cellStyle name="쉼표 [0] 12 12 17 2 8" xfId="8617"/>
    <cellStyle name="쉼표 [0] 12 12 17 2 9" xfId="40002"/>
    <cellStyle name="쉼표 [0] 12 12 17 3" xfId="8618"/>
    <cellStyle name="쉼표 [0] 12 12 17 3 2" xfId="8619"/>
    <cellStyle name="쉼표 [0] 12 12 17 3 2 2" xfId="39995"/>
    <cellStyle name="쉼표 [0] 12 12 17 3 3" xfId="8620"/>
    <cellStyle name="쉼표 [0] 12 12 17 3 3 2" xfId="39994"/>
    <cellStyle name="쉼표 [0] 12 12 17 3 4" xfId="8621"/>
    <cellStyle name="쉼표 [0] 12 12 17 3 5" xfId="8622"/>
    <cellStyle name="쉼표 [0] 12 12 17 3 6" xfId="8623"/>
    <cellStyle name="쉼표 [0] 12 12 17 3 7" xfId="39996"/>
    <cellStyle name="쉼표 [0] 12 12 17 4" xfId="8624"/>
    <cellStyle name="쉼표 [0] 12 12 17 4 2" xfId="39993"/>
    <cellStyle name="쉼표 [0] 12 12 17 5" xfId="8625"/>
    <cellStyle name="쉼표 [0] 12 12 17 5 2" xfId="39992"/>
    <cellStyle name="쉼표 [0] 12 12 17 6" xfId="8626"/>
    <cellStyle name="쉼표 [0] 12 12 17 7" xfId="8627"/>
    <cellStyle name="쉼표 [0] 12 12 17 8" xfId="8628"/>
    <cellStyle name="쉼표 [0] 12 12 17 9" xfId="8629"/>
    <cellStyle name="쉼표 [0] 12 12 18" xfId="8630"/>
    <cellStyle name="쉼표 [0] 12 12 18 2" xfId="8631"/>
    <cellStyle name="쉼표 [0] 12 12 18 2 2" xfId="8632"/>
    <cellStyle name="쉼표 [0] 12 12 18 2 3" xfId="8633"/>
    <cellStyle name="쉼표 [0] 12 12 18 2 4" xfId="8634"/>
    <cellStyle name="쉼표 [0] 12 12 18 2 5" xfId="8635"/>
    <cellStyle name="쉼표 [0] 12 12 18 2 6" xfId="8636"/>
    <cellStyle name="쉼표 [0] 12 12 18 2 7" xfId="39990"/>
    <cellStyle name="쉼표 [0] 12 12 18 3" xfId="8637"/>
    <cellStyle name="쉼표 [0] 12 12 18 4" xfId="8638"/>
    <cellStyle name="쉼표 [0] 12 12 18 5" xfId="8639"/>
    <cellStyle name="쉼표 [0] 12 12 18 6" xfId="8640"/>
    <cellStyle name="쉼표 [0] 12 12 18 7" xfId="8641"/>
    <cellStyle name="쉼표 [0] 12 12 18 8" xfId="8642"/>
    <cellStyle name="쉼표 [0] 12 12 18 9" xfId="39991"/>
    <cellStyle name="쉼표 [0] 12 12 19" xfId="8643"/>
    <cellStyle name="쉼표 [0] 12 12 19 2" xfId="8644"/>
    <cellStyle name="쉼표 [0] 12 12 19 2 2" xfId="8645"/>
    <cellStyle name="쉼표 [0] 12 12 19 2 3" xfId="8646"/>
    <cellStyle name="쉼표 [0] 12 12 19 2 4" xfId="8647"/>
    <cellStyle name="쉼표 [0] 12 12 19 2 5" xfId="8648"/>
    <cellStyle name="쉼표 [0] 12 12 19 2 6" xfId="8649"/>
    <cellStyle name="쉼표 [0] 12 12 19 3" xfId="8650"/>
    <cellStyle name="쉼표 [0] 12 12 19 4" xfId="8651"/>
    <cellStyle name="쉼표 [0] 12 12 19 5" xfId="8652"/>
    <cellStyle name="쉼표 [0] 12 12 19 6" xfId="8653"/>
    <cellStyle name="쉼표 [0] 12 12 19 7" xfId="8654"/>
    <cellStyle name="쉼표 [0] 12 12 19 8" xfId="8655"/>
    <cellStyle name="쉼표 [0] 12 12 2" xfId="8656"/>
    <cellStyle name="쉼표 [0] 12 12 2 10" xfId="8657"/>
    <cellStyle name="쉼표 [0] 12 12 2 10 10" xfId="8658"/>
    <cellStyle name="쉼표 [0] 12 12 2 10 11" xfId="8659"/>
    <cellStyle name="쉼표 [0] 12 12 2 10 12" xfId="8660"/>
    <cellStyle name="쉼표 [0] 12 12 2 10 13" xfId="8661"/>
    <cellStyle name="쉼표 [0] 12 12 2 10 14" xfId="8662"/>
    <cellStyle name="쉼표 [0] 12 12 2 10 15" xfId="36765"/>
    <cellStyle name="쉼표 [0] 12 12 2 10 2" xfId="8663"/>
    <cellStyle name="쉼표 [0] 12 12 2 10 2 2" xfId="8664"/>
    <cellStyle name="쉼표 [0] 12 12 2 10 2 2 2" xfId="8665"/>
    <cellStyle name="쉼표 [0] 12 12 2 10 2 2 2 2" xfId="8666"/>
    <cellStyle name="쉼표 [0] 12 12 2 10 2 2 2 3" xfId="8667"/>
    <cellStyle name="쉼표 [0] 12 12 2 10 2 2 2 4" xfId="8668"/>
    <cellStyle name="쉼표 [0] 12 12 2 10 2 2 2 5" xfId="8669"/>
    <cellStyle name="쉼표 [0] 12 12 2 10 2 2 2 6" xfId="8670"/>
    <cellStyle name="쉼표 [0] 12 12 2 10 2 2 3" xfId="8671"/>
    <cellStyle name="쉼표 [0] 12 12 2 10 2 2 4" xfId="8672"/>
    <cellStyle name="쉼표 [0] 12 12 2 10 2 2 5" xfId="8673"/>
    <cellStyle name="쉼표 [0] 12 12 2 10 2 2 6" xfId="8674"/>
    <cellStyle name="쉼표 [0] 12 12 2 10 2 2 7" xfId="8675"/>
    <cellStyle name="쉼표 [0] 12 12 2 10 2 2 8" xfId="8676"/>
    <cellStyle name="쉼표 [0] 12 12 2 10 2 3" xfId="8677"/>
    <cellStyle name="쉼표 [0] 12 12 2 10 2 3 2" xfId="8678"/>
    <cellStyle name="쉼표 [0] 12 12 2 10 2 3 3" xfId="8679"/>
    <cellStyle name="쉼표 [0] 12 12 2 10 2 3 4" xfId="8680"/>
    <cellStyle name="쉼표 [0] 12 12 2 10 2 3 5" xfId="8681"/>
    <cellStyle name="쉼표 [0] 12 12 2 10 2 3 6" xfId="8682"/>
    <cellStyle name="쉼표 [0] 12 12 2 10 2 4" xfId="8683"/>
    <cellStyle name="쉼표 [0] 12 12 2 10 2 5" xfId="8684"/>
    <cellStyle name="쉼표 [0] 12 12 2 10 2 6" xfId="8685"/>
    <cellStyle name="쉼표 [0] 12 12 2 10 2 7" xfId="8686"/>
    <cellStyle name="쉼표 [0] 12 12 2 10 2 8" xfId="8687"/>
    <cellStyle name="쉼표 [0] 12 12 2 10 2 9" xfId="8688"/>
    <cellStyle name="쉼표 [0] 12 12 2 10 3" xfId="8689"/>
    <cellStyle name="쉼표 [0] 12 12 2 10 3 2" xfId="8690"/>
    <cellStyle name="쉼표 [0] 12 12 2 10 3 2 2" xfId="8691"/>
    <cellStyle name="쉼표 [0] 12 12 2 10 3 2 2 2" xfId="8692"/>
    <cellStyle name="쉼표 [0] 12 12 2 10 3 2 2 3" xfId="8693"/>
    <cellStyle name="쉼표 [0] 12 12 2 10 3 2 2 4" xfId="8694"/>
    <cellStyle name="쉼표 [0] 12 12 2 10 3 2 2 5" xfId="8695"/>
    <cellStyle name="쉼표 [0] 12 12 2 10 3 2 2 6" xfId="8696"/>
    <cellStyle name="쉼표 [0] 12 12 2 10 3 2 3" xfId="8697"/>
    <cellStyle name="쉼표 [0] 12 12 2 10 3 2 4" xfId="8698"/>
    <cellStyle name="쉼표 [0] 12 12 2 10 3 2 5" xfId="8699"/>
    <cellStyle name="쉼표 [0] 12 12 2 10 3 2 6" xfId="8700"/>
    <cellStyle name="쉼표 [0] 12 12 2 10 3 2 7" xfId="8701"/>
    <cellStyle name="쉼표 [0] 12 12 2 10 3 2 8" xfId="8702"/>
    <cellStyle name="쉼표 [0] 12 12 2 10 3 3" xfId="8703"/>
    <cellStyle name="쉼표 [0] 12 12 2 10 3 3 2" xfId="8704"/>
    <cellStyle name="쉼표 [0] 12 12 2 10 3 3 3" xfId="8705"/>
    <cellStyle name="쉼표 [0] 12 12 2 10 3 3 4" xfId="8706"/>
    <cellStyle name="쉼표 [0] 12 12 2 10 3 3 5" xfId="8707"/>
    <cellStyle name="쉼표 [0] 12 12 2 10 3 3 6" xfId="8708"/>
    <cellStyle name="쉼표 [0] 12 12 2 10 3 4" xfId="8709"/>
    <cellStyle name="쉼표 [0] 12 12 2 10 3 5" xfId="8710"/>
    <cellStyle name="쉼표 [0] 12 12 2 10 3 6" xfId="8711"/>
    <cellStyle name="쉼표 [0] 12 12 2 10 3 7" xfId="8712"/>
    <cellStyle name="쉼표 [0] 12 12 2 10 3 8" xfId="8713"/>
    <cellStyle name="쉼표 [0] 12 12 2 10 3 9" xfId="8714"/>
    <cellStyle name="쉼표 [0] 12 12 2 10 4" xfId="8715"/>
    <cellStyle name="쉼표 [0] 12 12 2 10 4 2" xfId="8716"/>
    <cellStyle name="쉼표 [0] 12 12 2 10 4 2 2" xfId="8717"/>
    <cellStyle name="쉼표 [0] 12 12 2 10 4 2 2 2" xfId="8718"/>
    <cellStyle name="쉼표 [0] 12 12 2 10 4 2 2 3" xfId="8719"/>
    <cellStyle name="쉼표 [0] 12 12 2 10 4 2 2 4" xfId="8720"/>
    <cellStyle name="쉼표 [0] 12 12 2 10 4 2 2 5" xfId="8721"/>
    <cellStyle name="쉼표 [0] 12 12 2 10 4 2 2 6" xfId="8722"/>
    <cellStyle name="쉼표 [0] 12 12 2 10 4 2 3" xfId="8723"/>
    <cellStyle name="쉼표 [0] 12 12 2 10 4 2 4" xfId="8724"/>
    <cellStyle name="쉼표 [0] 12 12 2 10 4 2 5" xfId="8725"/>
    <cellStyle name="쉼표 [0] 12 12 2 10 4 2 6" xfId="8726"/>
    <cellStyle name="쉼표 [0] 12 12 2 10 4 2 7" xfId="8727"/>
    <cellStyle name="쉼표 [0] 12 12 2 10 4 2 8" xfId="8728"/>
    <cellStyle name="쉼표 [0] 12 12 2 10 4 3" xfId="8729"/>
    <cellStyle name="쉼표 [0] 12 12 2 10 4 3 2" xfId="8730"/>
    <cellStyle name="쉼표 [0] 12 12 2 10 4 3 3" xfId="8731"/>
    <cellStyle name="쉼표 [0] 12 12 2 10 4 3 4" xfId="8732"/>
    <cellStyle name="쉼표 [0] 12 12 2 10 4 3 5" xfId="8733"/>
    <cellStyle name="쉼표 [0] 12 12 2 10 4 3 6" xfId="8734"/>
    <cellStyle name="쉼표 [0] 12 12 2 10 4 4" xfId="8735"/>
    <cellStyle name="쉼표 [0] 12 12 2 10 4 5" xfId="8736"/>
    <cellStyle name="쉼표 [0] 12 12 2 10 4 6" xfId="8737"/>
    <cellStyle name="쉼표 [0] 12 12 2 10 4 7" xfId="8738"/>
    <cellStyle name="쉼표 [0] 12 12 2 10 4 8" xfId="8739"/>
    <cellStyle name="쉼표 [0] 12 12 2 10 4 9" xfId="8740"/>
    <cellStyle name="쉼표 [0] 12 12 2 10 5" xfId="8741"/>
    <cellStyle name="쉼표 [0] 12 12 2 10 5 2" xfId="8742"/>
    <cellStyle name="쉼표 [0] 12 12 2 10 5 2 2" xfId="8743"/>
    <cellStyle name="쉼표 [0] 12 12 2 10 5 2 2 2" xfId="8744"/>
    <cellStyle name="쉼표 [0] 12 12 2 10 5 2 2 3" xfId="8745"/>
    <cellStyle name="쉼표 [0] 12 12 2 10 5 2 2 4" xfId="8746"/>
    <cellStyle name="쉼표 [0] 12 12 2 10 5 2 2 5" xfId="8747"/>
    <cellStyle name="쉼표 [0] 12 12 2 10 5 2 2 6" xfId="8748"/>
    <cellStyle name="쉼표 [0] 12 12 2 10 5 2 3" xfId="8749"/>
    <cellStyle name="쉼표 [0] 12 12 2 10 5 2 4" xfId="8750"/>
    <cellStyle name="쉼표 [0] 12 12 2 10 5 2 5" xfId="8751"/>
    <cellStyle name="쉼표 [0] 12 12 2 10 5 2 6" xfId="8752"/>
    <cellStyle name="쉼표 [0] 12 12 2 10 5 2 7" xfId="8753"/>
    <cellStyle name="쉼표 [0] 12 12 2 10 5 2 8" xfId="8754"/>
    <cellStyle name="쉼표 [0] 12 12 2 10 5 3" xfId="8755"/>
    <cellStyle name="쉼표 [0] 12 12 2 10 5 3 2" xfId="8756"/>
    <cellStyle name="쉼표 [0] 12 12 2 10 5 3 3" xfId="8757"/>
    <cellStyle name="쉼표 [0] 12 12 2 10 5 3 4" xfId="8758"/>
    <cellStyle name="쉼표 [0] 12 12 2 10 5 3 5" xfId="8759"/>
    <cellStyle name="쉼표 [0] 12 12 2 10 5 3 6" xfId="8760"/>
    <cellStyle name="쉼표 [0] 12 12 2 10 5 4" xfId="8761"/>
    <cellStyle name="쉼표 [0] 12 12 2 10 5 5" xfId="8762"/>
    <cellStyle name="쉼표 [0] 12 12 2 10 5 6" xfId="8763"/>
    <cellStyle name="쉼표 [0] 12 12 2 10 5 7" xfId="8764"/>
    <cellStyle name="쉼표 [0] 12 12 2 10 5 8" xfId="8765"/>
    <cellStyle name="쉼표 [0] 12 12 2 10 5 9" xfId="8766"/>
    <cellStyle name="쉼표 [0] 12 12 2 10 6" xfId="8767"/>
    <cellStyle name="쉼표 [0] 12 12 2 10 6 2" xfId="8768"/>
    <cellStyle name="쉼표 [0] 12 12 2 10 6 2 2" xfId="8769"/>
    <cellStyle name="쉼표 [0] 12 12 2 10 6 2 3" xfId="8770"/>
    <cellStyle name="쉼표 [0] 12 12 2 10 6 2 4" xfId="8771"/>
    <cellStyle name="쉼표 [0] 12 12 2 10 6 2 5" xfId="8772"/>
    <cellStyle name="쉼표 [0] 12 12 2 10 6 2 6" xfId="8773"/>
    <cellStyle name="쉼표 [0] 12 12 2 10 6 3" xfId="8774"/>
    <cellStyle name="쉼표 [0] 12 12 2 10 6 4" xfId="8775"/>
    <cellStyle name="쉼표 [0] 12 12 2 10 6 5" xfId="8776"/>
    <cellStyle name="쉼표 [0] 12 12 2 10 6 6" xfId="8777"/>
    <cellStyle name="쉼표 [0] 12 12 2 10 6 7" xfId="8778"/>
    <cellStyle name="쉼표 [0] 12 12 2 10 6 8" xfId="8779"/>
    <cellStyle name="쉼표 [0] 12 12 2 10 7" xfId="8780"/>
    <cellStyle name="쉼표 [0] 12 12 2 10 7 2" xfId="8781"/>
    <cellStyle name="쉼표 [0] 12 12 2 10 7 2 2" xfId="8782"/>
    <cellStyle name="쉼표 [0] 12 12 2 10 7 2 3" xfId="8783"/>
    <cellStyle name="쉼표 [0] 12 12 2 10 7 2 4" xfId="8784"/>
    <cellStyle name="쉼표 [0] 12 12 2 10 7 2 5" xfId="8785"/>
    <cellStyle name="쉼표 [0] 12 12 2 10 7 2 6" xfId="8786"/>
    <cellStyle name="쉼표 [0] 12 12 2 10 7 3" xfId="8787"/>
    <cellStyle name="쉼표 [0] 12 12 2 10 7 4" xfId="8788"/>
    <cellStyle name="쉼표 [0] 12 12 2 10 7 5" xfId="8789"/>
    <cellStyle name="쉼표 [0] 12 12 2 10 7 6" xfId="8790"/>
    <cellStyle name="쉼표 [0] 12 12 2 10 7 7" xfId="8791"/>
    <cellStyle name="쉼표 [0] 12 12 2 10 7 8" xfId="8792"/>
    <cellStyle name="쉼표 [0] 12 12 2 10 8" xfId="8793"/>
    <cellStyle name="쉼표 [0] 12 12 2 10 8 2" xfId="8794"/>
    <cellStyle name="쉼표 [0] 12 12 2 10 8 3" xfId="8795"/>
    <cellStyle name="쉼표 [0] 12 12 2 10 8 4" xfId="8796"/>
    <cellStyle name="쉼표 [0] 12 12 2 10 8 5" xfId="8797"/>
    <cellStyle name="쉼표 [0] 12 12 2 10 8 6" xfId="8798"/>
    <cellStyle name="쉼표 [0] 12 12 2 10 9" xfId="8799"/>
    <cellStyle name="쉼표 [0] 12 12 2 11" xfId="8800"/>
    <cellStyle name="쉼표 [0] 12 12 2 11 10" xfId="36764"/>
    <cellStyle name="쉼표 [0] 12 12 2 11 2" xfId="8801"/>
    <cellStyle name="쉼표 [0] 12 12 2 11 2 2" xfId="8802"/>
    <cellStyle name="쉼표 [0] 12 12 2 11 2 2 2" xfId="8803"/>
    <cellStyle name="쉼표 [0] 12 12 2 11 2 2 3" xfId="8804"/>
    <cellStyle name="쉼표 [0] 12 12 2 11 2 2 4" xfId="8805"/>
    <cellStyle name="쉼표 [0] 12 12 2 11 2 2 5" xfId="8806"/>
    <cellStyle name="쉼표 [0] 12 12 2 11 2 2 6" xfId="8807"/>
    <cellStyle name="쉼표 [0] 12 12 2 11 2 3" xfId="8808"/>
    <cellStyle name="쉼표 [0] 12 12 2 11 2 4" xfId="8809"/>
    <cellStyle name="쉼표 [0] 12 12 2 11 2 5" xfId="8810"/>
    <cellStyle name="쉼표 [0] 12 12 2 11 2 6" xfId="8811"/>
    <cellStyle name="쉼표 [0] 12 12 2 11 2 7" xfId="8812"/>
    <cellStyle name="쉼표 [0] 12 12 2 11 2 8" xfId="8813"/>
    <cellStyle name="쉼표 [0] 12 12 2 11 3" xfId="8814"/>
    <cellStyle name="쉼표 [0] 12 12 2 11 3 2" xfId="8815"/>
    <cellStyle name="쉼표 [0] 12 12 2 11 3 3" xfId="8816"/>
    <cellStyle name="쉼표 [0] 12 12 2 11 3 4" xfId="8817"/>
    <cellStyle name="쉼표 [0] 12 12 2 11 3 5" xfId="8818"/>
    <cellStyle name="쉼표 [0] 12 12 2 11 3 6" xfId="8819"/>
    <cellStyle name="쉼표 [0] 12 12 2 11 4" xfId="8820"/>
    <cellStyle name="쉼표 [0] 12 12 2 11 5" xfId="8821"/>
    <cellStyle name="쉼표 [0] 12 12 2 11 6" xfId="8822"/>
    <cellStyle name="쉼표 [0] 12 12 2 11 7" xfId="8823"/>
    <cellStyle name="쉼표 [0] 12 12 2 11 8" xfId="8824"/>
    <cellStyle name="쉼표 [0] 12 12 2 11 9" xfId="8825"/>
    <cellStyle name="쉼표 [0] 12 12 2 12" xfId="8826"/>
    <cellStyle name="쉼표 [0] 12 12 2 12 2" xfId="8827"/>
    <cellStyle name="쉼표 [0] 12 12 2 12 2 2" xfId="8828"/>
    <cellStyle name="쉼표 [0] 12 12 2 12 2 2 2" xfId="8829"/>
    <cellStyle name="쉼표 [0] 12 12 2 12 2 2 3" xfId="8830"/>
    <cellStyle name="쉼표 [0] 12 12 2 12 2 2 4" xfId="8831"/>
    <cellStyle name="쉼표 [0] 12 12 2 12 2 2 5" xfId="8832"/>
    <cellStyle name="쉼표 [0] 12 12 2 12 2 2 6" xfId="8833"/>
    <cellStyle name="쉼표 [0] 12 12 2 12 2 3" xfId="8834"/>
    <cellStyle name="쉼표 [0] 12 12 2 12 2 4" xfId="8835"/>
    <cellStyle name="쉼표 [0] 12 12 2 12 2 5" xfId="8836"/>
    <cellStyle name="쉼표 [0] 12 12 2 12 2 6" xfId="8837"/>
    <cellStyle name="쉼표 [0] 12 12 2 12 2 7" xfId="8838"/>
    <cellStyle name="쉼표 [0] 12 12 2 12 2 8" xfId="8839"/>
    <cellStyle name="쉼표 [0] 12 12 2 12 3" xfId="8840"/>
    <cellStyle name="쉼표 [0] 12 12 2 12 3 2" xfId="8841"/>
    <cellStyle name="쉼표 [0] 12 12 2 12 3 3" xfId="8842"/>
    <cellStyle name="쉼표 [0] 12 12 2 12 3 4" xfId="8843"/>
    <cellStyle name="쉼표 [0] 12 12 2 12 3 5" xfId="8844"/>
    <cellStyle name="쉼표 [0] 12 12 2 12 3 6" xfId="8845"/>
    <cellStyle name="쉼표 [0] 12 12 2 12 4" xfId="8846"/>
    <cellStyle name="쉼표 [0] 12 12 2 12 5" xfId="8847"/>
    <cellStyle name="쉼표 [0] 12 12 2 12 6" xfId="8848"/>
    <cellStyle name="쉼표 [0] 12 12 2 12 7" xfId="8849"/>
    <cellStyle name="쉼표 [0] 12 12 2 12 8" xfId="8850"/>
    <cellStyle name="쉼표 [0] 12 12 2 12 9" xfId="8851"/>
    <cellStyle name="쉼표 [0] 12 12 2 13" xfId="8852"/>
    <cellStyle name="쉼표 [0] 12 12 2 13 2" xfId="8853"/>
    <cellStyle name="쉼표 [0] 12 12 2 13 2 2" xfId="8854"/>
    <cellStyle name="쉼표 [0] 12 12 2 13 2 2 2" xfId="8855"/>
    <cellStyle name="쉼표 [0] 12 12 2 13 2 2 3" xfId="8856"/>
    <cellStyle name="쉼표 [0] 12 12 2 13 2 2 4" xfId="8857"/>
    <cellStyle name="쉼표 [0] 12 12 2 13 2 2 5" xfId="8858"/>
    <cellStyle name="쉼표 [0] 12 12 2 13 2 2 6" xfId="8859"/>
    <cellStyle name="쉼표 [0] 12 12 2 13 2 3" xfId="8860"/>
    <cellStyle name="쉼표 [0] 12 12 2 13 2 4" xfId="8861"/>
    <cellStyle name="쉼표 [0] 12 12 2 13 2 5" xfId="8862"/>
    <cellStyle name="쉼표 [0] 12 12 2 13 2 6" xfId="8863"/>
    <cellStyle name="쉼표 [0] 12 12 2 13 2 7" xfId="8864"/>
    <cellStyle name="쉼표 [0] 12 12 2 13 2 8" xfId="8865"/>
    <cellStyle name="쉼표 [0] 12 12 2 13 3" xfId="8866"/>
    <cellStyle name="쉼표 [0] 12 12 2 13 3 2" xfId="8867"/>
    <cellStyle name="쉼표 [0] 12 12 2 13 3 3" xfId="8868"/>
    <cellStyle name="쉼표 [0] 12 12 2 13 3 4" xfId="8869"/>
    <cellStyle name="쉼표 [0] 12 12 2 13 3 5" xfId="8870"/>
    <cellStyle name="쉼표 [0] 12 12 2 13 3 6" xfId="8871"/>
    <cellStyle name="쉼표 [0] 12 12 2 13 4" xfId="8872"/>
    <cellStyle name="쉼표 [0] 12 12 2 13 5" xfId="8873"/>
    <cellStyle name="쉼표 [0] 12 12 2 13 6" xfId="8874"/>
    <cellStyle name="쉼표 [0] 12 12 2 13 7" xfId="8875"/>
    <cellStyle name="쉼표 [0] 12 12 2 13 8" xfId="8876"/>
    <cellStyle name="쉼표 [0] 12 12 2 13 9" xfId="8877"/>
    <cellStyle name="쉼표 [0] 12 12 2 14" xfId="8878"/>
    <cellStyle name="쉼표 [0] 12 12 2 14 2" xfId="8879"/>
    <cellStyle name="쉼표 [0] 12 12 2 14 2 2" xfId="8880"/>
    <cellStyle name="쉼표 [0] 12 12 2 14 2 2 2" xfId="8881"/>
    <cellStyle name="쉼표 [0] 12 12 2 14 2 2 3" xfId="8882"/>
    <cellStyle name="쉼표 [0] 12 12 2 14 2 2 4" xfId="8883"/>
    <cellStyle name="쉼표 [0] 12 12 2 14 2 2 5" xfId="8884"/>
    <cellStyle name="쉼표 [0] 12 12 2 14 2 2 6" xfId="8885"/>
    <cellStyle name="쉼표 [0] 12 12 2 14 2 3" xfId="8886"/>
    <cellStyle name="쉼표 [0] 12 12 2 14 2 4" xfId="8887"/>
    <cellStyle name="쉼표 [0] 12 12 2 14 2 5" xfId="8888"/>
    <cellStyle name="쉼표 [0] 12 12 2 14 2 6" xfId="8889"/>
    <cellStyle name="쉼표 [0] 12 12 2 14 2 7" xfId="8890"/>
    <cellStyle name="쉼표 [0] 12 12 2 14 2 8" xfId="8891"/>
    <cellStyle name="쉼표 [0] 12 12 2 14 3" xfId="8892"/>
    <cellStyle name="쉼표 [0] 12 12 2 14 3 2" xfId="8893"/>
    <cellStyle name="쉼표 [0] 12 12 2 14 3 3" xfId="8894"/>
    <cellStyle name="쉼표 [0] 12 12 2 14 3 4" xfId="8895"/>
    <cellStyle name="쉼표 [0] 12 12 2 14 3 5" xfId="8896"/>
    <cellStyle name="쉼표 [0] 12 12 2 14 3 6" xfId="8897"/>
    <cellStyle name="쉼표 [0] 12 12 2 14 4" xfId="8898"/>
    <cellStyle name="쉼표 [0] 12 12 2 14 5" xfId="8899"/>
    <cellStyle name="쉼표 [0] 12 12 2 14 6" xfId="8900"/>
    <cellStyle name="쉼표 [0] 12 12 2 14 7" xfId="8901"/>
    <cellStyle name="쉼표 [0] 12 12 2 14 8" xfId="8902"/>
    <cellStyle name="쉼표 [0] 12 12 2 14 9" xfId="8903"/>
    <cellStyle name="쉼표 [0] 12 12 2 15" xfId="8904"/>
    <cellStyle name="쉼표 [0] 12 12 2 15 2" xfId="8905"/>
    <cellStyle name="쉼표 [0] 12 12 2 15 2 2" xfId="8906"/>
    <cellStyle name="쉼표 [0] 12 12 2 15 2 2 2" xfId="8907"/>
    <cellStyle name="쉼표 [0] 12 12 2 15 2 2 3" xfId="8908"/>
    <cellStyle name="쉼표 [0] 12 12 2 15 2 2 4" xfId="8909"/>
    <cellStyle name="쉼표 [0] 12 12 2 15 2 2 5" xfId="8910"/>
    <cellStyle name="쉼표 [0] 12 12 2 15 2 2 6" xfId="8911"/>
    <cellStyle name="쉼표 [0] 12 12 2 15 2 3" xfId="8912"/>
    <cellStyle name="쉼표 [0] 12 12 2 15 2 4" xfId="8913"/>
    <cellStyle name="쉼표 [0] 12 12 2 15 2 5" xfId="8914"/>
    <cellStyle name="쉼표 [0] 12 12 2 15 2 6" xfId="8915"/>
    <cellStyle name="쉼표 [0] 12 12 2 15 2 7" xfId="8916"/>
    <cellStyle name="쉼표 [0] 12 12 2 15 2 8" xfId="8917"/>
    <cellStyle name="쉼표 [0] 12 12 2 15 3" xfId="8918"/>
    <cellStyle name="쉼표 [0] 12 12 2 15 3 2" xfId="8919"/>
    <cellStyle name="쉼표 [0] 12 12 2 15 3 3" xfId="8920"/>
    <cellStyle name="쉼표 [0] 12 12 2 15 3 4" xfId="8921"/>
    <cellStyle name="쉼표 [0] 12 12 2 15 3 5" xfId="8922"/>
    <cellStyle name="쉼표 [0] 12 12 2 15 3 6" xfId="8923"/>
    <cellStyle name="쉼표 [0] 12 12 2 15 4" xfId="8924"/>
    <cellStyle name="쉼표 [0] 12 12 2 15 5" xfId="8925"/>
    <cellStyle name="쉼표 [0] 12 12 2 15 6" xfId="8926"/>
    <cellStyle name="쉼표 [0] 12 12 2 15 7" xfId="8927"/>
    <cellStyle name="쉼표 [0] 12 12 2 15 8" xfId="8928"/>
    <cellStyle name="쉼표 [0] 12 12 2 15 9" xfId="8929"/>
    <cellStyle name="쉼표 [0] 12 12 2 16" xfId="8930"/>
    <cellStyle name="쉼표 [0] 12 12 2 16 2" xfId="8931"/>
    <cellStyle name="쉼표 [0] 12 12 2 16 2 2" xfId="8932"/>
    <cellStyle name="쉼표 [0] 12 12 2 16 2 2 2" xfId="8933"/>
    <cellStyle name="쉼표 [0] 12 12 2 16 2 2 3" xfId="8934"/>
    <cellStyle name="쉼표 [0] 12 12 2 16 2 2 4" xfId="8935"/>
    <cellStyle name="쉼표 [0] 12 12 2 16 2 2 5" xfId="8936"/>
    <cellStyle name="쉼표 [0] 12 12 2 16 2 2 6" xfId="8937"/>
    <cellStyle name="쉼표 [0] 12 12 2 16 2 3" xfId="8938"/>
    <cellStyle name="쉼표 [0] 12 12 2 16 2 4" xfId="8939"/>
    <cellStyle name="쉼표 [0] 12 12 2 16 2 5" xfId="8940"/>
    <cellStyle name="쉼표 [0] 12 12 2 16 2 6" xfId="8941"/>
    <cellStyle name="쉼표 [0] 12 12 2 16 2 7" xfId="8942"/>
    <cellStyle name="쉼표 [0] 12 12 2 16 2 8" xfId="8943"/>
    <cellStyle name="쉼표 [0] 12 12 2 16 3" xfId="8944"/>
    <cellStyle name="쉼표 [0] 12 12 2 16 3 2" xfId="8945"/>
    <cellStyle name="쉼표 [0] 12 12 2 16 3 3" xfId="8946"/>
    <cellStyle name="쉼표 [0] 12 12 2 16 3 4" xfId="8947"/>
    <cellStyle name="쉼표 [0] 12 12 2 16 3 5" xfId="8948"/>
    <cellStyle name="쉼표 [0] 12 12 2 16 3 6" xfId="8949"/>
    <cellStyle name="쉼표 [0] 12 12 2 16 4" xfId="8950"/>
    <cellStyle name="쉼표 [0] 12 12 2 16 5" xfId="8951"/>
    <cellStyle name="쉼표 [0] 12 12 2 16 6" xfId="8952"/>
    <cellStyle name="쉼표 [0] 12 12 2 16 7" xfId="8953"/>
    <cellStyle name="쉼표 [0] 12 12 2 16 8" xfId="8954"/>
    <cellStyle name="쉼표 [0] 12 12 2 16 9" xfId="8955"/>
    <cellStyle name="쉼표 [0] 12 12 2 17" xfId="8956"/>
    <cellStyle name="쉼표 [0] 12 12 2 17 2" xfId="8957"/>
    <cellStyle name="쉼표 [0] 12 12 2 17 2 2" xfId="8958"/>
    <cellStyle name="쉼표 [0] 12 12 2 17 2 2 2" xfId="8959"/>
    <cellStyle name="쉼표 [0] 12 12 2 17 2 2 3" xfId="8960"/>
    <cellStyle name="쉼표 [0] 12 12 2 17 2 2 4" xfId="8961"/>
    <cellStyle name="쉼표 [0] 12 12 2 17 2 2 5" xfId="8962"/>
    <cellStyle name="쉼표 [0] 12 12 2 17 2 2 6" xfId="8963"/>
    <cellStyle name="쉼표 [0] 12 12 2 17 2 3" xfId="8964"/>
    <cellStyle name="쉼표 [0] 12 12 2 17 2 4" xfId="8965"/>
    <cellStyle name="쉼표 [0] 12 12 2 17 2 5" xfId="8966"/>
    <cellStyle name="쉼표 [0] 12 12 2 17 2 6" xfId="8967"/>
    <cellStyle name="쉼표 [0] 12 12 2 17 2 7" xfId="8968"/>
    <cellStyle name="쉼표 [0] 12 12 2 17 2 8" xfId="8969"/>
    <cellStyle name="쉼표 [0] 12 12 2 17 3" xfId="8970"/>
    <cellStyle name="쉼표 [0] 12 12 2 17 3 2" xfId="8971"/>
    <cellStyle name="쉼표 [0] 12 12 2 17 3 3" xfId="8972"/>
    <cellStyle name="쉼표 [0] 12 12 2 17 3 4" xfId="8973"/>
    <cellStyle name="쉼표 [0] 12 12 2 17 3 5" xfId="8974"/>
    <cellStyle name="쉼표 [0] 12 12 2 17 3 6" xfId="8975"/>
    <cellStyle name="쉼표 [0] 12 12 2 17 4" xfId="8976"/>
    <cellStyle name="쉼표 [0] 12 12 2 17 5" xfId="8977"/>
    <cellStyle name="쉼표 [0] 12 12 2 17 6" xfId="8978"/>
    <cellStyle name="쉼표 [0] 12 12 2 17 7" xfId="8979"/>
    <cellStyle name="쉼표 [0] 12 12 2 17 8" xfId="8980"/>
    <cellStyle name="쉼표 [0] 12 12 2 17 9" xfId="8981"/>
    <cellStyle name="쉼표 [0] 12 12 2 18" xfId="8982"/>
    <cellStyle name="쉼표 [0] 12 12 2 18 2" xfId="8983"/>
    <cellStyle name="쉼표 [0] 12 12 2 18 2 2" xfId="8984"/>
    <cellStyle name="쉼표 [0] 12 12 2 18 2 3" xfId="8985"/>
    <cellStyle name="쉼표 [0] 12 12 2 18 2 4" xfId="8986"/>
    <cellStyle name="쉼표 [0] 12 12 2 18 2 5" xfId="8987"/>
    <cellStyle name="쉼표 [0] 12 12 2 18 2 6" xfId="8988"/>
    <cellStyle name="쉼표 [0] 12 12 2 18 3" xfId="8989"/>
    <cellStyle name="쉼표 [0] 12 12 2 18 4" xfId="8990"/>
    <cellStyle name="쉼표 [0] 12 12 2 18 5" xfId="8991"/>
    <cellStyle name="쉼표 [0] 12 12 2 18 6" xfId="8992"/>
    <cellStyle name="쉼표 [0] 12 12 2 18 7" xfId="8993"/>
    <cellStyle name="쉼표 [0] 12 12 2 18 8" xfId="8994"/>
    <cellStyle name="쉼표 [0] 12 12 2 19" xfId="8995"/>
    <cellStyle name="쉼표 [0] 12 12 2 19 2" xfId="8996"/>
    <cellStyle name="쉼표 [0] 12 12 2 19 2 2" xfId="8997"/>
    <cellStyle name="쉼표 [0] 12 12 2 19 2 3" xfId="8998"/>
    <cellStyle name="쉼표 [0] 12 12 2 19 2 4" xfId="8999"/>
    <cellStyle name="쉼표 [0] 12 12 2 19 2 5" xfId="9000"/>
    <cellStyle name="쉼표 [0] 12 12 2 19 2 6" xfId="9001"/>
    <cellStyle name="쉼표 [0] 12 12 2 19 3" xfId="9002"/>
    <cellStyle name="쉼표 [0] 12 12 2 19 4" xfId="9003"/>
    <cellStyle name="쉼표 [0] 12 12 2 19 5" xfId="9004"/>
    <cellStyle name="쉼표 [0] 12 12 2 19 6" xfId="9005"/>
    <cellStyle name="쉼표 [0] 12 12 2 19 7" xfId="9006"/>
    <cellStyle name="쉼표 [0] 12 12 2 19 8" xfId="9007"/>
    <cellStyle name="쉼표 [0] 12 12 2 2" xfId="9008"/>
    <cellStyle name="쉼표 [0] 12 12 2 2 10" xfId="9009"/>
    <cellStyle name="쉼표 [0] 12 12 2 2 10 2" xfId="9010"/>
    <cellStyle name="쉼표 [0] 12 12 2 2 10 2 2" xfId="9011"/>
    <cellStyle name="쉼표 [0] 12 12 2 2 10 2 2 2" xfId="9012"/>
    <cellStyle name="쉼표 [0] 12 12 2 2 10 2 2 3" xfId="9013"/>
    <cellStyle name="쉼표 [0] 12 12 2 2 10 2 2 4" xfId="9014"/>
    <cellStyle name="쉼표 [0] 12 12 2 2 10 2 2 5" xfId="9015"/>
    <cellStyle name="쉼표 [0] 12 12 2 2 10 2 2 6" xfId="9016"/>
    <cellStyle name="쉼표 [0] 12 12 2 2 10 2 3" xfId="9017"/>
    <cellStyle name="쉼표 [0] 12 12 2 2 10 2 4" xfId="9018"/>
    <cellStyle name="쉼표 [0] 12 12 2 2 10 2 5" xfId="9019"/>
    <cellStyle name="쉼표 [0] 12 12 2 2 10 2 6" xfId="9020"/>
    <cellStyle name="쉼표 [0] 12 12 2 2 10 2 7" xfId="9021"/>
    <cellStyle name="쉼표 [0] 12 12 2 2 10 2 8" xfId="9022"/>
    <cellStyle name="쉼표 [0] 12 12 2 2 10 3" xfId="9023"/>
    <cellStyle name="쉼표 [0] 12 12 2 2 10 3 2" xfId="9024"/>
    <cellStyle name="쉼표 [0] 12 12 2 2 10 3 3" xfId="9025"/>
    <cellStyle name="쉼표 [0] 12 12 2 2 10 3 4" xfId="9026"/>
    <cellStyle name="쉼표 [0] 12 12 2 2 10 3 5" xfId="9027"/>
    <cellStyle name="쉼표 [0] 12 12 2 2 10 3 6" xfId="9028"/>
    <cellStyle name="쉼표 [0] 12 12 2 2 10 4" xfId="9029"/>
    <cellStyle name="쉼표 [0] 12 12 2 2 10 5" xfId="9030"/>
    <cellStyle name="쉼표 [0] 12 12 2 2 10 6" xfId="9031"/>
    <cellStyle name="쉼표 [0] 12 12 2 2 10 7" xfId="9032"/>
    <cellStyle name="쉼표 [0] 12 12 2 2 10 8" xfId="9033"/>
    <cellStyle name="쉼표 [0] 12 12 2 2 10 9" xfId="9034"/>
    <cellStyle name="쉼표 [0] 12 12 2 2 11" xfId="9035"/>
    <cellStyle name="쉼표 [0] 12 12 2 2 11 2" xfId="9036"/>
    <cellStyle name="쉼표 [0] 12 12 2 2 11 2 2" xfId="9037"/>
    <cellStyle name="쉼표 [0] 12 12 2 2 11 2 2 2" xfId="9038"/>
    <cellStyle name="쉼표 [0] 12 12 2 2 11 2 2 3" xfId="9039"/>
    <cellStyle name="쉼표 [0] 12 12 2 2 11 2 2 4" xfId="9040"/>
    <cellStyle name="쉼표 [0] 12 12 2 2 11 2 2 5" xfId="9041"/>
    <cellStyle name="쉼표 [0] 12 12 2 2 11 2 2 6" xfId="9042"/>
    <cellStyle name="쉼표 [0] 12 12 2 2 11 2 3" xfId="9043"/>
    <cellStyle name="쉼표 [0] 12 12 2 2 11 2 4" xfId="9044"/>
    <cellStyle name="쉼표 [0] 12 12 2 2 11 2 5" xfId="9045"/>
    <cellStyle name="쉼표 [0] 12 12 2 2 11 2 6" xfId="9046"/>
    <cellStyle name="쉼표 [0] 12 12 2 2 11 2 7" xfId="9047"/>
    <cellStyle name="쉼표 [0] 12 12 2 2 11 2 8" xfId="9048"/>
    <cellStyle name="쉼표 [0] 12 12 2 2 11 3" xfId="9049"/>
    <cellStyle name="쉼표 [0] 12 12 2 2 11 3 2" xfId="9050"/>
    <cellStyle name="쉼표 [0] 12 12 2 2 11 3 3" xfId="9051"/>
    <cellStyle name="쉼표 [0] 12 12 2 2 11 3 4" xfId="9052"/>
    <cellStyle name="쉼표 [0] 12 12 2 2 11 3 5" xfId="9053"/>
    <cellStyle name="쉼표 [0] 12 12 2 2 11 3 6" xfId="9054"/>
    <cellStyle name="쉼표 [0] 12 12 2 2 11 4" xfId="9055"/>
    <cellStyle name="쉼표 [0] 12 12 2 2 11 5" xfId="9056"/>
    <cellStyle name="쉼표 [0] 12 12 2 2 11 6" xfId="9057"/>
    <cellStyle name="쉼표 [0] 12 12 2 2 11 7" xfId="9058"/>
    <cellStyle name="쉼표 [0] 12 12 2 2 11 8" xfId="9059"/>
    <cellStyle name="쉼표 [0] 12 12 2 2 11 9" xfId="9060"/>
    <cellStyle name="쉼표 [0] 12 12 2 2 12" xfId="9061"/>
    <cellStyle name="쉼표 [0] 12 12 2 2 12 2" xfId="9062"/>
    <cellStyle name="쉼표 [0] 12 12 2 2 12 2 2" xfId="9063"/>
    <cellStyle name="쉼표 [0] 12 12 2 2 12 2 2 2" xfId="9064"/>
    <cellStyle name="쉼표 [0] 12 12 2 2 12 2 2 3" xfId="9065"/>
    <cellStyle name="쉼표 [0] 12 12 2 2 12 2 2 4" xfId="9066"/>
    <cellStyle name="쉼표 [0] 12 12 2 2 12 2 2 5" xfId="9067"/>
    <cellStyle name="쉼표 [0] 12 12 2 2 12 2 2 6" xfId="9068"/>
    <cellStyle name="쉼표 [0] 12 12 2 2 12 2 3" xfId="9069"/>
    <cellStyle name="쉼표 [0] 12 12 2 2 12 2 4" xfId="9070"/>
    <cellStyle name="쉼표 [0] 12 12 2 2 12 2 5" xfId="9071"/>
    <cellStyle name="쉼표 [0] 12 12 2 2 12 2 6" xfId="9072"/>
    <cellStyle name="쉼표 [0] 12 12 2 2 12 2 7" xfId="9073"/>
    <cellStyle name="쉼표 [0] 12 12 2 2 12 2 8" xfId="9074"/>
    <cellStyle name="쉼표 [0] 12 12 2 2 12 3" xfId="9075"/>
    <cellStyle name="쉼표 [0] 12 12 2 2 12 3 2" xfId="9076"/>
    <cellStyle name="쉼표 [0] 12 12 2 2 12 3 3" xfId="9077"/>
    <cellStyle name="쉼표 [0] 12 12 2 2 12 3 4" xfId="9078"/>
    <cellStyle name="쉼표 [0] 12 12 2 2 12 3 5" xfId="9079"/>
    <cellStyle name="쉼표 [0] 12 12 2 2 12 3 6" xfId="9080"/>
    <cellStyle name="쉼표 [0] 12 12 2 2 12 4" xfId="9081"/>
    <cellStyle name="쉼표 [0] 12 12 2 2 12 5" xfId="9082"/>
    <cellStyle name="쉼표 [0] 12 12 2 2 12 6" xfId="9083"/>
    <cellStyle name="쉼표 [0] 12 12 2 2 12 7" xfId="9084"/>
    <cellStyle name="쉼표 [0] 12 12 2 2 12 8" xfId="9085"/>
    <cellStyle name="쉼표 [0] 12 12 2 2 12 9" xfId="9086"/>
    <cellStyle name="쉼표 [0] 12 12 2 2 13" xfId="9087"/>
    <cellStyle name="쉼표 [0] 12 12 2 2 13 2" xfId="9088"/>
    <cellStyle name="쉼표 [0] 12 12 2 2 13 2 2" xfId="9089"/>
    <cellStyle name="쉼표 [0] 12 12 2 2 13 2 2 2" xfId="9090"/>
    <cellStyle name="쉼표 [0] 12 12 2 2 13 2 2 3" xfId="9091"/>
    <cellStyle name="쉼표 [0] 12 12 2 2 13 2 2 4" xfId="9092"/>
    <cellStyle name="쉼표 [0] 12 12 2 2 13 2 2 5" xfId="9093"/>
    <cellStyle name="쉼표 [0] 12 12 2 2 13 2 2 6" xfId="9094"/>
    <cellStyle name="쉼표 [0] 12 12 2 2 13 2 3" xfId="9095"/>
    <cellStyle name="쉼표 [0] 12 12 2 2 13 2 4" xfId="9096"/>
    <cellStyle name="쉼표 [0] 12 12 2 2 13 2 5" xfId="9097"/>
    <cellStyle name="쉼표 [0] 12 12 2 2 13 2 6" xfId="9098"/>
    <cellStyle name="쉼표 [0] 12 12 2 2 13 2 7" xfId="9099"/>
    <cellStyle name="쉼표 [0] 12 12 2 2 13 2 8" xfId="9100"/>
    <cellStyle name="쉼표 [0] 12 12 2 2 13 3" xfId="9101"/>
    <cellStyle name="쉼표 [0] 12 12 2 2 13 3 2" xfId="9102"/>
    <cellStyle name="쉼표 [0] 12 12 2 2 13 3 3" xfId="9103"/>
    <cellStyle name="쉼표 [0] 12 12 2 2 13 3 4" xfId="9104"/>
    <cellStyle name="쉼표 [0] 12 12 2 2 13 3 5" xfId="9105"/>
    <cellStyle name="쉼표 [0] 12 12 2 2 13 3 6" xfId="9106"/>
    <cellStyle name="쉼표 [0] 12 12 2 2 13 4" xfId="9107"/>
    <cellStyle name="쉼표 [0] 12 12 2 2 13 5" xfId="9108"/>
    <cellStyle name="쉼표 [0] 12 12 2 2 13 6" xfId="9109"/>
    <cellStyle name="쉼표 [0] 12 12 2 2 13 7" xfId="9110"/>
    <cellStyle name="쉼표 [0] 12 12 2 2 13 8" xfId="9111"/>
    <cellStyle name="쉼표 [0] 12 12 2 2 13 9" xfId="9112"/>
    <cellStyle name="쉼표 [0] 12 12 2 2 14" xfId="9113"/>
    <cellStyle name="쉼표 [0] 12 12 2 2 14 2" xfId="9114"/>
    <cellStyle name="쉼표 [0] 12 12 2 2 14 2 2" xfId="9115"/>
    <cellStyle name="쉼표 [0] 12 12 2 2 14 2 2 2" xfId="9116"/>
    <cellStyle name="쉼표 [0] 12 12 2 2 14 2 2 3" xfId="9117"/>
    <cellStyle name="쉼표 [0] 12 12 2 2 14 2 2 4" xfId="9118"/>
    <cellStyle name="쉼표 [0] 12 12 2 2 14 2 2 5" xfId="9119"/>
    <cellStyle name="쉼표 [0] 12 12 2 2 14 2 2 6" xfId="9120"/>
    <cellStyle name="쉼표 [0] 12 12 2 2 14 2 3" xfId="9121"/>
    <cellStyle name="쉼표 [0] 12 12 2 2 14 2 4" xfId="9122"/>
    <cellStyle name="쉼표 [0] 12 12 2 2 14 2 5" xfId="9123"/>
    <cellStyle name="쉼표 [0] 12 12 2 2 14 2 6" xfId="9124"/>
    <cellStyle name="쉼표 [0] 12 12 2 2 14 2 7" xfId="9125"/>
    <cellStyle name="쉼표 [0] 12 12 2 2 14 2 8" xfId="9126"/>
    <cellStyle name="쉼표 [0] 12 12 2 2 14 3" xfId="9127"/>
    <cellStyle name="쉼표 [0] 12 12 2 2 14 3 2" xfId="9128"/>
    <cellStyle name="쉼표 [0] 12 12 2 2 14 3 3" xfId="9129"/>
    <cellStyle name="쉼표 [0] 12 12 2 2 14 3 4" xfId="9130"/>
    <cellStyle name="쉼표 [0] 12 12 2 2 14 3 5" xfId="9131"/>
    <cellStyle name="쉼표 [0] 12 12 2 2 14 3 6" xfId="9132"/>
    <cellStyle name="쉼표 [0] 12 12 2 2 14 4" xfId="9133"/>
    <cellStyle name="쉼표 [0] 12 12 2 2 14 5" xfId="9134"/>
    <cellStyle name="쉼표 [0] 12 12 2 2 14 6" xfId="9135"/>
    <cellStyle name="쉼표 [0] 12 12 2 2 14 7" xfId="9136"/>
    <cellStyle name="쉼표 [0] 12 12 2 2 14 8" xfId="9137"/>
    <cellStyle name="쉼표 [0] 12 12 2 2 14 9" xfId="9138"/>
    <cellStyle name="쉼표 [0] 12 12 2 2 15" xfId="9139"/>
    <cellStyle name="쉼표 [0] 12 12 2 2 15 2" xfId="9140"/>
    <cellStyle name="쉼표 [0] 12 12 2 2 15 2 2" xfId="9141"/>
    <cellStyle name="쉼표 [0] 12 12 2 2 15 2 3" xfId="9142"/>
    <cellStyle name="쉼표 [0] 12 12 2 2 15 2 4" xfId="9143"/>
    <cellStyle name="쉼표 [0] 12 12 2 2 15 2 5" xfId="9144"/>
    <cellStyle name="쉼표 [0] 12 12 2 2 15 2 6" xfId="9145"/>
    <cellStyle name="쉼표 [0] 12 12 2 2 15 3" xfId="9146"/>
    <cellStyle name="쉼표 [0] 12 12 2 2 15 4" xfId="9147"/>
    <cellStyle name="쉼표 [0] 12 12 2 2 15 5" xfId="9148"/>
    <cellStyle name="쉼표 [0] 12 12 2 2 15 6" xfId="9149"/>
    <cellStyle name="쉼표 [0] 12 12 2 2 15 7" xfId="9150"/>
    <cellStyle name="쉼표 [0] 12 12 2 2 15 8" xfId="9151"/>
    <cellStyle name="쉼표 [0] 12 12 2 2 16" xfId="9152"/>
    <cellStyle name="쉼표 [0] 12 12 2 2 16 2" xfId="9153"/>
    <cellStyle name="쉼표 [0] 12 12 2 2 16 2 2" xfId="9154"/>
    <cellStyle name="쉼표 [0] 12 12 2 2 16 2 3" xfId="9155"/>
    <cellStyle name="쉼표 [0] 12 12 2 2 16 2 4" xfId="9156"/>
    <cellStyle name="쉼표 [0] 12 12 2 2 16 2 5" xfId="9157"/>
    <cellStyle name="쉼표 [0] 12 12 2 2 16 2 6" xfId="9158"/>
    <cellStyle name="쉼표 [0] 12 12 2 2 16 3" xfId="9159"/>
    <cellStyle name="쉼표 [0] 12 12 2 2 16 4" xfId="9160"/>
    <cellStyle name="쉼표 [0] 12 12 2 2 16 5" xfId="9161"/>
    <cellStyle name="쉼표 [0] 12 12 2 2 16 6" xfId="9162"/>
    <cellStyle name="쉼표 [0] 12 12 2 2 16 7" xfId="9163"/>
    <cellStyle name="쉼표 [0] 12 12 2 2 16 8" xfId="9164"/>
    <cellStyle name="쉼표 [0] 12 12 2 2 17" xfId="9165"/>
    <cellStyle name="쉼표 [0] 12 12 2 2 17 2" xfId="9166"/>
    <cellStyle name="쉼표 [0] 12 12 2 2 17 3" xfId="9167"/>
    <cellStyle name="쉼표 [0] 12 12 2 2 17 4" xfId="9168"/>
    <cellStyle name="쉼표 [0] 12 12 2 2 17 5" xfId="9169"/>
    <cellStyle name="쉼표 [0] 12 12 2 2 17 6" xfId="9170"/>
    <cellStyle name="쉼표 [0] 12 12 2 2 18" xfId="9171"/>
    <cellStyle name="쉼표 [0] 12 12 2 2 19" xfId="9172"/>
    <cellStyle name="쉼표 [0] 12 12 2 2 2" xfId="9173"/>
    <cellStyle name="쉼표 [0] 12 12 2 2 2 10" xfId="9174"/>
    <cellStyle name="쉼표 [0] 12 12 2 2 2 10 2" xfId="9175"/>
    <cellStyle name="쉼표 [0] 12 12 2 2 2 10 2 2" xfId="9176"/>
    <cellStyle name="쉼표 [0] 12 12 2 2 2 10 2 2 2" xfId="9177"/>
    <cellStyle name="쉼표 [0] 12 12 2 2 2 10 2 2 3" xfId="9178"/>
    <cellStyle name="쉼표 [0] 12 12 2 2 2 10 2 2 4" xfId="9179"/>
    <cellStyle name="쉼표 [0] 12 12 2 2 2 10 2 2 5" xfId="9180"/>
    <cellStyle name="쉼표 [0] 12 12 2 2 2 10 2 2 6" xfId="9181"/>
    <cellStyle name="쉼표 [0] 12 12 2 2 2 10 2 3" xfId="9182"/>
    <cellStyle name="쉼표 [0] 12 12 2 2 2 10 2 4" xfId="9183"/>
    <cellStyle name="쉼표 [0] 12 12 2 2 2 10 2 5" xfId="9184"/>
    <cellStyle name="쉼표 [0] 12 12 2 2 2 10 2 6" xfId="9185"/>
    <cellStyle name="쉼표 [0] 12 12 2 2 2 10 2 7" xfId="9186"/>
    <cellStyle name="쉼표 [0] 12 12 2 2 2 10 2 8" xfId="9187"/>
    <cellStyle name="쉼표 [0] 12 12 2 2 2 10 3" xfId="9188"/>
    <cellStyle name="쉼표 [0] 12 12 2 2 2 10 3 2" xfId="9189"/>
    <cellStyle name="쉼표 [0] 12 12 2 2 2 10 3 3" xfId="9190"/>
    <cellStyle name="쉼표 [0] 12 12 2 2 2 10 3 4" xfId="9191"/>
    <cellStyle name="쉼표 [0] 12 12 2 2 2 10 3 5" xfId="9192"/>
    <cellStyle name="쉼표 [0] 12 12 2 2 2 10 3 6" xfId="9193"/>
    <cellStyle name="쉼표 [0] 12 12 2 2 2 10 4" xfId="9194"/>
    <cellStyle name="쉼표 [0] 12 12 2 2 2 10 5" xfId="9195"/>
    <cellStyle name="쉼표 [0] 12 12 2 2 2 10 6" xfId="9196"/>
    <cellStyle name="쉼표 [0] 12 12 2 2 2 10 7" xfId="9197"/>
    <cellStyle name="쉼표 [0] 12 12 2 2 2 10 8" xfId="9198"/>
    <cellStyle name="쉼표 [0] 12 12 2 2 2 10 9" xfId="9199"/>
    <cellStyle name="쉼표 [0] 12 12 2 2 2 11" xfId="9200"/>
    <cellStyle name="쉼표 [0] 12 12 2 2 2 11 2" xfId="9201"/>
    <cellStyle name="쉼표 [0] 12 12 2 2 2 11 2 2" xfId="9202"/>
    <cellStyle name="쉼표 [0] 12 12 2 2 2 11 2 2 2" xfId="9203"/>
    <cellStyle name="쉼표 [0] 12 12 2 2 2 11 2 2 3" xfId="9204"/>
    <cellStyle name="쉼표 [0] 12 12 2 2 2 11 2 2 4" xfId="9205"/>
    <cellStyle name="쉼표 [0] 12 12 2 2 2 11 2 2 5" xfId="9206"/>
    <cellStyle name="쉼표 [0] 12 12 2 2 2 11 2 2 6" xfId="9207"/>
    <cellStyle name="쉼표 [0] 12 12 2 2 2 11 2 3" xfId="9208"/>
    <cellStyle name="쉼표 [0] 12 12 2 2 2 11 2 4" xfId="9209"/>
    <cellStyle name="쉼표 [0] 12 12 2 2 2 11 2 5" xfId="9210"/>
    <cellStyle name="쉼표 [0] 12 12 2 2 2 11 2 6" xfId="9211"/>
    <cellStyle name="쉼표 [0] 12 12 2 2 2 11 2 7" xfId="9212"/>
    <cellStyle name="쉼표 [0] 12 12 2 2 2 11 2 8" xfId="9213"/>
    <cellStyle name="쉼표 [0] 12 12 2 2 2 11 3" xfId="9214"/>
    <cellStyle name="쉼표 [0] 12 12 2 2 2 11 3 2" xfId="9215"/>
    <cellStyle name="쉼표 [0] 12 12 2 2 2 11 3 3" xfId="9216"/>
    <cellStyle name="쉼표 [0] 12 12 2 2 2 11 3 4" xfId="9217"/>
    <cellStyle name="쉼표 [0] 12 12 2 2 2 11 3 5" xfId="9218"/>
    <cellStyle name="쉼표 [0] 12 12 2 2 2 11 3 6" xfId="9219"/>
    <cellStyle name="쉼표 [0] 12 12 2 2 2 11 4" xfId="9220"/>
    <cellStyle name="쉼표 [0] 12 12 2 2 2 11 5" xfId="9221"/>
    <cellStyle name="쉼표 [0] 12 12 2 2 2 11 6" xfId="9222"/>
    <cellStyle name="쉼표 [0] 12 12 2 2 2 11 7" xfId="9223"/>
    <cellStyle name="쉼표 [0] 12 12 2 2 2 11 8" xfId="9224"/>
    <cellStyle name="쉼표 [0] 12 12 2 2 2 11 9" xfId="9225"/>
    <cellStyle name="쉼표 [0] 12 12 2 2 2 12" xfId="9226"/>
    <cellStyle name="쉼표 [0] 12 12 2 2 2 12 2" xfId="9227"/>
    <cellStyle name="쉼표 [0] 12 12 2 2 2 12 2 2" xfId="9228"/>
    <cellStyle name="쉼표 [0] 12 12 2 2 2 12 2 2 2" xfId="9229"/>
    <cellStyle name="쉼표 [0] 12 12 2 2 2 12 2 2 3" xfId="9230"/>
    <cellStyle name="쉼표 [0] 12 12 2 2 2 12 2 2 4" xfId="9231"/>
    <cellStyle name="쉼표 [0] 12 12 2 2 2 12 2 2 5" xfId="9232"/>
    <cellStyle name="쉼표 [0] 12 12 2 2 2 12 2 2 6" xfId="9233"/>
    <cellStyle name="쉼표 [0] 12 12 2 2 2 12 2 3" xfId="9234"/>
    <cellStyle name="쉼표 [0] 12 12 2 2 2 12 2 4" xfId="9235"/>
    <cellStyle name="쉼표 [0] 12 12 2 2 2 12 2 5" xfId="9236"/>
    <cellStyle name="쉼표 [0] 12 12 2 2 2 12 2 6" xfId="9237"/>
    <cellStyle name="쉼표 [0] 12 12 2 2 2 12 2 7" xfId="9238"/>
    <cellStyle name="쉼표 [0] 12 12 2 2 2 12 2 8" xfId="9239"/>
    <cellStyle name="쉼표 [0] 12 12 2 2 2 12 3" xfId="9240"/>
    <cellStyle name="쉼표 [0] 12 12 2 2 2 12 3 2" xfId="9241"/>
    <cellStyle name="쉼표 [0] 12 12 2 2 2 12 3 3" xfId="9242"/>
    <cellStyle name="쉼표 [0] 12 12 2 2 2 12 3 4" xfId="9243"/>
    <cellStyle name="쉼표 [0] 12 12 2 2 2 12 3 5" xfId="9244"/>
    <cellStyle name="쉼표 [0] 12 12 2 2 2 12 3 6" xfId="9245"/>
    <cellStyle name="쉼표 [0] 12 12 2 2 2 12 4" xfId="9246"/>
    <cellStyle name="쉼표 [0] 12 12 2 2 2 12 5" xfId="9247"/>
    <cellStyle name="쉼표 [0] 12 12 2 2 2 12 6" xfId="9248"/>
    <cellStyle name="쉼표 [0] 12 12 2 2 2 12 7" xfId="9249"/>
    <cellStyle name="쉼표 [0] 12 12 2 2 2 12 8" xfId="9250"/>
    <cellStyle name="쉼표 [0] 12 12 2 2 2 12 9" xfId="9251"/>
    <cellStyle name="쉼표 [0] 12 12 2 2 2 13" xfId="9252"/>
    <cellStyle name="쉼표 [0] 12 12 2 2 2 13 2" xfId="9253"/>
    <cellStyle name="쉼표 [0] 12 12 2 2 2 13 2 2" xfId="9254"/>
    <cellStyle name="쉼표 [0] 12 12 2 2 2 13 2 2 2" xfId="9255"/>
    <cellStyle name="쉼표 [0] 12 12 2 2 2 13 2 2 3" xfId="9256"/>
    <cellStyle name="쉼표 [0] 12 12 2 2 2 13 2 2 4" xfId="9257"/>
    <cellStyle name="쉼표 [0] 12 12 2 2 2 13 2 2 5" xfId="9258"/>
    <cellStyle name="쉼표 [0] 12 12 2 2 2 13 2 2 6" xfId="9259"/>
    <cellStyle name="쉼표 [0] 12 12 2 2 2 13 2 3" xfId="9260"/>
    <cellStyle name="쉼표 [0] 12 12 2 2 2 13 2 4" xfId="9261"/>
    <cellStyle name="쉼표 [0] 12 12 2 2 2 13 2 5" xfId="9262"/>
    <cellStyle name="쉼표 [0] 12 12 2 2 2 13 2 6" xfId="9263"/>
    <cellStyle name="쉼표 [0] 12 12 2 2 2 13 2 7" xfId="9264"/>
    <cellStyle name="쉼표 [0] 12 12 2 2 2 13 2 8" xfId="9265"/>
    <cellStyle name="쉼표 [0] 12 12 2 2 2 13 3" xfId="9266"/>
    <cellStyle name="쉼표 [0] 12 12 2 2 2 13 3 2" xfId="9267"/>
    <cellStyle name="쉼표 [0] 12 12 2 2 2 13 3 3" xfId="9268"/>
    <cellStyle name="쉼표 [0] 12 12 2 2 2 13 3 4" xfId="9269"/>
    <cellStyle name="쉼표 [0] 12 12 2 2 2 13 3 5" xfId="9270"/>
    <cellStyle name="쉼표 [0] 12 12 2 2 2 13 3 6" xfId="9271"/>
    <cellStyle name="쉼표 [0] 12 12 2 2 2 13 4" xfId="9272"/>
    <cellStyle name="쉼표 [0] 12 12 2 2 2 13 5" xfId="9273"/>
    <cellStyle name="쉼표 [0] 12 12 2 2 2 13 6" xfId="9274"/>
    <cellStyle name="쉼표 [0] 12 12 2 2 2 13 7" xfId="9275"/>
    <cellStyle name="쉼표 [0] 12 12 2 2 2 13 8" xfId="9276"/>
    <cellStyle name="쉼표 [0] 12 12 2 2 2 13 9" xfId="9277"/>
    <cellStyle name="쉼표 [0] 12 12 2 2 2 14" xfId="9278"/>
    <cellStyle name="쉼표 [0] 12 12 2 2 2 14 2" xfId="9279"/>
    <cellStyle name="쉼표 [0] 12 12 2 2 2 14 2 2" xfId="9280"/>
    <cellStyle name="쉼표 [0] 12 12 2 2 2 14 2 3" xfId="9281"/>
    <cellStyle name="쉼표 [0] 12 12 2 2 2 14 2 4" xfId="9282"/>
    <cellStyle name="쉼표 [0] 12 12 2 2 2 14 2 5" xfId="9283"/>
    <cellStyle name="쉼표 [0] 12 12 2 2 2 14 2 6" xfId="9284"/>
    <cellStyle name="쉼표 [0] 12 12 2 2 2 14 3" xfId="9285"/>
    <cellStyle name="쉼표 [0] 12 12 2 2 2 14 4" xfId="9286"/>
    <cellStyle name="쉼표 [0] 12 12 2 2 2 14 5" xfId="9287"/>
    <cellStyle name="쉼표 [0] 12 12 2 2 2 14 6" xfId="9288"/>
    <cellStyle name="쉼표 [0] 12 12 2 2 2 14 7" xfId="9289"/>
    <cellStyle name="쉼표 [0] 12 12 2 2 2 14 8" xfId="9290"/>
    <cellStyle name="쉼표 [0] 12 12 2 2 2 15" xfId="9291"/>
    <cellStyle name="쉼표 [0] 12 12 2 2 2 15 2" xfId="9292"/>
    <cellStyle name="쉼표 [0] 12 12 2 2 2 15 2 2" xfId="9293"/>
    <cellStyle name="쉼표 [0] 12 12 2 2 2 15 2 3" xfId="9294"/>
    <cellStyle name="쉼표 [0] 12 12 2 2 2 15 2 4" xfId="9295"/>
    <cellStyle name="쉼표 [0] 12 12 2 2 2 15 2 5" xfId="9296"/>
    <cellStyle name="쉼표 [0] 12 12 2 2 2 15 2 6" xfId="9297"/>
    <cellStyle name="쉼표 [0] 12 12 2 2 2 15 3" xfId="9298"/>
    <cellStyle name="쉼표 [0] 12 12 2 2 2 15 4" xfId="9299"/>
    <cellStyle name="쉼표 [0] 12 12 2 2 2 15 5" xfId="9300"/>
    <cellStyle name="쉼표 [0] 12 12 2 2 2 15 6" xfId="9301"/>
    <cellStyle name="쉼표 [0] 12 12 2 2 2 15 7" xfId="9302"/>
    <cellStyle name="쉼표 [0] 12 12 2 2 2 15 8" xfId="9303"/>
    <cellStyle name="쉼표 [0] 12 12 2 2 2 16" xfId="9304"/>
    <cellStyle name="쉼표 [0] 12 12 2 2 2 16 2" xfId="9305"/>
    <cellStyle name="쉼표 [0] 12 12 2 2 2 16 3" xfId="9306"/>
    <cellStyle name="쉼표 [0] 12 12 2 2 2 16 4" xfId="9307"/>
    <cellStyle name="쉼표 [0] 12 12 2 2 2 16 5" xfId="9308"/>
    <cellStyle name="쉼표 [0] 12 12 2 2 2 16 6" xfId="9309"/>
    <cellStyle name="쉼표 [0] 12 12 2 2 2 17" xfId="9310"/>
    <cellStyle name="쉼표 [0] 12 12 2 2 2 18" xfId="9311"/>
    <cellStyle name="쉼표 [0] 12 12 2 2 2 19" xfId="9312"/>
    <cellStyle name="쉼표 [0] 12 12 2 2 2 2" xfId="9313"/>
    <cellStyle name="쉼표 [0] 12 12 2 2 2 2 10" xfId="9314"/>
    <cellStyle name="쉼표 [0] 12 12 2 2 2 2 10 2" xfId="9315"/>
    <cellStyle name="쉼표 [0] 12 12 2 2 2 2 10 2 2" xfId="9316"/>
    <cellStyle name="쉼표 [0] 12 12 2 2 2 2 10 2 3" xfId="9317"/>
    <cellStyle name="쉼표 [0] 12 12 2 2 2 2 10 2 4" xfId="9318"/>
    <cellStyle name="쉼표 [0] 12 12 2 2 2 2 10 2 5" xfId="9319"/>
    <cellStyle name="쉼표 [0] 12 12 2 2 2 2 10 2 6" xfId="9320"/>
    <cellStyle name="쉼표 [0] 12 12 2 2 2 2 10 3" xfId="9321"/>
    <cellStyle name="쉼표 [0] 12 12 2 2 2 2 10 4" xfId="9322"/>
    <cellStyle name="쉼표 [0] 12 12 2 2 2 2 10 5" xfId="9323"/>
    <cellStyle name="쉼표 [0] 12 12 2 2 2 2 10 6" xfId="9324"/>
    <cellStyle name="쉼표 [0] 12 12 2 2 2 2 10 7" xfId="9325"/>
    <cellStyle name="쉼표 [0] 12 12 2 2 2 2 10 8" xfId="9326"/>
    <cellStyle name="쉼표 [0] 12 12 2 2 2 2 11" xfId="9327"/>
    <cellStyle name="쉼표 [0] 12 12 2 2 2 2 11 2" xfId="9328"/>
    <cellStyle name="쉼표 [0] 12 12 2 2 2 2 11 3" xfId="9329"/>
    <cellStyle name="쉼표 [0] 12 12 2 2 2 2 11 4" xfId="9330"/>
    <cellStyle name="쉼표 [0] 12 12 2 2 2 2 11 5" xfId="9331"/>
    <cellStyle name="쉼표 [0] 12 12 2 2 2 2 11 6" xfId="9332"/>
    <cellStyle name="쉼표 [0] 12 12 2 2 2 2 12" xfId="9333"/>
    <cellStyle name="쉼표 [0] 12 12 2 2 2 2 13" xfId="9334"/>
    <cellStyle name="쉼표 [0] 12 12 2 2 2 2 14" xfId="9335"/>
    <cellStyle name="쉼표 [0] 12 12 2 2 2 2 15" xfId="9336"/>
    <cellStyle name="쉼표 [0] 12 12 2 2 2 2 16" xfId="9337"/>
    <cellStyle name="쉼표 [0] 12 12 2 2 2 2 17" xfId="9338"/>
    <cellStyle name="쉼표 [0] 12 12 2 2 2 2 18" xfId="36760"/>
    <cellStyle name="쉼표 [0] 12 12 2 2 2 2 2" xfId="9339"/>
    <cellStyle name="쉼표 [0] 12 12 2 2 2 2 2 10" xfId="9340"/>
    <cellStyle name="쉼표 [0] 12 12 2 2 2 2 2 10 2" xfId="9341"/>
    <cellStyle name="쉼표 [0] 12 12 2 2 2 2 2 10 2 2" xfId="9342"/>
    <cellStyle name="쉼표 [0] 12 12 2 2 2 2 2 10 2 3" xfId="9343"/>
    <cellStyle name="쉼표 [0] 12 12 2 2 2 2 2 10 2 4" xfId="9344"/>
    <cellStyle name="쉼표 [0] 12 12 2 2 2 2 2 10 2 5" xfId="9345"/>
    <cellStyle name="쉼표 [0] 12 12 2 2 2 2 2 10 2 6" xfId="9346"/>
    <cellStyle name="쉼표 [0] 12 12 2 2 2 2 2 10 3" xfId="9347"/>
    <cellStyle name="쉼표 [0] 12 12 2 2 2 2 2 10 4" xfId="9348"/>
    <cellStyle name="쉼표 [0] 12 12 2 2 2 2 2 10 5" xfId="9349"/>
    <cellStyle name="쉼표 [0] 12 12 2 2 2 2 2 10 6" xfId="9350"/>
    <cellStyle name="쉼표 [0] 12 12 2 2 2 2 2 10 7" xfId="9351"/>
    <cellStyle name="쉼표 [0] 12 12 2 2 2 2 2 10 8" xfId="9352"/>
    <cellStyle name="쉼표 [0] 12 12 2 2 2 2 2 11" xfId="9353"/>
    <cellStyle name="쉼표 [0] 12 12 2 2 2 2 2 11 2" xfId="9354"/>
    <cellStyle name="쉼표 [0] 12 12 2 2 2 2 2 11 3" xfId="9355"/>
    <cellStyle name="쉼표 [0] 12 12 2 2 2 2 2 11 4" xfId="9356"/>
    <cellStyle name="쉼표 [0] 12 12 2 2 2 2 2 11 5" xfId="9357"/>
    <cellStyle name="쉼표 [0] 12 12 2 2 2 2 2 11 6" xfId="9358"/>
    <cellStyle name="쉼표 [0] 12 12 2 2 2 2 2 12" xfId="9359"/>
    <cellStyle name="쉼표 [0] 12 12 2 2 2 2 2 13" xfId="9360"/>
    <cellStyle name="쉼표 [0] 12 12 2 2 2 2 2 14" xfId="9361"/>
    <cellStyle name="쉼표 [0] 12 12 2 2 2 2 2 15" xfId="9362"/>
    <cellStyle name="쉼표 [0] 12 12 2 2 2 2 2 16" xfId="9363"/>
    <cellStyle name="쉼표 [0] 12 12 2 2 2 2 2 17" xfId="9364"/>
    <cellStyle name="쉼표 [0] 12 12 2 2 2 2 2 18" xfId="36758"/>
    <cellStyle name="쉼표 [0] 12 12 2 2 2 2 2 2" xfId="9365"/>
    <cellStyle name="쉼표 [0] 12 12 2 2 2 2 2 2 10" xfId="36756"/>
    <cellStyle name="쉼표 [0] 12 12 2 2 2 2 2 2 2" xfId="9366"/>
    <cellStyle name="쉼표 [0] 12 12 2 2 2 2 2 2 2 2" xfId="9367"/>
    <cellStyle name="쉼표 [0] 12 12 2 2 2 2 2 2 2 2 2" xfId="9368"/>
    <cellStyle name="쉼표 [0] 12 12 2 2 2 2 2 2 2 2 3" xfId="9369"/>
    <cellStyle name="쉼표 [0] 12 12 2 2 2 2 2 2 2 2 4" xfId="9370"/>
    <cellStyle name="쉼표 [0] 12 12 2 2 2 2 2 2 2 2 5" xfId="9371"/>
    <cellStyle name="쉼표 [0] 12 12 2 2 2 2 2 2 2 2 6" xfId="9372"/>
    <cellStyle name="쉼표 [0] 12 12 2 2 2 2 2 2 2 3" xfId="9373"/>
    <cellStyle name="쉼표 [0] 12 12 2 2 2 2 2 2 2 4" xfId="9374"/>
    <cellStyle name="쉼표 [0] 12 12 2 2 2 2 2 2 2 5" xfId="9375"/>
    <cellStyle name="쉼표 [0] 12 12 2 2 2 2 2 2 2 6" xfId="9376"/>
    <cellStyle name="쉼표 [0] 12 12 2 2 2 2 2 2 2 7" xfId="9377"/>
    <cellStyle name="쉼표 [0] 12 12 2 2 2 2 2 2 2 8" xfId="9378"/>
    <cellStyle name="쉼표 [0] 12 12 2 2 2 2 2 2 3" xfId="9379"/>
    <cellStyle name="쉼표 [0] 12 12 2 2 2 2 2 2 3 2" xfId="9380"/>
    <cellStyle name="쉼표 [0] 12 12 2 2 2 2 2 2 3 3" xfId="9381"/>
    <cellStyle name="쉼표 [0] 12 12 2 2 2 2 2 2 3 4" xfId="9382"/>
    <cellStyle name="쉼표 [0] 12 12 2 2 2 2 2 2 3 5" xfId="9383"/>
    <cellStyle name="쉼표 [0] 12 12 2 2 2 2 2 2 3 6" xfId="9384"/>
    <cellStyle name="쉼표 [0] 12 12 2 2 2 2 2 2 4" xfId="9385"/>
    <cellStyle name="쉼표 [0] 12 12 2 2 2 2 2 2 5" xfId="9386"/>
    <cellStyle name="쉼표 [0] 12 12 2 2 2 2 2 2 6" xfId="9387"/>
    <cellStyle name="쉼표 [0] 12 12 2 2 2 2 2 2 7" xfId="9388"/>
    <cellStyle name="쉼표 [0] 12 12 2 2 2 2 2 2 8" xfId="9389"/>
    <cellStyle name="쉼표 [0] 12 12 2 2 2 2 2 2 9" xfId="9390"/>
    <cellStyle name="쉼표 [0] 12 12 2 2 2 2 2 3" xfId="9391"/>
    <cellStyle name="쉼표 [0] 12 12 2 2 2 2 2 3 10" xfId="36755"/>
    <cellStyle name="쉼표 [0] 12 12 2 2 2 2 2 3 2" xfId="9392"/>
    <cellStyle name="쉼표 [0] 12 12 2 2 2 2 2 3 2 2" xfId="9393"/>
    <cellStyle name="쉼표 [0] 12 12 2 2 2 2 2 3 2 2 2" xfId="9394"/>
    <cellStyle name="쉼표 [0] 12 12 2 2 2 2 2 3 2 2 3" xfId="9395"/>
    <cellStyle name="쉼표 [0] 12 12 2 2 2 2 2 3 2 2 4" xfId="9396"/>
    <cellStyle name="쉼표 [0] 12 12 2 2 2 2 2 3 2 2 5" xfId="9397"/>
    <cellStyle name="쉼표 [0] 12 12 2 2 2 2 2 3 2 2 6" xfId="9398"/>
    <cellStyle name="쉼표 [0] 12 12 2 2 2 2 2 3 2 3" xfId="9399"/>
    <cellStyle name="쉼표 [0] 12 12 2 2 2 2 2 3 2 4" xfId="9400"/>
    <cellStyle name="쉼표 [0] 12 12 2 2 2 2 2 3 2 5" xfId="9401"/>
    <cellStyle name="쉼표 [0] 12 12 2 2 2 2 2 3 2 6" xfId="9402"/>
    <cellStyle name="쉼표 [0] 12 12 2 2 2 2 2 3 2 7" xfId="9403"/>
    <cellStyle name="쉼표 [0] 12 12 2 2 2 2 2 3 2 8" xfId="9404"/>
    <cellStyle name="쉼표 [0] 12 12 2 2 2 2 2 3 3" xfId="9405"/>
    <cellStyle name="쉼표 [0] 12 12 2 2 2 2 2 3 3 2" xfId="9406"/>
    <cellStyle name="쉼표 [0] 12 12 2 2 2 2 2 3 3 3" xfId="9407"/>
    <cellStyle name="쉼표 [0] 12 12 2 2 2 2 2 3 3 4" xfId="9408"/>
    <cellStyle name="쉼표 [0] 12 12 2 2 2 2 2 3 3 5" xfId="9409"/>
    <cellStyle name="쉼표 [0] 12 12 2 2 2 2 2 3 3 6" xfId="9410"/>
    <cellStyle name="쉼표 [0] 12 12 2 2 2 2 2 3 4" xfId="9411"/>
    <cellStyle name="쉼표 [0] 12 12 2 2 2 2 2 3 5" xfId="9412"/>
    <cellStyle name="쉼표 [0] 12 12 2 2 2 2 2 3 6" xfId="9413"/>
    <cellStyle name="쉼표 [0] 12 12 2 2 2 2 2 3 7" xfId="9414"/>
    <cellStyle name="쉼표 [0] 12 12 2 2 2 2 2 3 8" xfId="9415"/>
    <cellStyle name="쉼표 [0] 12 12 2 2 2 2 2 3 9" xfId="9416"/>
    <cellStyle name="쉼표 [0] 12 12 2 2 2 2 2 4" xfId="9417"/>
    <cellStyle name="쉼표 [0] 12 12 2 2 2 2 2 4 2" xfId="9418"/>
    <cellStyle name="쉼표 [0] 12 12 2 2 2 2 2 4 2 2" xfId="9419"/>
    <cellStyle name="쉼표 [0] 12 12 2 2 2 2 2 4 2 2 2" xfId="9420"/>
    <cellStyle name="쉼표 [0] 12 12 2 2 2 2 2 4 2 2 3" xfId="9421"/>
    <cellStyle name="쉼표 [0] 12 12 2 2 2 2 2 4 2 2 4" xfId="9422"/>
    <cellStyle name="쉼표 [0] 12 12 2 2 2 2 2 4 2 2 5" xfId="9423"/>
    <cellStyle name="쉼표 [0] 12 12 2 2 2 2 2 4 2 2 6" xfId="9424"/>
    <cellStyle name="쉼표 [0] 12 12 2 2 2 2 2 4 2 3" xfId="9425"/>
    <cellStyle name="쉼표 [0] 12 12 2 2 2 2 2 4 2 4" xfId="9426"/>
    <cellStyle name="쉼표 [0] 12 12 2 2 2 2 2 4 2 5" xfId="9427"/>
    <cellStyle name="쉼표 [0] 12 12 2 2 2 2 2 4 2 6" xfId="9428"/>
    <cellStyle name="쉼표 [0] 12 12 2 2 2 2 2 4 2 7" xfId="9429"/>
    <cellStyle name="쉼표 [0] 12 12 2 2 2 2 2 4 2 8" xfId="9430"/>
    <cellStyle name="쉼표 [0] 12 12 2 2 2 2 2 4 3" xfId="9431"/>
    <cellStyle name="쉼표 [0] 12 12 2 2 2 2 2 4 3 2" xfId="9432"/>
    <cellStyle name="쉼표 [0] 12 12 2 2 2 2 2 4 3 3" xfId="9433"/>
    <cellStyle name="쉼표 [0] 12 12 2 2 2 2 2 4 3 4" xfId="9434"/>
    <cellStyle name="쉼표 [0] 12 12 2 2 2 2 2 4 3 5" xfId="9435"/>
    <cellStyle name="쉼표 [0] 12 12 2 2 2 2 2 4 3 6" xfId="9436"/>
    <cellStyle name="쉼표 [0] 12 12 2 2 2 2 2 4 4" xfId="9437"/>
    <cellStyle name="쉼표 [0] 12 12 2 2 2 2 2 4 5" xfId="9438"/>
    <cellStyle name="쉼표 [0] 12 12 2 2 2 2 2 4 6" xfId="9439"/>
    <cellStyle name="쉼표 [0] 12 12 2 2 2 2 2 4 7" xfId="9440"/>
    <cellStyle name="쉼표 [0] 12 12 2 2 2 2 2 4 8" xfId="9441"/>
    <cellStyle name="쉼표 [0] 12 12 2 2 2 2 2 4 9" xfId="9442"/>
    <cellStyle name="쉼표 [0] 12 12 2 2 2 2 2 5" xfId="9443"/>
    <cellStyle name="쉼표 [0] 12 12 2 2 2 2 2 5 2" xfId="9444"/>
    <cellStyle name="쉼표 [0] 12 12 2 2 2 2 2 5 2 2" xfId="9445"/>
    <cellStyle name="쉼표 [0] 12 12 2 2 2 2 2 5 2 2 2" xfId="9446"/>
    <cellStyle name="쉼표 [0] 12 12 2 2 2 2 2 5 2 2 3" xfId="9447"/>
    <cellStyle name="쉼표 [0] 12 12 2 2 2 2 2 5 2 2 4" xfId="9448"/>
    <cellStyle name="쉼표 [0] 12 12 2 2 2 2 2 5 2 2 5" xfId="9449"/>
    <cellStyle name="쉼표 [0] 12 12 2 2 2 2 2 5 2 2 6" xfId="9450"/>
    <cellStyle name="쉼표 [0] 12 12 2 2 2 2 2 5 2 3" xfId="9451"/>
    <cellStyle name="쉼표 [0] 12 12 2 2 2 2 2 5 2 4" xfId="9452"/>
    <cellStyle name="쉼표 [0] 12 12 2 2 2 2 2 5 2 5" xfId="9453"/>
    <cellStyle name="쉼표 [0] 12 12 2 2 2 2 2 5 2 6" xfId="9454"/>
    <cellStyle name="쉼표 [0] 12 12 2 2 2 2 2 5 2 7" xfId="9455"/>
    <cellStyle name="쉼표 [0] 12 12 2 2 2 2 2 5 2 8" xfId="9456"/>
    <cellStyle name="쉼표 [0] 12 12 2 2 2 2 2 5 3" xfId="9457"/>
    <cellStyle name="쉼표 [0] 12 12 2 2 2 2 2 5 3 2" xfId="9458"/>
    <cellStyle name="쉼표 [0] 12 12 2 2 2 2 2 5 3 3" xfId="9459"/>
    <cellStyle name="쉼표 [0] 12 12 2 2 2 2 2 5 3 4" xfId="9460"/>
    <cellStyle name="쉼표 [0] 12 12 2 2 2 2 2 5 3 5" xfId="9461"/>
    <cellStyle name="쉼표 [0] 12 12 2 2 2 2 2 5 3 6" xfId="9462"/>
    <cellStyle name="쉼표 [0] 12 12 2 2 2 2 2 5 4" xfId="9463"/>
    <cellStyle name="쉼표 [0] 12 12 2 2 2 2 2 5 5" xfId="9464"/>
    <cellStyle name="쉼표 [0] 12 12 2 2 2 2 2 5 6" xfId="9465"/>
    <cellStyle name="쉼표 [0] 12 12 2 2 2 2 2 5 7" xfId="9466"/>
    <cellStyle name="쉼표 [0] 12 12 2 2 2 2 2 5 8" xfId="9467"/>
    <cellStyle name="쉼표 [0] 12 12 2 2 2 2 2 5 9" xfId="9468"/>
    <cellStyle name="쉼표 [0] 12 12 2 2 2 2 2 6" xfId="9469"/>
    <cellStyle name="쉼표 [0] 12 12 2 2 2 2 2 6 2" xfId="9470"/>
    <cellStyle name="쉼표 [0] 12 12 2 2 2 2 2 6 2 2" xfId="9471"/>
    <cellStyle name="쉼표 [0] 12 12 2 2 2 2 2 6 2 2 2" xfId="9472"/>
    <cellStyle name="쉼표 [0] 12 12 2 2 2 2 2 6 2 2 3" xfId="9473"/>
    <cellStyle name="쉼표 [0] 12 12 2 2 2 2 2 6 2 2 4" xfId="9474"/>
    <cellStyle name="쉼표 [0] 12 12 2 2 2 2 2 6 2 2 5" xfId="9475"/>
    <cellStyle name="쉼표 [0] 12 12 2 2 2 2 2 6 2 2 6" xfId="9476"/>
    <cellStyle name="쉼표 [0] 12 12 2 2 2 2 2 6 2 3" xfId="9477"/>
    <cellStyle name="쉼표 [0] 12 12 2 2 2 2 2 6 2 4" xfId="9478"/>
    <cellStyle name="쉼표 [0] 12 12 2 2 2 2 2 6 2 5" xfId="9479"/>
    <cellStyle name="쉼표 [0] 12 12 2 2 2 2 2 6 2 6" xfId="9480"/>
    <cellStyle name="쉼표 [0] 12 12 2 2 2 2 2 6 2 7" xfId="9481"/>
    <cellStyle name="쉼표 [0] 12 12 2 2 2 2 2 6 2 8" xfId="9482"/>
    <cellStyle name="쉼표 [0] 12 12 2 2 2 2 2 6 3" xfId="9483"/>
    <cellStyle name="쉼표 [0] 12 12 2 2 2 2 2 6 3 2" xfId="9484"/>
    <cellStyle name="쉼표 [0] 12 12 2 2 2 2 2 6 3 3" xfId="9485"/>
    <cellStyle name="쉼표 [0] 12 12 2 2 2 2 2 6 3 4" xfId="9486"/>
    <cellStyle name="쉼표 [0] 12 12 2 2 2 2 2 6 3 5" xfId="9487"/>
    <cellStyle name="쉼표 [0] 12 12 2 2 2 2 2 6 3 6" xfId="9488"/>
    <cellStyle name="쉼표 [0] 12 12 2 2 2 2 2 6 4" xfId="9489"/>
    <cellStyle name="쉼표 [0] 12 12 2 2 2 2 2 6 5" xfId="9490"/>
    <cellStyle name="쉼표 [0] 12 12 2 2 2 2 2 6 6" xfId="9491"/>
    <cellStyle name="쉼표 [0] 12 12 2 2 2 2 2 6 7" xfId="9492"/>
    <cellStyle name="쉼표 [0] 12 12 2 2 2 2 2 6 8" xfId="9493"/>
    <cellStyle name="쉼표 [0] 12 12 2 2 2 2 2 6 9" xfId="9494"/>
    <cellStyle name="쉼표 [0] 12 12 2 2 2 2 2 7" xfId="9495"/>
    <cellStyle name="쉼표 [0] 12 12 2 2 2 2 2 7 2" xfId="9496"/>
    <cellStyle name="쉼표 [0] 12 12 2 2 2 2 2 7 2 2" xfId="9497"/>
    <cellStyle name="쉼표 [0] 12 12 2 2 2 2 2 7 2 2 2" xfId="9498"/>
    <cellStyle name="쉼표 [0] 12 12 2 2 2 2 2 7 2 2 3" xfId="9499"/>
    <cellStyle name="쉼표 [0] 12 12 2 2 2 2 2 7 2 2 4" xfId="9500"/>
    <cellStyle name="쉼표 [0] 12 12 2 2 2 2 2 7 2 2 5" xfId="9501"/>
    <cellStyle name="쉼표 [0] 12 12 2 2 2 2 2 7 2 2 6" xfId="9502"/>
    <cellStyle name="쉼표 [0] 12 12 2 2 2 2 2 7 2 3" xfId="9503"/>
    <cellStyle name="쉼표 [0] 12 12 2 2 2 2 2 7 2 4" xfId="9504"/>
    <cellStyle name="쉼표 [0] 12 12 2 2 2 2 2 7 2 5" xfId="9505"/>
    <cellStyle name="쉼표 [0] 12 12 2 2 2 2 2 7 2 6" xfId="9506"/>
    <cellStyle name="쉼표 [0] 12 12 2 2 2 2 2 7 2 7" xfId="9507"/>
    <cellStyle name="쉼표 [0] 12 12 2 2 2 2 2 7 2 8" xfId="9508"/>
    <cellStyle name="쉼표 [0] 12 12 2 2 2 2 2 7 3" xfId="9509"/>
    <cellStyle name="쉼표 [0] 12 12 2 2 2 2 2 7 3 2" xfId="9510"/>
    <cellStyle name="쉼표 [0] 12 12 2 2 2 2 2 7 3 3" xfId="9511"/>
    <cellStyle name="쉼표 [0] 12 12 2 2 2 2 2 7 3 4" xfId="9512"/>
    <cellStyle name="쉼표 [0] 12 12 2 2 2 2 2 7 3 5" xfId="9513"/>
    <cellStyle name="쉼표 [0] 12 12 2 2 2 2 2 7 3 6" xfId="9514"/>
    <cellStyle name="쉼표 [0] 12 12 2 2 2 2 2 7 4" xfId="9515"/>
    <cellStyle name="쉼표 [0] 12 12 2 2 2 2 2 7 5" xfId="9516"/>
    <cellStyle name="쉼표 [0] 12 12 2 2 2 2 2 7 6" xfId="9517"/>
    <cellStyle name="쉼표 [0] 12 12 2 2 2 2 2 7 7" xfId="9518"/>
    <cellStyle name="쉼표 [0] 12 12 2 2 2 2 2 7 8" xfId="9519"/>
    <cellStyle name="쉼표 [0] 12 12 2 2 2 2 2 7 9" xfId="9520"/>
    <cellStyle name="쉼표 [0] 12 12 2 2 2 2 2 8" xfId="9521"/>
    <cellStyle name="쉼표 [0] 12 12 2 2 2 2 2 8 2" xfId="9522"/>
    <cellStyle name="쉼표 [0] 12 12 2 2 2 2 2 8 2 2" xfId="9523"/>
    <cellStyle name="쉼표 [0] 12 12 2 2 2 2 2 8 2 2 2" xfId="9524"/>
    <cellStyle name="쉼표 [0] 12 12 2 2 2 2 2 8 2 2 3" xfId="9525"/>
    <cellStyle name="쉼표 [0] 12 12 2 2 2 2 2 8 2 2 4" xfId="9526"/>
    <cellStyle name="쉼표 [0] 12 12 2 2 2 2 2 8 2 2 5" xfId="9527"/>
    <cellStyle name="쉼표 [0] 12 12 2 2 2 2 2 8 2 2 6" xfId="9528"/>
    <cellStyle name="쉼표 [0] 12 12 2 2 2 2 2 8 2 3" xfId="9529"/>
    <cellStyle name="쉼표 [0] 12 12 2 2 2 2 2 8 2 4" xfId="9530"/>
    <cellStyle name="쉼표 [0] 12 12 2 2 2 2 2 8 2 5" xfId="9531"/>
    <cellStyle name="쉼표 [0] 12 12 2 2 2 2 2 8 2 6" xfId="9532"/>
    <cellStyle name="쉼표 [0] 12 12 2 2 2 2 2 8 2 7" xfId="9533"/>
    <cellStyle name="쉼표 [0] 12 12 2 2 2 2 2 8 2 8" xfId="9534"/>
    <cellStyle name="쉼표 [0] 12 12 2 2 2 2 2 8 3" xfId="9535"/>
    <cellStyle name="쉼표 [0] 12 12 2 2 2 2 2 8 3 2" xfId="9536"/>
    <cellStyle name="쉼표 [0] 12 12 2 2 2 2 2 8 3 3" xfId="9537"/>
    <cellStyle name="쉼표 [0] 12 12 2 2 2 2 2 8 3 4" xfId="9538"/>
    <cellStyle name="쉼표 [0] 12 12 2 2 2 2 2 8 3 5" xfId="9539"/>
    <cellStyle name="쉼표 [0] 12 12 2 2 2 2 2 8 3 6" xfId="9540"/>
    <cellStyle name="쉼표 [0] 12 12 2 2 2 2 2 8 4" xfId="9541"/>
    <cellStyle name="쉼표 [0] 12 12 2 2 2 2 2 8 5" xfId="9542"/>
    <cellStyle name="쉼표 [0] 12 12 2 2 2 2 2 8 6" xfId="9543"/>
    <cellStyle name="쉼표 [0] 12 12 2 2 2 2 2 8 7" xfId="9544"/>
    <cellStyle name="쉼표 [0] 12 12 2 2 2 2 2 8 8" xfId="9545"/>
    <cellStyle name="쉼표 [0] 12 12 2 2 2 2 2 8 9" xfId="9546"/>
    <cellStyle name="쉼표 [0] 12 12 2 2 2 2 2 9" xfId="9547"/>
    <cellStyle name="쉼표 [0] 12 12 2 2 2 2 2 9 2" xfId="9548"/>
    <cellStyle name="쉼표 [0] 12 12 2 2 2 2 2 9 2 2" xfId="9549"/>
    <cellStyle name="쉼표 [0] 12 12 2 2 2 2 2 9 2 3" xfId="9550"/>
    <cellStyle name="쉼표 [0] 12 12 2 2 2 2 2 9 2 4" xfId="9551"/>
    <cellStyle name="쉼표 [0] 12 12 2 2 2 2 2 9 2 5" xfId="9552"/>
    <cellStyle name="쉼표 [0] 12 12 2 2 2 2 2 9 2 6" xfId="9553"/>
    <cellStyle name="쉼표 [0] 12 12 2 2 2 2 2 9 3" xfId="9554"/>
    <cellStyle name="쉼표 [0] 12 12 2 2 2 2 2 9 4" xfId="9555"/>
    <cellStyle name="쉼표 [0] 12 12 2 2 2 2 2 9 5" xfId="9556"/>
    <cellStyle name="쉼표 [0] 12 12 2 2 2 2 2 9 6" xfId="9557"/>
    <cellStyle name="쉼표 [0] 12 12 2 2 2 2 2 9 7" xfId="9558"/>
    <cellStyle name="쉼표 [0] 12 12 2 2 2 2 2 9 8" xfId="9559"/>
    <cellStyle name="쉼표 [0] 12 12 2 2 2 2 3" xfId="9560"/>
    <cellStyle name="쉼표 [0] 12 12 2 2 2 2 3 10" xfId="36754"/>
    <cellStyle name="쉼표 [0] 12 12 2 2 2 2 3 2" xfId="9561"/>
    <cellStyle name="쉼표 [0] 12 12 2 2 2 2 3 2 2" xfId="9562"/>
    <cellStyle name="쉼표 [0] 12 12 2 2 2 2 3 2 2 2" xfId="9563"/>
    <cellStyle name="쉼표 [0] 12 12 2 2 2 2 3 2 2 3" xfId="9564"/>
    <cellStyle name="쉼표 [0] 12 12 2 2 2 2 3 2 2 4" xfId="9565"/>
    <cellStyle name="쉼표 [0] 12 12 2 2 2 2 3 2 2 5" xfId="9566"/>
    <cellStyle name="쉼표 [0] 12 12 2 2 2 2 3 2 2 6" xfId="9567"/>
    <cellStyle name="쉼표 [0] 12 12 2 2 2 2 3 2 3" xfId="9568"/>
    <cellStyle name="쉼표 [0] 12 12 2 2 2 2 3 2 4" xfId="9569"/>
    <cellStyle name="쉼표 [0] 12 12 2 2 2 2 3 2 5" xfId="9570"/>
    <cellStyle name="쉼표 [0] 12 12 2 2 2 2 3 2 6" xfId="9571"/>
    <cellStyle name="쉼표 [0] 12 12 2 2 2 2 3 2 7" xfId="9572"/>
    <cellStyle name="쉼표 [0] 12 12 2 2 2 2 3 2 8" xfId="9573"/>
    <cellStyle name="쉼표 [0] 12 12 2 2 2 2 3 3" xfId="9574"/>
    <cellStyle name="쉼표 [0] 12 12 2 2 2 2 3 3 2" xfId="9575"/>
    <cellStyle name="쉼표 [0] 12 12 2 2 2 2 3 3 3" xfId="9576"/>
    <cellStyle name="쉼표 [0] 12 12 2 2 2 2 3 3 4" xfId="9577"/>
    <cellStyle name="쉼표 [0] 12 12 2 2 2 2 3 3 5" xfId="9578"/>
    <cellStyle name="쉼표 [0] 12 12 2 2 2 2 3 3 6" xfId="9579"/>
    <cellStyle name="쉼표 [0] 12 12 2 2 2 2 3 4" xfId="9580"/>
    <cellStyle name="쉼표 [0] 12 12 2 2 2 2 3 5" xfId="9581"/>
    <cellStyle name="쉼표 [0] 12 12 2 2 2 2 3 6" xfId="9582"/>
    <cellStyle name="쉼표 [0] 12 12 2 2 2 2 3 7" xfId="9583"/>
    <cellStyle name="쉼표 [0] 12 12 2 2 2 2 3 8" xfId="9584"/>
    <cellStyle name="쉼표 [0] 12 12 2 2 2 2 3 9" xfId="9585"/>
    <cellStyle name="쉼표 [0] 12 12 2 2 2 2 4" xfId="9586"/>
    <cellStyle name="쉼표 [0] 12 12 2 2 2 2 4 2" xfId="9587"/>
    <cellStyle name="쉼표 [0] 12 12 2 2 2 2 4 2 2" xfId="9588"/>
    <cellStyle name="쉼표 [0] 12 12 2 2 2 2 4 2 2 2" xfId="9589"/>
    <cellStyle name="쉼표 [0] 12 12 2 2 2 2 4 2 2 3" xfId="9590"/>
    <cellStyle name="쉼표 [0] 12 12 2 2 2 2 4 2 2 4" xfId="9591"/>
    <cellStyle name="쉼표 [0] 12 12 2 2 2 2 4 2 2 5" xfId="9592"/>
    <cellStyle name="쉼표 [0] 12 12 2 2 2 2 4 2 2 6" xfId="9593"/>
    <cellStyle name="쉼표 [0] 12 12 2 2 2 2 4 2 3" xfId="9594"/>
    <cellStyle name="쉼표 [0] 12 12 2 2 2 2 4 2 4" xfId="9595"/>
    <cellStyle name="쉼표 [0] 12 12 2 2 2 2 4 2 5" xfId="9596"/>
    <cellStyle name="쉼표 [0] 12 12 2 2 2 2 4 2 6" xfId="9597"/>
    <cellStyle name="쉼표 [0] 12 12 2 2 2 2 4 2 7" xfId="9598"/>
    <cellStyle name="쉼표 [0] 12 12 2 2 2 2 4 2 8" xfId="9599"/>
    <cellStyle name="쉼표 [0] 12 12 2 2 2 2 4 3" xfId="9600"/>
    <cellStyle name="쉼표 [0] 12 12 2 2 2 2 4 3 2" xfId="9601"/>
    <cellStyle name="쉼표 [0] 12 12 2 2 2 2 4 3 3" xfId="9602"/>
    <cellStyle name="쉼표 [0] 12 12 2 2 2 2 4 3 4" xfId="9603"/>
    <cellStyle name="쉼표 [0] 12 12 2 2 2 2 4 3 5" xfId="9604"/>
    <cellStyle name="쉼표 [0] 12 12 2 2 2 2 4 3 6" xfId="9605"/>
    <cellStyle name="쉼표 [0] 12 12 2 2 2 2 4 4" xfId="9606"/>
    <cellStyle name="쉼표 [0] 12 12 2 2 2 2 4 5" xfId="9607"/>
    <cellStyle name="쉼표 [0] 12 12 2 2 2 2 4 6" xfId="9608"/>
    <cellStyle name="쉼표 [0] 12 12 2 2 2 2 4 7" xfId="9609"/>
    <cellStyle name="쉼표 [0] 12 12 2 2 2 2 4 8" xfId="9610"/>
    <cellStyle name="쉼표 [0] 12 12 2 2 2 2 4 9" xfId="9611"/>
    <cellStyle name="쉼표 [0] 12 12 2 2 2 2 5" xfId="9612"/>
    <cellStyle name="쉼표 [0] 12 12 2 2 2 2 5 2" xfId="9613"/>
    <cellStyle name="쉼표 [0] 12 12 2 2 2 2 5 2 2" xfId="9614"/>
    <cellStyle name="쉼표 [0] 12 12 2 2 2 2 5 2 2 2" xfId="9615"/>
    <cellStyle name="쉼표 [0] 12 12 2 2 2 2 5 2 2 3" xfId="9616"/>
    <cellStyle name="쉼표 [0] 12 12 2 2 2 2 5 2 2 4" xfId="9617"/>
    <cellStyle name="쉼표 [0] 12 12 2 2 2 2 5 2 2 5" xfId="9618"/>
    <cellStyle name="쉼표 [0] 12 12 2 2 2 2 5 2 2 6" xfId="9619"/>
    <cellStyle name="쉼표 [0] 12 12 2 2 2 2 5 2 3" xfId="9620"/>
    <cellStyle name="쉼표 [0] 12 12 2 2 2 2 5 2 4" xfId="9621"/>
    <cellStyle name="쉼표 [0] 12 12 2 2 2 2 5 2 5" xfId="9622"/>
    <cellStyle name="쉼표 [0] 12 12 2 2 2 2 5 2 6" xfId="9623"/>
    <cellStyle name="쉼표 [0] 12 12 2 2 2 2 5 2 7" xfId="9624"/>
    <cellStyle name="쉼표 [0] 12 12 2 2 2 2 5 2 8" xfId="9625"/>
    <cellStyle name="쉼표 [0] 12 12 2 2 2 2 5 3" xfId="9626"/>
    <cellStyle name="쉼표 [0] 12 12 2 2 2 2 5 3 2" xfId="9627"/>
    <cellStyle name="쉼표 [0] 12 12 2 2 2 2 5 3 3" xfId="9628"/>
    <cellStyle name="쉼표 [0] 12 12 2 2 2 2 5 3 4" xfId="9629"/>
    <cellStyle name="쉼표 [0] 12 12 2 2 2 2 5 3 5" xfId="9630"/>
    <cellStyle name="쉼표 [0] 12 12 2 2 2 2 5 3 6" xfId="9631"/>
    <cellStyle name="쉼표 [0] 12 12 2 2 2 2 5 4" xfId="9632"/>
    <cellStyle name="쉼표 [0] 12 12 2 2 2 2 5 5" xfId="9633"/>
    <cellStyle name="쉼표 [0] 12 12 2 2 2 2 5 6" xfId="9634"/>
    <cellStyle name="쉼표 [0] 12 12 2 2 2 2 5 7" xfId="9635"/>
    <cellStyle name="쉼표 [0] 12 12 2 2 2 2 5 8" xfId="9636"/>
    <cellStyle name="쉼표 [0] 12 12 2 2 2 2 5 9" xfId="9637"/>
    <cellStyle name="쉼표 [0] 12 12 2 2 2 2 6" xfId="9638"/>
    <cellStyle name="쉼표 [0] 12 12 2 2 2 2 6 2" xfId="9639"/>
    <cellStyle name="쉼표 [0] 12 12 2 2 2 2 6 2 2" xfId="9640"/>
    <cellStyle name="쉼표 [0] 12 12 2 2 2 2 6 2 2 2" xfId="9641"/>
    <cellStyle name="쉼표 [0] 12 12 2 2 2 2 6 2 2 3" xfId="9642"/>
    <cellStyle name="쉼표 [0] 12 12 2 2 2 2 6 2 2 4" xfId="9643"/>
    <cellStyle name="쉼표 [0] 12 12 2 2 2 2 6 2 2 5" xfId="9644"/>
    <cellStyle name="쉼표 [0] 12 12 2 2 2 2 6 2 2 6" xfId="9645"/>
    <cellStyle name="쉼표 [0] 12 12 2 2 2 2 6 2 3" xfId="9646"/>
    <cellStyle name="쉼표 [0] 12 12 2 2 2 2 6 2 4" xfId="9647"/>
    <cellStyle name="쉼표 [0] 12 12 2 2 2 2 6 2 5" xfId="9648"/>
    <cellStyle name="쉼표 [0] 12 12 2 2 2 2 6 2 6" xfId="9649"/>
    <cellStyle name="쉼표 [0] 12 12 2 2 2 2 6 2 7" xfId="9650"/>
    <cellStyle name="쉼표 [0] 12 12 2 2 2 2 6 2 8" xfId="9651"/>
    <cellStyle name="쉼표 [0] 12 12 2 2 2 2 6 3" xfId="9652"/>
    <cellStyle name="쉼표 [0] 12 12 2 2 2 2 6 3 2" xfId="9653"/>
    <cellStyle name="쉼표 [0] 12 12 2 2 2 2 6 3 3" xfId="9654"/>
    <cellStyle name="쉼표 [0] 12 12 2 2 2 2 6 3 4" xfId="9655"/>
    <cellStyle name="쉼표 [0] 12 12 2 2 2 2 6 3 5" xfId="9656"/>
    <cellStyle name="쉼표 [0] 12 12 2 2 2 2 6 3 6" xfId="9657"/>
    <cellStyle name="쉼표 [0] 12 12 2 2 2 2 6 4" xfId="9658"/>
    <cellStyle name="쉼표 [0] 12 12 2 2 2 2 6 5" xfId="9659"/>
    <cellStyle name="쉼표 [0] 12 12 2 2 2 2 6 6" xfId="9660"/>
    <cellStyle name="쉼표 [0] 12 12 2 2 2 2 6 7" xfId="9661"/>
    <cellStyle name="쉼표 [0] 12 12 2 2 2 2 6 8" xfId="9662"/>
    <cellStyle name="쉼표 [0] 12 12 2 2 2 2 6 9" xfId="9663"/>
    <cellStyle name="쉼표 [0] 12 12 2 2 2 2 7" xfId="9664"/>
    <cellStyle name="쉼표 [0] 12 12 2 2 2 2 7 2" xfId="9665"/>
    <cellStyle name="쉼표 [0] 12 12 2 2 2 2 7 2 2" xfId="9666"/>
    <cellStyle name="쉼표 [0] 12 12 2 2 2 2 7 2 2 2" xfId="9667"/>
    <cellStyle name="쉼표 [0] 12 12 2 2 2 2 7 2 2 3" xfId="9668"/>
    <cellStyle name="쉼표 [0] 12 12 2 2 2 2 7 2 2 4" xfId="9669"/>
    <cellStyle name="쉼표 [0] 12 12 2 2 2 2 7 2 2 5" xfId="9670"/>
    <cellStyle name="쉼표 [0] 12 12 2 2 2 2 7 2 2 6" xfId="9671"/>
    <cellStyle name="쉼표 [0] 12 12 2 2 2 2 7 2 3" xfId="9672"/>
    <cellStyle name="쉼표 [0] 12 12 2 2 2 2 7 2 4" xfId="9673"/>
    <cellStyle name="쉼표 [0] 12 12 2 2 2 2 7 2 5" xfId="9674"/>
    <cellStyle name="쉼표 [0] 12 12 2 2 2 2 7 2 6" xfId="9675"/>
    <cellStyle name="쉼표 [0] 12 12 2 2 2 2 7 2 7" xfId="9676"/>
    <cellStyle name="쉼표 [0] 12 12 2 2 2 2 7 2 8" xfId="9677"/>
    <cellStyle name="쉼표 [0] 12 12 2 2 2 2 7 3" xfId="9678"/>
    <cellStyle name="쉼표 [0] 12 12 2 2 2 2 7 3 2" xfId="9679"/>
    <cellStyle name="쉼표 [0] 12 12 2 2 2 2 7 3 3" xfId="9680"/>
    <cellStyle name="쉼표 [0] 12 12 2 2 2 2 7 3 4" xfId="9681"/>
    <cellStyle name="쉼표 [0] 12 12 2 2 2 2 7 3 5" xfId="9682"/>
    <cellStyle name="쉼표 [0] 12 12 2 2 2 2 7 3 6" xfId="9683"/>
    <cellStyle name="쉼표 [0] 12 12 2 2 2 2 7 4" xfId="9684"/>
    <cellStyle name="쉼표 [0] 12 12 2 2 2 2 7 5" xfId="9685"/>
    <cellStyle name="쉼표 [0] 12 12 2 2 2 2 7 6" xfId="9686"/>
    <cellStyle name="쉼표 [0] 12 12 2 2 2 2 7 7" xfId="9687"/>
    <cellStyle name="쉼표 [0] 12 12 2 2 2 2 7 8" xfId="9688"/>
    <cellStyle name="쉼표 [0] 12 12 2 2 2 2 7 9" xfId="9689"/>
    <cellStyle name="쉼표 [0] 12 12 2 2 2 2 8" xfId="9690"/>
    <cellStyle name="쉼표 [0] 12 12 2 2 2 2 8 2" xfId="9691"/>
    <cellStyle name="쉼표 [0] 12 12 2 2 2 2 8 2 2" xfId="9692"/>
    <cellStyle name="쉼표 [0] 12 12 2 2 2 2 8 2 2 2" xfId="9693"/>
    <cellStyle name="쉼표 [0] 12 12 2 2 2 2 8 2 2 3" xfId="9694"/>
    <cellStyle name="쉼표 [0] 12 12 2 2 2 2 8 2 2 4" xfId="9695"/>
    <cellStyle name="쉼표 [0] 12 12 2 2 2 2 8 2 2 5" xfId="9696"/>
    <cellStyle name="쉼표 [0] 12 12 2 2 2 2 8 2 2 6" xfId="9697"/>
    <cellStyle name="쉼표 [0] 12 12 2 2 2 2 8 2 3" xfId="9698"/>
    <cellStyle name="쉼표 [0] 12 12 2 2 2 2 8 2 4" xfId="9699"/>
    <cellStyle name="쉼표 [0] 12 12 2 2 2 2 8 2 5" xfId="9700"/>
    <cellStyle name="쉼표 [0] 12 12 2 2 2 2 8 2 6" xfId="9701"/>
    <cellStyle name="쉼표 [0] 12 12 2 2 2 2 8 2 7" xfId="9702"/>
    <cellStyle name="쉼표 [0] 12 12 2 2 2 2 8 2 8" xfId="9703"/>
    <cellStyle name="쉼표 [0] 12 12 2 2 2 2 8 3" xfId="9704"/>
    <cellStyle name="쉼표 [0] 12 12 2 2 2 2 8 3 2" xfId="9705"/>
    <cellStyle name="쉼표 [0] 12 12 2 2 2 2 8 3 3" xfId="9706"/>
    <cellStyle name="쉼표 [0] 12 12 2 2 2 2 8 3 4" xfId="9707"/>
    <cellStyle name="쉼표 [0] 12 12 2 2 2 2 8 3 5" xfId="9708"/>
    <cellStyle name="쉼표 [0] 12 12 2 2 2 2 8 3 6" xfId="9709"/>
    <cellStyle name="쉼표 [0] 12 12 2 2 2 2 8 4" xfId="9710"/>
    <cellStyle name="쉼표 [0] 12 12 2 2 2 2 8 5" xfId="9711"/>
    <cellStyle name="쉼표 [0] 12 12 2 2 2 2 8 6" xfId="9712"/>
    <cellStyle name="쉼표 [0] 12 12 2 2 2 2 8 7" xfId="9713"/>
    <cellStyle name="쉼표 [0] 12 12 2 2 2 2 8 8" xfId="9714"/>
    <cellStyle name="쉼표 [0] 12 12 2 2 2 2 8 9" xfId="9715"/>
    <cellStyle name="쉼표 [0] 12 12 2 2 2 2 9" xfId="9716"/>
    <cellStyle name="쉼표 [0] 12 12 2 2 2 2 9 2" xfId="9717"/>
    <cellStyle name="쉼표 [0] 12 12 2 2 2 2 9 2 2" xfId="9718"/>
    <cellStyle name="쉼표 [0] 12 12 2 2 2 2 9 2 3" xfId="9719"/>
    <cellStyle name="쉼표 [0] 12 12 2 2 2 2 9 2 4" xfId="9720"/>
    <cellStyle name="쉼표 [0] 12 12 2 2 2 2 9 2 5" xfId="9721"/>
    <cellStyle name="쉼표 [0] 12 12 2 2 2 2 9 2 6" xfId="9722"/>
    <cellStyle name="쉼표 [0] 12 12 2 2 2 2 9 3" xfId="9723"/>
    <cellStyle name="쉼표 [0] 12 12 2 2 2 2 9 4" xfId="9724"/>
    <cellStyle name="쉼표 [0] 12 12 2 2 2 2 9 5" xfId="9725"/>
    <cellStyle name="쉼표 [0] 12 12 2 2 2 2 9 6" xfId="9726"/>
    <cellStyle name="쉼표 [0] 12 12 2 2 2 2 9 7" xfId="9727"/>
    <cellStyle name="쉼표 [0] 12 12 2 2 2 2 9 8" xfId="9728"/>
    <cellStyle name="쉼표 [0] 12 12 2 2 2 20" xfId="9729"/>
    <cellStyle name="쉼표 [0] 12 12 2 2 2 21" xfId="9730"/>
    <cellStyle name="쉼표 [0] 12 12 2 2 2 22" xfId="9731"/>
    <cellStyle name="쉼표 [0] 12 12 2 2 2 23" xfId="36762"/>
    <cellStyle name="쉼표 [0] 12 12 2 2 2 3" xfId="9732"/>
    <cellStyle name="쉼표 [0] 12 12 2 2 2 3 10" xfId="9733"/>
    <cellStyle name="쉼표 [0] 12 12 2 2 2 3 11" xfId="9734"/>
    <cellStyle name="쉼표 [0] 12 12 2 2 2 3 12" xfId="9735"/>
    <cellStyle name="쉼표 [0] 12 12 2 2 2 3 13" xfId="9736"/>
    <cellStyle name="쉼표 [0] 12 12 2 2 2 3 14" xfId="9737"/>
    <cellStyle name="쉼표 [0] 12 12 2 2 2 3 15" xfId="36752"/>
    <cellStyle name="쉼표 [0] 12 12 2 2 2 3 2" xfId="9738"/>
    <cellStyle name="쉼표 [0] 12 12 2 2 2 3 2 2" xfId="9739"/>
    <cellStyle name="쉼표 [0] 12 12 2 2 2 3 2 2 2" xfId="9740"/>
    <cellStyle name="쉼표 [0] 12 12 2 2 2 3 2 2 2 2" xfId="9741"/>
    <cellStyle name="쉼표 [0] 12 12 2 2 2 3 2 2 2 3" xfId="9742"/>
    <cellStyle name="쉼표 [0] 12 12 2 2 2 3 2 2 2 4" xfId="9743"/>
    <cellStyle name="쉼표 [0] 12 12 2 2 2 3 2 2 2 5" xfId="9744"/>
    <cellStyle name="쉼표 [0] 12 12 2 2 2 3 2 2 2 6" xfId="9745"/>
    <cellStyle name="쉼표 [0] 12 12 2 2 2 3 2 2 3" xfId="9746"/>
    <cellStyle name="쉼표 [0] 12 12 2 2 2 3 2 2 4" xfId="9747"/>
    <cellStyle name="쉼표 [0] 12 12 2 2 2 3 2 2 5" xfId="9748"/>
    <cellStyle name="쉼표 [0] 12 12 2 2 2 3 2 2 6" xfId="9749"/>
    <cellStyle name="쉼표 [0] 12 12 2 2 2 3 2 2 7" xfId="9750"/>
    <cellStyle name="쉼표 [0] 12 12 2 2 2 3 2 2 8" xfId="9751"/>
    <cellStyle name="쉼표 [0] 12 12 2 2 2 3 2 3" xfId="9752"/>
    <cellStyle name="쉼표 [0] 12 12 2 2 2 3 2 3 2" xfId="9753"/>
    <cellStyle name="쉼표 [0] 12 12 2 2 2 3 2 3 3" xfId="9754"/>
    <cellStyle name="쉼표 [0] 12 12 2 2 2 3 2 3 4" xfId="9755"/>
    <cellStyle name="쉼표 [0] 12 12 2 2 2 3 2 3 5" xfId="9756"/>
    <cellStyle name="쉼표 [0] 12 12 2 2 2 3 2 3 6" xfId="9757"/>
    <cellStyle name="쉼표 [0] 12 12 2 2 2 3 2 4" xfId="9758"/>
    <cellStyle name="쉼표 [0] 12 12 2 2 2 3 2 5" xfId="9759"/>
    <cellStyle name="쉼표 [0] 12 12 2 2 2 3 2 6" xfId="9760"/>
    <cellStyle name="쉼표 [0] 12 12 2 2 2 3 2 7" xfId="9761"/>
    <cellStyle name="쉼표 [0] 12 12 2 2 2 3 2 8" xfId="9762"/>
    <cellStyle name="쉼표 [0] 12 12 2 2 2 3 2 9" xfId="9763"/>
    <cellStyle name="쉼표 [0] 12 12 2 2 2 3 3" xfId="9764"/>
    <cellStyle name="쉼표 [0] 12 12 2 2 2 3 3 2" xfId="9765"/>
    <cellStyle name="쉼표 [0] 12 12 2 2 2 3 3 2 2" xfId="9766"/>
    <cellStyle name="쉼표 [0] 12 12 2 2 2 3 3 2 2 2" xfId="9767"/>
    <cellStyle name="쉼표 [0] 12 12 2 2 2 3 3 2 2 3" xfId="9768"/>
    <cellStyle name="쉼표 [0] 12 12 2 2 2 3 3 2 2 4" xfId="9769"/>
    <cellStyle name="쉼표 [0] 12 12 2 2 2 3 3 2 2 5" xfId="9770"/>
    <cellStyle name="쉼표 [0] 12 12 2 2 2 3 3 2 2 6" xfId="9771"/>
    <cellStyle name="쉼표 [0] 12 12 2 2 2 3 3 2 3" xfId="9772"/>
    <cellStyle name="쉼표 [0] 12 12 2 2 2 3 3 2 4" xfId="9773"/>
    <cellStyle name="쉼표 [0] 12 12 2 2 2 3 3 2 5" xfId="9774"/>
    <cellStyle name="쉼표 [0] 12 12 2 2 2 3 3 2 6" xfId="9775"/>
    <cellStyle name="쉼표 [0] 12 12 2 2 2 3 3 2 7" xfId="9776"/>
    <cellStyle name="쉼표 [0] 12 12 2 2 2 3 3 2 8" xfId="9777"/>
    <cellStyle name="쉼표 [0] 12 12 2 2 2 3 3 3" xfId="9778"/>
    <cellStyle name="쉼표 [0] 12 12 2 2 2 3 3 3 2" xfId="9779"/>
    <cellStyle name="쉼표 [0] 12 12 2 2 2 3 3 3 3" xfId="9780"/>
    <cellStyle name="쉼표 [0] 12 12 2 2 2 3 3 3 4" xfId="9781"/>
    <cellStyle name="쉼표 [0] 12 12 2 2 2 3 3 3 5" xfId="9782"/>
    <cellStyle name="쉼표 [0] 12 12 2 2 2 3 3 3 6" xfId="9783"/>
    <cellStyle name="쉼표 [0] 12 12 2 2 2 3 3 4" xfId="9784"/>
    <cellStyle name="쉼표 [0] 12 12 2 2 2 3 3 5" xfId="9785"/>
    <cellStyle name="쉼표 [0] 12 12 2 2 2 3 3 6" xfId="9786"/>
    <cellStyle name="쉼표 [0] 12 12 2 2 2 3 3 7" xfId="9787"/>
    <cellStyle name="쉼표 [0] 12 12 2 2 2 3 3 8" xfId="9788"/>
    <cellStyle name="쉼표 [0] 12 12 2 2 2 3 3 9" xfId="9789"/>
    <cellStyle name="쉼표 [0] 12 12 2 2 2 3 4" xfId="9790"/>
    <cellStyle name="쉼표 [0] 12 12 2 2 2 3 4 2" xfId="9791"/>
    <cellStyle name="쉼표 [0] 12 12 2 2 2 3 4 2 2" xfId="9792"/>
    <cellStyle name="쉼표 [0] 12 12 2 2 2 3 4 2 2 2" xfId="9793"/>
    <cellStyle name="쉼표 [0] 12 12 2 2 2 3 4 2 2 3" xfId="9794"/>
    <cellStyle name="쉼표 [0] 12 12 2 2 2 3 4 2 2 4" xfId="9795"/>
    <cellStyle name="쉼표 [0] 12 12 2 2 2 3 4 2 2 5" xfId="9796"/>
    <cellStyle name="쉼표 [0] 12 12 2 2 2 3 4 2 2 6" xfId="9797"/>
    <cellStyle name="쉼표 [0] 12 12 2 2 2 3 4 2 3" xfId="9798"/>
    <cellStyle name="쉼표 [0] 12 12 2 2 2 3 4 2 4" xfId="9799"/>
    <cellStyle name="쉼표 [0] 12 12 2 2 2 3 4 2 5" xfId="9800"/>
    <cellStyle name="쉼표 [0] 12 12 2 2 2 3 4 2 6" xfId="9801"/>
    <cellStyle name="쉼표 [0] 12 12 2 2 2 3 4 2 7" xfId="9802"/>
    <cellStyle name="쉼표 [0] 12 12 2 2 2 3 4 2 8" xfId="9803"/>
    <cellStyle name="쉼표 [0] 12 12 2 2 2 3 4 3" xfId="9804"/>
    <cellStyle name="쉼표 [0] 12 12 2 2 2 3 4 3 2" xfId="9805"/>
    <cellStyle name="쉼표 [0] 12 12 2 2 2 3 4 3 3" xfId="9806"/>
    <cellStyle name="쉼표 [0] 12 12 2 2 2 3 4 3 4" xfId="9807"/>
    <cellStyle name="쉼표 [0] 12 12 2 2 2 3 4 3 5" xfId="9808"/>
    <cellStyle name="쉼표 [0] 12 12 2 2 2 3 4 3 6" xfId="9809"/>
    <cellStyle name="쉼표 [0] 12 12 2 2 2 3 4 4" xfId="9810"/>
    <cellStyle name="쉼표 [0] 12 12 2 2 2 3 4 5" xfId="9811"/>
    <cellStyle name="쉼표 [0] 12 12 2 2 2 3 4 6" xfId="9812"/>
    <cellStyle name="쉼표 [0] 12 12 2 2 2 3 4 7" xfId="9813"/>
    <cellStyle name="쉼표 [0] 12 12 2 2 2 3 4 8" xfId="9814"/>
    <cellStyle name="쉼표 [0] 12 12 2 2 2 3 4 9" xfId="9815"/>
    <cellStyle name="쉼표 [0] 12 12 2 2 2 3 5" xfId="9816"/>
    <cellStyle name="쉼표 [0] 12 12 2 2 2 3 5 2" xfId="9817"/>
    <cellStyle name="쉼표 [0] 12 12 2 2 2 3 5 2 2" xfId="9818"/>
    <cellStyle name="쉼표 [0] 12 12 2 2 2 3 5 2 2 2" xfId="9819"/>
    <cellStyle name="쉼표 [0] 12 12 2 2 2 3 5 2 2 3" xfId="9820"/>
    <cellStyle name="쉼표 [0] 12 12 2 2 2 3 5 2 2 4" xfId="9821"/>
    <cellStyle name="쉼표 [0] 12 12 2 2 2 3 5 2 2 5" xfId="9822"/>
    <cellStyle name="쉼표 [0] 12 12 2 2 2 3 5 2 2 6" xfId="9823"/>
    <cellStyle name="쉼표 [0] 12 12 2 2 2 3 5 2 3" xfId="9824"/>
    <cellStyle name="쉼표 [0] 12 12 2 2 2 3 5 2 4" xfId="9825"/>
    <cellStyle name="쉼표 [0] 12 12 2 2 2 3 5 2 5" xfId="9826"/>
    <cellStyle name="쉼표 [0] 12 12 2 2 2 3 5 2 6" xfId="9827"/>
    <cellStyle name="쉼표 [0] 12 12 2 2 2 3 5 2 7" xfId="9828"/>
    <cellStyle name="쉼표 [0] 12 12 2 2 2 3 5 2 8" xfId="9829"/>
    <cellStyle name="쉼표 [0] 12 12 2 2 2 3 5 3" xfId="9830"/>
    <cellStyle name="쉼표 [0] 12 12 2 2 2 3 5 3 2" xfId="9831"/>
    <cellStyle name="쉼표 [0] 12 12 2 2 2 3 5 3 3" xfId="9832"/>
    <cellStyle name="쉼표 [0] 12 12 2 2 2 3 5 3 4" xfId="9833"/>
    <cellStyle name="쉼표 [0] 12 12 2 2 2 3 5 3 5" xfId="9834"/>
    <cellStyle name="쉼표 [0] 12 12 2 2 2 3 5 3 6" xfId="9835"/>
    <cellStyle name="쉼표 [0] 12 12 2 2 2 3 5 4" xfId="9836"/>
    <cellStyle name="쉼표 [0] 12 12 2 2 2 3 5 5" xfId="9837"/>
    <cellStyle name="쉼표 [0] 12 12 2 2 2 3 5 6" xfId="9838"/>
    <cellStyle name="쉼표 [0] 12 12 2 2 2 3 5 7" xfId="9839"/>
    <cellStyle name="쉼표 [0] 12 12 2 2 2 3 5 8" xfId="9840"/>
    <cellStyle name="쉼표 [0] 12 12 2 2 2 3 5 9" xfId="9841"/>
    <cellStyle name="쉼표 [0] 12 12 2 2 2 3 6" xfId="9842"/>
    <cellStyle name="쉼표 [0] 12 12 2 2 2 3 6 2" xfId="9843"/>
    <cellStyle name="쉼표 [0] 12 12 2 2 2 3 6 2 2" xfId="9844"/>
    <cellStyle name="쉼표 [0] 12 12 2 2 2 3 6 2 3" xfId="9845"/>
    <cellStyle name="쉼표 [0] 12 12 2 2 2 3 6 2 4" xfId="9846"/>
    <cellStyle name="쉼표 [0] 12 12 2 2 2 3 6 2 5" xfId="9847"/>
    <cellStyle name="쉼표 [0] 12 12 2 2 2 3 6 2 6" xfId="9848"/>
    <cellStyle name="쉼표 [0] 12 12 2 2 2 3 6 3" xfId="9849"/>
    <cellStyle name="쉼표 [0] 12 12 2 2 2 3 6 4" xfId="9850"/>
    <cellStyle name="쉼표 [0] 12 12 2 2 2 3 6 5" xfId="9851"/>
    <cellStyle name="쉼표 [0] 12 12 2 2 2 3 6 6" xfId="9852"/>
    <cellStyle name="쉼표 [0] 12 12 2 2 2 3 6 7" xfId="9853"/>
    <cellStyle name="쉼표 [0] 12 12 2 2 2 3 6 8" xfId="9854"/>
    <cellStyle name="쉼표 [0] 12 12 2 2 2 3 7" xfId="9855"/>
    <cellStyle name="쉼표 [0] 12 12 2 2 2 3 7 2" xfId="9856"/>
    <cellStyle name="쉼표 [0] 12 12 2 2 2 3 7 2 2" xfId="9857"/>
    <cellStyle name="쉼표 [0] 12 12 2 2 2 3 7 2 3" xfId="9858"/>
    <cellStyle name="쉼표 [0] 12 12 2 2 2 3 7 2 4" xfId="9859"/>
    <cellStyle name="쉼표 [0] 12 12 2 2 2 3 7 2 5" xfId="9860"/>
    <cellStyle name="쉼표 [0] 12 12 2 2 2 3 7 2 6" xfId="9861"/>
    <cellStyle name="쉼표 [0] 12 12 2 2 2 3 7 3" xfId="9862"/>
    <cellStyle name="쉼표 [0] 12 12 2 2 2 3 7 4" xfId="9863"/>
    <cellStyle name="쉼표 [0] 12 12 2 2 2 3 7 5" xfId="9864"/>
    <cellStyle name="쉼표 [0] 12 12 2 2 2 3 7 6" xfId="9865"/>
    <cellStyle name="쉼표 [0] 12 12 2 2 2 3 7 7" xfId="9866"/>
    <cellStyle name="쉼표 [0] 12 12 2 2 2 3 7 8" xfId="9867"/>
    <cellStyle name="쉼표 [0] 12 12 2 2 2 3 8" xfId="9868"/>
    <cellStyle name="쉼표 [0] 12 12 2 2 2 3 8 2" xfId="9869"/>
    <cellStyle name="쉼표 [0] 12 12 2 2 2 3 8 3" xfId="9870"/>
    <cellStyle name="쉼표 [0] 12 12 2 2 2 3 8 4" xfId="9871"/>
    <cellStyle name="쉼표 [0] 12 12 2 2 2 3 8 5" xfId="9872"/>
    <cellStyle name="쉼표 [0] 12 12 2 2 2 3 8 6" xfId="9873"/>
    <cellStyle name="쉼표 [0] 12 12 2 2 2 3 9" xfId="9874"/>
    <cellStyle name="쉼표 [0] 12 12 2 2 2 4" xfId="9875"/>
    <cellStyle name="쉼표 [0] 12 12 2 2 2 4 10" xfId="9876"/>
    <cellStyle name="쉼표 [0] 12 12 2 2 2 4 11" xfId="9877"/>
    <cellStyle name="쉼표 [0] 12 12 2 2 2 4 12" xfId="9878"/>
    <cellStyle name="쉼표 [0] 12 12 2 2 2 4 13" xfId="9879"/>
    <cellStyle name="쉼표 [0] 12 12 2 2 2 4 14" xfId="9880"/>
    <cellStyle name="쉼표 [0] 12 12 2 2 2 4 15" xfId="36750"/>
    <cellStyle name="쉼표 [0] 12 12 2 2 2 4 2" xfId="9881"/>
    <cellStyle name="쉼표 [0] 12 12 2 2 2 4 2 2" xfId="9882"/>
    <cellStyle name="쉼표 [0] 12 12 2 2 2 4 2 2 2" xfId="9883"/>
    <cellStyle name="쉼표 [0] 12 12 2 2 2 4 2 2 2 2" xfId="9884"/>
    <cellStyle name="쉼표 [0] 12 12 2 2 2 4 2 2 2 3" xfId="9885"/>
    <cellStyle name="쉼표 [0] 12 12 2 2 2 4 2 2 2 4" xfId="9886"/>
    <cellStyle name="쉼표 [0] 12 12 2 2 2 4 2 2 2 5" xfId="9887"/>
    <cellStyle name="쉼표 [0] 12 12 2 2 2 4 2 2 2 6" xfId="9888"/>
    <cellStyle name="쉼표 [0] 12 12 2 2 2 4 2 2 3" xfId="9889"/>
    <cellStyle name="쉼표 [0] 12 12 2 2 2 4 2 2 4" xfId="9890"/>
    <cellStyle name="쉼표 [0] 12 12 2 2 2 4 2 2 5" xfId="9891"/>
    <cellStyle name="쉼표 [0] 12 12 2 2 2 4 2 2 6" xfId="9892"/>
    <cellStyle name="쉼표 [0] 12 12 2 2 2 4 2 2 7" xfId="9893"/>
    <cellStyle name="쉼표 [0] 12 12 2 2 2 4 2 2 8" xfId="9894"/>
    <cellStyle name="쉼표 [0] 12 12 2 2 2 4 2 3" xfId="9895"/>
    <cellStyle name="쉼표 [0] 12 12 2 2 2 4 2 3 2" xfId="9896"/>
    <cellStyle name="쉼표 [0] 12 12 2 2 2 4 2 3 3" xfId="9897"/>
    <cellStyle name="쉼표 [0] 12 12 2 2 2 4 2 3 4" xfId="9898"/>
    <cellStyle name="쉼표 [0] 12 12 2 2 2 4 2 3 5" xfId="9899"/>
    <cellStyle name="쉼표 [0] 12 12 2 2 2 4 2 3 6" xfId="9900"/>
    <cellStyle name="쉼표 [0] 12 12 2 2 2 4 2 4" xfId="9901"/>
    <cellStyle name="쉼표 [0] 12 12 2 2 2 4 2 5" xfId="9902"/>
    <cellStyle name="쉼표 [0] 12 12 2 2 2 4 2 6" xfId="9903"/>
    <cellStyle name="쉼표 [0] 12 12 2 2 2 4 2 7" xfId="9904"/>
    <cellStyle name="쉼표 [0] 12 12 2 2 2 4 2 8" xfId="9905"/>
    <cellStyle name="쉼표 [0] 12 12 2 2 2 4 2 9" xfId="9906"/>
    <cellStyle name="쉼표 [0] 12 12 2 2 2 4 3" xfId="9907"/>
    <cellStyle name="쉼표 [0] 12 12 2 2 2 4 3 2" xfId="9908"/>
    <cellStyle name="쉼표 [0] 12 12 2 2 2 4 3 2 2" xfId="9909"/>
    <cellStyle name="쉼표 [0] 12 12 2 2 2 4 3 2 2 2" xfId="9910"/>
    <cellStyle name="쉼표 [0] 12 12 2 2 2 4 3 2 2 3" xfId="9911"/>
    <cellStyle name="쉼표 [0] 12 12 2 2 2 4 3 2 2 4" xfId="9912"/>
    <cellStyle name="쉼표 [0] 12 12 2 2 2 4 3 2 2 5" xfId="9913"/>
    <cellStyle name="쉼표 [0] 12 12 2 2 2 4 3 2 2 6" xfId="9914"/>
    <cellStyle name="쉼표 [0] 12 12 2 2 2 4 3 2 3" xfId="9915"/>
    <cellStyle name="쉼표 [0] 12 12 2 2 2 4 3 2 4" xfId="9916"/>
    <cellStyle name="쉼표 [0] 12 12 2 2 2 4 3 2 5" xfId="9917"/>
    <cellStyle name="쉼표 [0] 12 12 2 2 2 4 3 2 6" xfId="9918"/>
    <cellStyle name="쉼표 [0] 12 12 2 2 2 4 3 2 7" xfId="9919"/>
    <cellStyle name="쉼표 [0] 12 12 2 2 2 4 3 2 8" xfId="9920"/>
    <cellStyle name="쉼표 [0] 12 12 2 2 2 4 3 3" xfId="9921"/>
    <cellStyle name="쉼표 [0] 12 12 2 2 2 4 3 3 2" xfId="9922"/>
    <cellStyle name="쉼표 [0] 12 12 2 2 2 4 3 3 3" xfId="9923"/>
    <cellStyle name="쉼표 [0] 12 12 2 2 2 4 3 3 4" xfId="9924"/>
    <cellStyle name="쉼표 [0] 12 12 2 2 2 4 3 3 5" xfId="9925"/>
    <cellStyle name="쉼표 [0] 12 12 2 2 2 4 3 3 6" xfId="9926"/>
    <cellStyle name="쉼표 [0] 12 12 2 2 2 4 3 4" xfId="9927"/>
    <cellStyle name="쉼표 [0] 12 12 2 2 2 4 3 5" xfId="9928"/>
    <cellStyle name="쉼표 [0] 12 12 2 2 2 4 3 6" xfId="9929"/>
    <cellStyle name="쉼표 [0] 12 12 2 2 2 4 3 7" xfId="9930"/>
    <cellStyle name="쉼표 [0] 12 12 2 2 2 4 3 8" xfId="9931"/>
    <cellStyle name="쉼표 [0] 12 12 2 2 2 4 3 9" xfId="9932"/>
    <cellStyle name="쉼표 [0] 12 12 2 2 2 4 4" xfId="9933"/>
    <cellStyle name="쉼표 [0] 12 12 2 2 2 4 4 2" xfId="9934"/>
    <cellStyle name="쉼표 [0] 12 12 2 2 2 4 4 2 2" xfId="9935"/>
    <cellStyle name="쉼표 [0] 12 12 2 2 2 4 4 2 2 2" xfId="9936"/>
    <cellStyle name="쉼표 [0] 12 12 2 2 2 4 4 2 2 3" xfId="9937"/>
    <cellStyle name="쉼표 [0] 12 12 2 2 2 4 4 2 2 4" xfId="9938"/>
    <cellStyle name="쉼표 [0] 12 12 2 2 2 4 4 2 2 5" xfId="9939"/>
    <cellStyle name="쉼표 [0] 12 12 2 2 2 4 4 2 2 6" xfId="9940"/>
    <cellStyle name="쉼표 [0] 12 12 2 2 2 4 4 2 3" xfId="9941"/>
    <cellStyle name="쉼표 [0] 12 12 2 2 2 4 4 2 4" xfId="9942"/>
    <cellStyle name="쉼표 [0] 12 12 2 2 2 4 4 2 5" xfId="9943"/>
    <cellStyle name="쉼표 [0] 12 12 2 2 2 4 4 2 6" xfId="9944"/>
    <cellStyle name="쉼표 [0] 12 12 2 2 2 4 4 2 7" xfId="9945"/>
    <cellStyle name="쉼표 [0] 12 12 2 2 2 4 4 2 8" xfId="9946"/>
    <cellStyle name="쉼표 [0] 12 12 2 2 2 4 4 3" xfId="9947"/>
    <cellStyle name="쉼표 [0] 12 12 2 2 2 4 4 3 2" xfId="9948"/>
    <cellStyle name="쉼표 [0] 12 12 2 2 2 4 4 3 3" xfId="9949"/>
    <cellStyle name="쉼표 [0] 12 12 2 2 2 4 4 3 4" xfId="9950"/>
    <cellStyle name="쉼표 [0] 12 12 2 2 2 4 4 3 5" xfId="9951"/>
    <cellStyle name="쉼표 [0] 12 12 2 2 2 4 4 3 6" xfId="9952"/>
    <cellStyle name="쉼표 [0] 12 12 2 2 2 4 4 4" xfId="9953"/>
    <cellStyle name="쉼표 [0] 12 12 2 2 2 4 4 5" xfId="9954"/>
    <cellStyle name="쉼표 [0] 12 12 2 2 2 4 4 6" xfId="9955"/>
    <cellStyle name="쉼표 [0] 12 12 2 2 2 4 4 7" xfId="9956"/>
    <cellStyle name="쉼표 [0] 12 12 2 2 2 4 4 8" xfId="9957"/>
    <cellStyle name="쉼표 [0] 12 12 2 2 2 4 4 9" xfId="9958"/>
    <cellStyle name="쉼표 [0] 12 12 2 2 2 4 5" xfId="9959"/>
    <cellStyle name="쉼표 [0] 12 12 2 2 2 4 5 2" xfId="9960"/>
    <cellStyle name="쉼표 [0] 12 12 2 2 2 4 5 2 2" xfId="9961"/>
    <cellStyle name="쉼표 [0] 12 12 2 2 2 4 5 2 2 2" xfId="9962"/>
    <cellStyle name="쉼표 [0] 12 12 2 2 2 4 5 2 2 3" xfId="9963"/>
    <cellStyle name="쉼표 [0] 12 12 2 2 2 4 5 2 2 4" xfId="9964"/>
    <cellStyle name="쉼표 [0] 12 12 2 2 2 4 5 2 2 5" xfId="9965"/>
    <cellStyle name="쉼표 [0] 12 12 2 2 2 4 5 2 2 6" xfId="9966"/>
    <cellStyle name="쉼표 [0] 12 12 2 2 2 4 5 2 3" xfId="9967"/>
    <cellStyle name="쉼표 [0] 12 12 2 2 2 4 5 2 4" xfId="9968"/>
    <cellStyle name="쉼표 [0] 12 12 2 2 2 4 5 2 5" xfId="9969"/>
    <cellStyle name="쉼표 [0] 12 12 2 2 2 4 5 2 6" xfId="9970"/>
    <cellStyle name="쉼표 [0] 12 12 2 2 2 4 5 2 7" xfId="9971"/>
    <cellStyle name="쉼표 [0] 12 12 2 2 2 4 5 2 8" xfId="9972"/>
    <cellStyle name="쉼표 [0] 12 12 2 2 2 4 5 3" xfId="9973"/>
    <cellStyle name="쉼표 [0] 12 12 2 2 2 4 5 3 2" xfId="9974"/>
    <cellStyle name="쉼표 [0] 12 12 2 2 2 4 5 3 3" xfId="9975"/>
    <cellStyle name="쉼표 [0] 12 12 2 2 2 4 5 3 4" xfId="9976"/>
    <cellStyle name="쉼표 [0] 12 12 2 2 2 4 5 3 5" xfId="9977"/>
    <cellStyle name="쉼표 [0] 12 12 2 2 2 4 5 3 6" xfId="9978"/>
    <cellStyle name="쉼표 [0] 12 12 2 2 2 4 5 4" xfId="9979"/>
    <cellStyle name="쉼표 [0] 12 12 2 2 2 4 5 5" xfId="9980"/>
    <cellStyle name="쉼표 [0] 12 12 2 2 2 4 5 6" xfId="9981"/>
    <cellStyle name="쉼표 [0] 12 12 2 2 2 4 5 7" xfId="9982"/>
    <cellStyle name="쉼표 [0] 12 12 2 2 2 4 5 8" xfId="9983"/>
    <cellStyle name="쉼표 [0] 12 12 2 2 2 4 5 9" xfId="9984"/>
    <cellStyle name="쉼표 [0] 12 12 2 2 2 4 6" xfId="9985"/>
    <cellStyle name="쉼표 [0] 12 12 2 2 2 4 6 2" xfId="9986"/>
    <cellStyle name="쉼표 [0] 12 12 2 2 2 4 6 2 2" xfId="9987"/>
    <cellStyle name="쉼표 [0] 12 12 2 2 2 4 6 2 3" xfId="9988"/>
    <cellStyle name="쉼표 [0] 12 12 2 2 2 4 6 2 4" xfId="9989"/>
    <cellStyle name="쉼표 [0] 12 12 2 2 2 4 6 2 5" xfId="9990"/>
    <cellStyle name="쉼표 [0] 12 12 2 2 2 4 6 2 6" xfId="9991"/>
    <cellStyle name="쉼표 [0] 12 12 2 2 2 4 6 3" xfId="9992"/>
    <cellStyle name="쉼표 [0] 12 12 2 2 2 4 6 4" xfId="9993"/>
    <cellStyle name="쉼표 [0] 12 12 2 2 2 4 6 5" xfId="9994"/>
    <cellStyle name="쉼표 [0] 12 12 2 2 2 4 6 6" xfId="9995"/>
    <cellStyle name="쉼표 [0] 12 12 2 2 2 4 6 7" xfId="9996"/>
    <cellStyle name="쉼표 [0] 12 12 2 2 2 4 6 8" xfId="9997"/>
    <cellStyle name="쉼표 [0] 12 12 2 2 2 4 7" xfId="9998"/>
    <cellStyle name="쉼표 [0] 12 12 2 2 2 4 7 2" xfId="9999"/>
    <cellStyle name="쉼표 [0] 12 12 2 2 2 4 7 2 2" xfId="10000"/>
    <cellStyle name="쉼표 [0] 12 12 2 2 2 4 7 2 3" xfId="10001"/>
    <cellStyle name="쉼표 [0] 12 12 2 2 2 4 7 2 4" xfId="10002"/>
    <cellStyle name="쉼표 [0] 12 12 2 2 2 4 7 2 5" xfId="10003"/>
    <cellStyle name="쉼표 [0] 12 12 2 2 2 4 7 2 6" xfId="10004"/>
    <cellStyle name="쉼표 [0] 12 12 2 2 2 4 7 3" xfId="10005"/>
    <cellStyle name="쉼표 [0] 12 12 2 2 2 4 7 4" xfId="10006"/>
    <cellStyle name="쉼표 [0] 12 12 2 2 2 4 7 5" xfId="10007"/>
    <cellStyle name="쉼표 [0] 12 12 2 2 2 4 7 6" xfId="10008"/>
    <cellStyle name="쉼표 [0] 12 12 2 2 2 4 7 7" xfId="10009"/>
    <cellStyle name="쉼표 [0] 12 12 2 2 2 4 7 8" xfId="10010"/>
    <cellStyle name="쉼표 [0] 12 12 2 2 2 4 8" xfId="10011"/>
    <cellStyle name="쉼표 [0] 12 12 2 2 2 4 8 2" xfId="10012"/>
    <cellStyle name="쉼표 [0] 12 12 2 2 2 4 8 3" xfId="10013"/>
    <cellStyle name="쉼표 [0] 12 12 2 2 2 4 8 4" xfId="10014"/>
    <cellStyle name="쉼표 [0] 12 12 2 2 2 4 8 5" xfId="10015"/>
    <cellStyle name="쉼표 [0] 12 12 2 2 2 4 8 6" xfId="10016"/>
    <cellStyle name="쉼표 [0] 12 12 2 2 2 4 9" xfId="10017"/>
    <cellStyle name="쉼표 [0] 12 12 2 2 2 5" xfId="10018"/>
    <cellStyle name="쉼표 [0] 12 12 2 2 2 5 10" xfId="10019"/>
    <cellStyle name="쉼표 [0] 12 12 2 2 2 5 11" xfId="10020"/>
    <cellStyle name="쉼표 [0] 12 12 2 2 2 5 12" xfId="10021"/>
    <cellStyle name="쉼표 [0] 12 12 2 2 2 5 13" xfId="10022"/>
    <cellStyle name="쉼표 [0] 12 12 2 2 2 5 14" xfId="10023"/>
    <cellStyle name="쉼표 [0] 12 12 2 2 2 5 15" xfId="36748"/>
    <cellStyle name="쉼표 [0] 12 12 2 2 2 5 2" xfId="10024"/>
    <cellStyle name="쉼표 [0] 12 12 2 2 2 5 2 2" xfId="10025"/>
    <cellStyle name="쉼표 [0] 12 12 2 2 2 5 2 2 2" xfId="10026"/>
    <cellStyle name="쉼표 [0] 12 12 2 2 2 5 2 2 2 2" xfId="10027"/>
    <cellStyle name="쉼표 [0] 12 12 2 2 2 5 2 2 2 3" xfId="10028"/>
    <cellStyle name="쉼표 [0] 12 12 2 2 2 5 2 2 2 4" xfId="10029"/>
    <cellStyle name="쉼표 [0] 12 12 2 2 2 5 2 2 2 5" xfId="10030"/>
    <cellStyle name="쉼표 [0] 12 12 2 2 2 5 2 2 2 6" xfId="10031"/>
    <cellStyle name="쉼표 [0] 12 12 2 2 2 5 2 2 3" xfId="10032"/>
    <cellStyle name="쉼표 [0] 12 12 2 2 2 5 2 2 4" xfId="10033"/>
    <cellStyle name="쉼표 [0] 12 12 2 2 2 5 2 2 5" xfId="10034"/>
    <cellStyle name="쉼표 [0] 12 12 2 2 2 5 2 2 6" xfId="10035"/>
    <cellStyle name="쉼표 [0] 12 12 2 2 2 5 2 2 7" xfId="10036"/>
    <cellStyle name="쉼표 [0] 12 12 2 2 2 5 2 2 8" xfId="10037"/>
    <cellStyle name="쉼표 [0] 12 12 2 2 2 5 2 3" xfId="10038"/>
    <cellStyle name="쉼표 [0] 12 12 2 2 2 5 2 3 2" xfId="10039"/>
    <cellStyle name="쉼표 [0] 12 12 2 2 2 5 2 3 3" xfId="10040"/>
    <cellStyle name="쉼표 [0] 12 12 2 2 2 5 2 3 4" xfId="10041"/>
    <cellStyle name="쉼표 [0] 12 12 2 2 2 5 2 3 5" xfId="10042"/>
    <cellStyle name="쉼표 [0] 12 12 2 2 2 5 2 3 6" xfId="10043"/>
    <cellStyle name="쉼표 [0] 12 12 2 2 2 5 2 4" xfId="10044"/>
    <cellStyle name="쉼표 [0] 12 12 2 2 2 5 2 5" xfId="10045"/>
    <cellStyle name="쉼표 [0] 12 12 2 2 2 5 2 6" xfId="10046"/>
    <cellStyle name="쉼표 [0] 12 12 2 2 2 5 2 7" xfId="10047"/>
    <cellStyle name="쉼표 [0] 12 12 2 2 2 5 2 8" xfId="10048"/>
    <cellStyle name="쉼표 [0] 12 12 2 2 2 5 2 9" xfId="10049"/>
    <cellStyle name="쉼표 [0] 12 12 2 2 2 5 3" xfId="10050"/>
    <cellStyle name="쉼표 [0] 12 12 2 2 2 5 3 2" xfId="10051"/>
    <cellStyle name="쉼표 [0] 12 12 2 2 2 5 3 2 2" xfId="10052"/>
    <cellStyle name="쉼표 [0] 12 12 2 2 2 5 3 2 2 2" xfId="10053"/>
    <cellStyle name="쉼표 [0] 12 12 2 2 2 5 3 2 2 3" xfId="10054"/>
    <cellStyle name="쉼표 [0] 12 12 2 2 2 5 3 2 2 4" xfId="10055"/>
    <cellStyle name="쉼표 [0] 12 12 2 2 2 5 3 2 2 5" xfId="10056"/>
    <cellStyle name="쉼표 [0] 12 12 2 2 2 5 3 2 2 6" xfId="10057"/>
    <cellStyle name="쉼표 [0] 12 12 2 2 2 5 3 2 3" xfId="10058"/>
    <cellStyle name="쉼표 [0] 12 12 2 2 2 5 3 2 4" xfId="10059"/>
    <cellStyle name="쉼표 [0] 12 12 2 2 2 5 3 2 5" xfId="10060"/>
    <cellStyle name="쉼표 [0] 12 12 2 2 2 5 3 2 6" xfId="10061"/>
    <cellStyle name="쉼표 [0] 12 12 2 2 2 5 3 2 7" xfId="10062"/>
    <cellStyle name="쉼표 [0] 12 12 2 2 2 5 3 2 8" xfId="10063"/>
    <cellStyle name="쉼표 [0] 12 12 2 2 2 5 3 3" xfId="10064"/>
    <cellStyle name="쉼표 [0] 12 12 2 2 2 5 3 3 2" xfId="10065"/>
    <cellStyle name="쉼표 [0] 12 12 2 2 2 5 3 3 3" xfId="10066"/>
    <cellStyle name="쉼표 [0] 12 12 2 2 2 5 3 3 4" xfId="10067"/>
    <cellStyle name="쉼표 [0] 12 12 2 2 2 5 3 3 5" xfId="10068"/>
    <cellStyle name="쉼표 [0] 12 12 2 2 2 5 3 3 6" xfId="10069"/>
    <cellStyle name="쉼표 [0] 12 12 2 2 2 5 3 4" xfId="10070"/>
    <cellStyle name="쉼표 [0] 12 12 2 2 2 5 3 5" xfId="10071"/>
    <cellStyle name="쉼표 [0] 12 12 2 2 2 5 3 6" xfId="10072"/>
    <cellStyle name="쉼표 [0] 12 12 2 2 2 5 3 7" xfId="10073"/>
    <cellStyle name="쉼표 [0] 12 12 2 2 2 5 3 8" xfId="10074"/>
    <cellStyle name="쉼표 [0] 12 12 2 2 2 5 3 9" xfId="10075"/>
    <cellStyle name="쉼표 [0] 12 12 2 2 2 5 4" xfId="10076"/>
    <cellStyle name="쉼표 [0] 12 12 2 2 2 5 4 2" xfId="10077"/>
    <cellStyle name="쉼표 [0] 12 12 2 2 2 5 4 2 2" xfId="10078"/>
    <cellStyle name="쉼표 [0] 12 12 2 2 2 5 4 2 2 2" xfId="10079"/>
    <cellStyle name="쉼표 [0] 12 12 2 2 2 5 4 2 2 3" xfId="10080"/>
    <cellStyle name="쉼표 [0] 12 12 2 2 2 5 4 2 2 4" xfId="10081"/>
    <cellStyle name="쉼표 [0] 12 12 2 2 2 5 4 2 2 5" xfId="10082"/>
    <cellStyle name="쉼표 [0] 12 12 2 2 2 5 4 2 2 6" xfId="10083"/>
    <cellStyle name="쉼표 [0] 12 12 2 2 2 5 4 2 3" xfId="10084"/>
    <cellStyle name="쉼표 [0] 12 12 2 2 2 5 4 2 4" xfId="10085"/>
    <cellStyle name="쉼표 [0] 12 12 2 2 2 5 4 2 5" xfId="10086"/>
    <cellStyle name="쉼표 [0] 12 12 2 2 2 5 4 2 6" xfId="10087"/>
    <cellStyle name="쉼표 [0] 12 12 2 2 2 5 4 2 7" xfId="10088"/>
    <cellStyle name="쉼표 [0] 12 12 2 2 2 5 4 2 8" xfId="10089"/>
    <cellStyle name="쉼표 [0] 12 12 2 2 2 5 4 3" xfId="10090"/>
    <cellStyle name="쉼표 [0] 12 12 2 2 2 5 4 3 2" xfId="10091"/>
    <cellStyle name="쉼표 [0] 12 12 2 2 2 5 4 3 3" xfId="10092"/>
    <cellStyle name="쉼표 [0] 12 12 2 2 2 5 4 3 4" xfId="10093"/>
    <cellStyle name="쉼표 [0] 12 12 2 2 2 5 4 3 5" xfId="10094"/>
    <cellStyle name="쉼표 [0] 12 12 2 2 2 5 4 3 6" xfId="10095"/>
    <cellStyle name="쉼표 [0] 12 12 2 2 2 5 4 4" xfId="10096"/>
    <cellStyle name="쉼표 [0] 12 12 2 2 2 5 4 5" xfId="10097"/>
    <cellStyle name="쉼표 [0] 12 12 2 2 2 5 4 6" xfId="10098"/>
    <cellStyle name="쉼표 [0] 12 12 2 2 2 5 4 7" xfId="10099"/>
    <cellStyle name="쉼표 [0] 12 12 2 2 2 5 4 8" xfId="10100"/>
    <cellStyle name="쉼표 [0] 12 12 2 2 2 5 4 9" xfId="10101"/>
    <cellStyle name="쉼표 [0] 12 12 2 2 2 5 5" xfId="10102"/>
    <cellStyle name="쉼표 [0] 12 12 2 2 2 5 5 2" xfId="10103"/>
    <cellStyle name="쉼표 [0] 12 12 2 2 2 5 5 2 2" xfId="10104"/>
    <cellStyle name="쉼표 [0] 12 12 2 2 2 5 5 2 2 2" xfId="10105"/>
    <cellStyle name="쉼표 [0] 12 12 2 2 2 5 5 2 2 3" xfId="10106"/>
    <cellStyle name="쉼표 [0] 12 12 2 2 2 5 5 2 2 4" xfId="10107"/>
    <cellStyle name="쉼표 [0] 12 12 2 2 2 5 5 2 2 5" xfId="10108"/>
    <cellStyle name="쉼표 [0] 12 12 2 2 2 5 5 2 2 6" xfId="10109"/>
    <cellStyle name="쉼표 [0] 12 12 2 2 2 5 5 2 3" xfId="10110"/>
    <cellStyle name="쉼표 [0] 12 12 2 2 2 5 5 2 4" xfId="10111"/>
    <cellStyle name="쉼표 [0] 12 12 2 2 2 5 5 2 5" xfId="10112"/>
    <cellStyle name="쉼표 [0] 12 12 2 2 2 5 5 2 6" xfId="10113"/>
    <cellStyle name="쉼표 [0] 12 12 2 2 2 5 5 2 7" xfId="10114"/>
    <cellStyle name="쉼표 [0] 12 12 2 2 2 5 5 2 8" xfId="10115"/>
    <cellStyle name="쉼표 [0] 12 12 2 2 2 5 5 3" xfId="10116"/>
    <cellStyle name="쉼표 [0] 12 12 2 2 2 5 5 3 2" xfId="10117"/>
    <cellStyle name="쉼표 [0] 12 12 2 2 2 5 5 3 3" xfId="10118"/>
    <cellStyle name="쉼표 [0] 12 12 2 2 2 5 5 3 4" xfId="10119"/>
    <cellStyle name="쉼표 [0] 12 12 2 2 2 5 5 3 5" xfId="10120"/>
    <cellStyle name="쉼표 [0] 12 12 2 2 2 5 5 3 6" xfId="10121"/>
    <cellStyle name="쉼표 [0] 12 12 2 2 2 5 5 4" xfId="10122"/>
    <cellStyle name="쉼표 [0] 12 12 2 2 2 5 5 5" xfId="10123"/>
    <cellStyle name="쉼표 [0] 12 12 2 2 2 5 5 6" xfId="10124"/>
    <cellStyle name="쉼표 [0] 12 12 2 2 2 5 5 7" xfId="10125"/>
    <cellStyle name="쉼표 [0] 12 12 2 2 2 5 5 8" xfId="10126"/>
    <cellStyle name="쉼표 [0] 12 12 2 2 2 5 5 9" xfId="10127"/>
    <cellStyle name="쉼표 [0] 12 12 2 2 2 5 6" xfId="10128"/>
    <cellStyle name="쉼표 [0] 12 12 2 2 2 5 6 2" xfId="10129"/>
    <cellStyle name="쉼표 [0] 12 12 2 2 2 5 6 2 2" xfId="10130"/>
    <cellStyle name="쉼표 [0] 12 12 2 2 2 5 6 2 3" xfId="10131"/>
    <cellStyle name="쉼표 [0] 12 12 2 2 2 5 6 2 4" xfId="10132"/>
    <cellStyle name="쉼표 [0] 12 12 2 2 2 5 6 2 5" xfId="10133"/>
    <cellStyle name="쉼표 [0] 12 12 2 2 2 5 6 2 6" xfId="10134"/>
    <cellStyle name="쉼표 [0] 12 12 2 2 2 5 6 3" xfId="10135"/>
    <cellStyle name="쉼표 [0] 12 12 2 2 2 5 6 4" xfId="10136"/>
    <cellStyle name="쉼표 [0] 12 12 2 2 2 5 6 5" xfId="10137"/>
    <cellStyle name="쉼표 [0] 12 12 2 2 2 5 6 6" xfId="10138"/>
    <cellStyle name="쉼표 [0] 12 12 2 2 2 5 6 7" xfId="10139"/>
    <cellStyle name="쉼표 [0] 12 12 2 2 2 5 6 8" xfId="10140"/>
    <cellStyle name="쉼표 [0] 12 12 2 2 2 5 7" xfId="10141"/>
    <cellStyle name="쉼표 [0] 12 12 2 2 2 5 7 2" xfId="10142"/>
    <cellStyle name="쉼표 [0] 12 12 2 2 2 5 7 2 2" xfId="10143"/>
    <cellStyle name="쉼표 [0] 12 12 2 2 2 5 7 2 3" xfId="10144"/>
    <cellStyle name="쉼표 [0] 12 12 2 2 2 5 7 2 4" xfId="10145"/>
    <cellStyle name="쉼표 [0] 12 12 2 2 2 5 7 2 5" xfId="10146"/>
    <cellStyle name="쉼표 [0] 12 12 2 2 2 5 7 2 6" xfId="10147"/>
    <cellStyle name="쉼표 [0] 12 12 2 2 2 5 7 3" xfId="10148"/>
    <cellStyle name="쉼표 [0] 12 12 2 2 2 5 7 4" xfId="10149"/>
    <cellStyle name="쉼표 [0] 12 12 2 2 2 5 7 5" xfId="10150"/>
    <cellStyle name="쉼표 [0] 12 12 2 2 2 5 7 6" xfId="10151"/>
    <cellStyle name="쉼표 [0] 12 12 2 2 2 5 7 7" xfId="10152"/>
    <cellStyle name="쉼표 [0] 12 12 2 2 2 5 7 8" xfId="10153"/>
    <cellStyle name="쉼표 [0] 12 12 2 2 2 5 8" xfId="10154"/>
    <cellStyle name="쉼표 [0] 12 12 2 2 2 5 8 2" xfId="10155"/>
    <cellStyle name="쉼표 [0] 12 12 2 2 2 5 8 3" xfId="10156"/>
    <cellStyle name="쉼표 [0] 12 12 2 2 2 5 8 4" xfId="10157"/>
    <cellStyle name="쉼표 [0] 12 12 2 2 2 5 8 5" xfId="10158"/>
    <cellStyle name="쉼표 [0] 12 12 2 2 2 5 8 6" xfId="10159"/>
    <cellStyle name="쉼표 [0] 12 12 2 2 2 5 9" xfId="10160"/>
    <cellStyle name="쉼표 [0] 12 12 2 2 2 6" xfId="10161"/>
    <cellStyle name="쉼표 [0] 12 12 2 2 2 6 10" xfId="10162"/>
    <cellStyle name="쉼표 [0] 12 12 2 2 2 6 11" xfId="10163"/>
    <cellStyle name="쉼표 [0] 12 12 2 2 2 6 12" xfId="10164"/>
    <cellStyle name="쉼표 [0] 12 12 2 2 2 6 13" xfId="10165"/>
    <cellStyle name="쉼표 [0] 12 12 2 2 2 6 14" xfId="10166"/>
    <cellStyle name="쉼표 [0] 12 12 2 2 2 6 15" xfId="36747"/>
    <cellStyle name="쉼표 [0] 12 12 2 2 2 6 2" xfId="10167"/>
    <cellStyle name="쉼표 [0] 12 12 2 2 2 6 2 2" xfId="10168"/>
    <cellStyle name="쉼표 [0] 12 12 2 2 2 6 2 2 2" xfId="10169"/>
    <cellStyle name="쉼표 [0] 12 12 2 2 2 6 2 2 2 2" xfId="10170"/>
    <cellStyle name="쉼표 [0] 12 12 2 2 2 6 2 2 2 3" xfId="10171"/>
    <cellStyle name="쉼표 [0] 12 12 2 2 2 6 2 2 2 4" xfId="10172"/>
    <cellStyle name="쉼표 [0] 12 12 2 2 2 6 2 2 2 5" xfId="10173"/>
    <cellStyle name="쉼표 [0] 12 12 2 2 2 6 2 2 2 6" xfId="10174"/>
    <cellStyle name="쉼표 [0] 12 12 2 2 2 6 2 2 3" xfId="10175"/>
    <cellStyle name="쉼표 [0] 12 12 2 2 2 6 2 2 4" xfId="10176"/>
    <cellStyle name="쉼표 [0] 12 12 2 2 2 6 2 2 5" xfId="10177"/>
    <cellStyle name="쉼표 [0] 12 12 2 2 2 6 2 2 6" xfId="10178"/>
    <cellStyle name="쉼표 [0] 12 12 2 2 2 6 2 2 7" xfId="10179"/>
    <cellStyle name="쉼표 [0] 12 12 2 2 2 6 2 2 8" xfId="10180"/>
    <cellStyle name="쉼표 [0] 12 12 2 2 2 6 2 3" xfId="10181"/>
    <cellStyle name="쉼표 [0] 12 12 2 2 2 6 2 3 2" xfId="10182"/>
    <cellStyle name="쉼표 [0] 12 12 2 2 2 6 2 3 3" xfId="10183"/>
    <cellStyle name="쉼표 [0] 12 12 2 2 2 6 2 3 4" xfId="10184"/>
    <cellStyle name="쉼표 [0] 12 12 2 2 2 6 2 3 5" xfId="10185"/>
    <cellStyle name="쉼표 [0] 12 12 2 2 2 6 2 3 6" xfId="10186"/>
    <cellStyle name="쉼표 [0] 12 12 2 2 2 6 2 4" xfId="10187"/>
    <cellStyle name="쉼표 [0] 12 12 2 2 2 6 2 5" xfId="10188"/>
    <cellStyle name="쉼표 [0] 12 12 2 2 2 6 2 6" xfId="10189"/>
    <cellStyle name="쉼표 [0] 12 12 2 2 2 6 2 7" xfId="10190"/>
    <cellStyle name="쉼표 [0] 12 12 2 2 2 6 2 8" xfId="10191"/>
    <cellStyle name="쉼표 [0] 12 12 2 2 2 6 2 9" xfId="10192"/>
    <cellStyle name="쉼표 [0] 12 12 2 2 2 6 3" xfId="10193"/>
    <cellStyle name="쉼표 [0] 12 12 2 2 2 6 3 2" xfId="10194"/>
    <cellStyle name="쉼표 [0] 12 12 2 2 2 6 3 2 2" xfId="10195"/>
    <cellStyle name="쉼표 [0] 12 12 2 2 2 6 3 2 2 2" xfId="10196"/>
    <cellStyle name="쉼표 [0] 12 12 2 2 2 6 3 2 2 3" xfId="10197"/>
    <cellStyle name="쉼표 [0] 12 12 2 2 2 6 3 2 2 4" xfId="10198"/>
    <cellStyle name="쉼표 [0] 12 12 2 2 2 6 3 2 2 5" xfId="10199"/>
    <cellStyle name="쉼표 [0] 12 12 2 2 2 6 3 2 2 6" xfId="10200"/>
    <cellStyle name="쉼표 [0] 12 12 2 2 2 6 3 2 3" xfId="10201"/>
    <cellStyle name="쉼표 [0] 12 12 2 2 2 6 3 2 4" xfId="10202"/>
    <cellStyle name="쉼표 [0] 12 12 2 2 2 6 3 2 5" xfId="10203"/>
    <cellStyle name="쉼표 [0] 12 12 2 2 2 6 3 2 6" xfId="10204"/>
    <cellStyle name="쉼표 [0] 12 12 2 2 2 6 3 2 7" xfId="10205"/>
    <cellStyle name="쉼표 [0] 12 12 2 2 2 6 3 2 8" xfId="10206"/>
    <cellStyle name="쉼표 [0] 12 12 2 2 2 6 3 3" xfId="10207"/>
    <cellStyle name="쉼표 [0] 12 12 2 2 2 6 3 3 2" xfId="10208"/>
    <cellStyle name="쉼표 [0] 12 12 2 2 2 6 3 3 3" xfId="10209"/>
    <cellStyle name="쉼표 [0] 12 12 2 2 2 6 3 3 4" xfId="10210"/>
    <cellStyle name="쉼표 [0] 12 12 2 2 2 6 3 3 5" xfId="10211"/>
    <cellStyle name="쉼표 [0] 12 12 2 2 2 6 3 3 6" xfId="10212"/>
    <cellStyle name="쉼표 [0] 12 12 2 2 2 6 3 4" xfId="10213"/>
    <cellStyle name="쉼표 [0] 12 12 2 2 2 6 3 5" xfId="10214"/>
    <cellStyle name="쉼표 [0] 12 12 2 2 2 6 3 6" xfId="10215"/>
    <cellStyle name="쉼표 [0] 12 12 2 2 2 6 3 7" xfId="10216"/>
    <cellStyle name="쉼표 [0] 12 12 2 2 2 6 3 8" xfId="10217"/>
    <cellStyle name="쉼표 [0] 12 12 2 2 2 6 3 9" xfId="10218"/>
    <cellStyle name="쉼표 [0] 12 12 2 2 2 6 4" xfId="10219"/>
    <cellStyle name="쉼표 [0] 12 12 2 2 2 6 4 2" xfId="10220"/>
    <cellStyle name="쉼표 [0] 12 12 2 2 2 6 4 2 2" xfId="10221"/>
    <cellStyle name="쉼표 [0] 12 12 2 2 2 6 4 2 2 2" xfId="10222"/>
    <cellStyle name="쉼표 [0] 12 12 2 2 2 6 4 2 2 3" xfId="10223"/>
    <cellStyle name="쉼표 [0] 12 12 2 2 2 6 4 2 2 4" xfId="10224"/>
    <cellStyle name="쉼표 [0] 12 12 2 2 2 6 4 2 2 5" xfId="10225"/>
    <cellStyle name="쉼표 [0] 12 12 2 2 2 6 4 2 2 6" xfId="10226"/>
    <cellStyle name="쉼표 [0] 12 12 2 2 2 6 4 2 3" xfId="10227"/>
    <cellStyle name="쉼표 [0] 12 12 2 2 2 6 4 2 4" xfId="10228"/>
    <cellStyle name="쉼표 [0] 12 12 2 2 2 6 4 2 5" xfId="10229"/>
    <cellStyle name="쉼표 [0] 12 12 2 2 2 6 4 2 6" xfId="10230"/>
    <cellStyle name="쉼표 [0] 12 12 2 2 2 6 4 2 7" xfId="10231"/>
    <cellStyle name="쉼표 [0] 12 12 2 2 2 6 4 2 8" xfId="10232"/>
    <cellStyle name="쉼표 [0] 12 12 2 2 2 6 4 3" xfId="10233"/>
    <cellStyle name="쉼표 [0] 12 12 2 2 2 6 4 3 2" xfId="10234"/>
    <cellStyle name="쉼표 [0] 12 12 2 2 2 6 4 3 3" xfId="10235"/>
    <cellStyle name="쉼표 [0] 12 12 2 2 2 6 4 3 4" xfId="10236"/>
    <cellStyle name="쉼표 [0] 12 12 2 2 2 6 4 3 5" xfId="10237"/>
    <cellStyle name="쉼표 [0] 12 12 2 2 2 6 4 3 6" xfId="10238"/>
    <cellStyle name="쉼표 [0] 12 12 2 2 2 6 4 4" xfId="10239"/>
    <cellStyle name="쉼표 [0] 12 12 2 2 2 6 4 5" xfId="10240"/>
    <cellStyle name="쉼표 [0] 12 12 2 2 2 6 4 6" xfId="10241"/>
    <cellStyle name="쉼표 [0] 12 12 2 2 2 6 4 7" xfId="10242"/>
    <cellStyle name="쉼표 [0] 12 12 2 2 2 6 4 8" xfId="10243"/>
    <cellStyle name="쉼표 [0] 12 12 2 2 2 6 4 9" xfId="10244"/>
    <cellStyle name="쉼표 [0] 12 12 2 2 2 6 5" xfId="10245"/>
    <cellStyle name="쉼표 [0] 12 12 2 2 2 6 5 2" xfId="10246"/>
    <cellStyle name="쉼표 [0] 12 12 2 2 2 6 5 2 2" xfId="10247"/>
    <cellStyle name="쉼표 [0] 12 12 2 2 2 6 5 2 2 2" xfId="10248"/>
    <cellStyle name="쉼표 [0] 12 12 2 2 2 6 5 2 2 3" xfId="10249"/>
    <cellStyle name="쉼표 [0] 12 12 2 2 2 6 5 2 2 4" xfId="10250"/>
    <cellStyle name="쉼표 [0] 12 12 2 2 2 6 5 2 2 5" xfId="10251"/>
    <cellStyle name="쉼표 [0] 12 12 2 2 2 6 5 2 2 6" xfId="10252"/>
    <cellStyle name="쉼표 [0] 12 12 2 2 2 6 5 2 3" xfId="10253"/>
    <cellStyle name="쉼표 [0] 12 12 2 2 2 6 5 2 4" xfId="10254"/>
    <cellStyle name="쉼표 [0] 12 12 2 2 2 6 5 2 5" xfId="10255"/>
    <cellStyle name="쉼표 [0] 12 12 2 2 2 6 5 2 6" xfId="10256"/>
    <cellStyle name="쉼표 [0] 12 12 2 2 2 6 5 2 7" xfId="10257"/>
    <cellStyle name="쉼표 [0] 12 12 2 2 2 6 5 2 8" xfId="10258"/>
    <cellStyle name="쉼표 [0] 12 12 2 2 2 6 5 3" xfId="10259"/>
    <cellStyle name="쉼표 [0] 12 12 2 2 2 6 5 3 2" xfId="10260"/>
    <cellStyle name="쉼표 [0] 12 12 2 2 2 6 5 3 3" xfId="10261"/>
    <cellStyle name="쉼표 [0] 12 12 2 2 2 6 5 3 4" xfId="10262"/>
    <cellStyle name="쉼표 [0] 12 12 2 2 2 6 5 3 5" xfId="10263"/>
    <cellStyle name="쉼표 [0] 12 12 2 2 2 6 5 3 6" xfId="10264"/>
    <cellStyle name="쉼표 [0] 12 12 2 2 2 6 5 4" xfId="10265"/>
    <cellStyle name="쉼표 [0] 12 12 2 2 2 6 5 5" xfId="10266"/>
    <cellStyle name="쉼표 [0] 12 12 2 2 2 6 5 6" xfId="10267"/>
    <cellStyle name="쉼표 [0] 12 12 2 2 2 6 5 7" xfId="10268"/>
    <cellStyle name="쉼표 [0] 12 12 2 2 2 6 5 8" xfId="10269"/>
    <cellStyle name="쉼표 [0] 12 12 2 2 2 6 5 9" xfId="10270"/>
    <cellStyle name="쉼표 [0] 12 12 2 2 2 6 6" xfId="10271"/>
    <cellStyle name="쉼표 [0] 12 12 2 2 2 6 6 2" xfId="10272"/>
    <cellStyle name="쉼표 [0] 12 12 2 2 2 6 6 2 2" xfId="10273"/>
    <cellStyle name="쉼표 [0] 12 12 2 2 2 6 6 2 3" xfId="10274"/>
    <cellStyle name="쉼표 [0] 12 12 2 2 2 6 6 2 4" xfId="10275"/>
    <cellStyle name="쉼표 [0] 12 12 2 2 2 6 6 2 5" xfId="10276"/>
    <cellStyle name="쉼표 [0] 12 12 2 2 2 6 6 2 6" xfId="10277"/>
    <cellStyle name="쉼표 [0] 12 12 2 2 2 6 6 3" xfId="10278"/>
    <cellStyle name="쉼표 [0] 12 12 2 2 2 6 6 4" xfId="10279"/>
    <cellStyle name="쉼표 [0] 12 12 2 2 2 6 6 5" xfId="10280"/>
    <cellStyle name="쉼표 [0] 12 12 2 2 2 6 6 6" xfId="10281"/>
    <cellStyle name="쉼표 [0] 12 12 2 2 2 6 6 7" xfId="10282"/>
    <cellStyle name="쉼표 [0] 12 12 2 2 2 6 6 8" xfId="10283"/>
    <cellStyle name="쉼표 [0] 12 12 2 2 2 6 7" xfId="10284"/>
    <cellStyle name="쉼표 [0] 12 12 2 2 2 6 7 2" xfId="10285"/>
    <cellStyle name="쉼표 [0] 12 12 2 2 2 6 7 2 2" xfId="10286"/>
    <cellStyle name="쉼표 [0] 12 12 2 2 2 6 7 2 3" xfId="10287"/>
    <cellStyle name="쉼표 [0] 12 12 2 2 2 6 7 2 4" xfId="10288"/>
    <cellStyle name="쉼표 [0] 12 12 2 2 2 6 7 2 5" xfId="10289"/>
    <cellStyle name="쉼표 [0] 12 12 2 2 2 6 7 2 6" xfId="10290"/>
    <cellStyle name="쉼표 [0] 12 12 2 2 2 6 7 3" xfId="10291"/>
    <cellStyle name="쉼표 [0] 12 12 2 2 2 6 7 4" xfId="10292"/>
    <cellStyle name="쉼표 [0] 12 12 2 2 2 6 7 5" xfId="10293"/>
    <cellStyle name="쉼표 [0] 12 12 2 2 2 6 7 6" xfId="10294"/>
    <cellStyle name="쉼표 [0] 12 12 2 2 2 6 7 7" xfId="10295"/>
    <cellStyle name="쉼표 [0] 12 12 2 2 2 6 7 8" xfId="10296"/>
    <cellStyle name="쉼표 [0] 12 12 2 2 2 6 8" xfId="10297"/>
    <cellStyle name="쉼표 [0] 12 12 2 2 2 6 8 2" xfId="10298"/>
    <cellStyle name="쉼표 [0] 12 12 2 2 2 6 8 3" xfId="10299"/>
    <cellStyle name="쉼표 [0] 12 12 2 2 2 6 8 4" xfId="10300"/>
    <cellStyle name="쉼표 [0] 12 12 2 2 2 6 8 5" xfId="10301"/>
    <cellStyle name="쉼표 [0] 12 12 2 2 2 6 8 6" xfId="10302"/>
    <cellStyle name="쉼표 [0] 12 12 2 2 2 6 9" xfId="10303"/>
    <cellStyle name="쉼표 [0] 12 12 2 2 2 7" xfId="10304"/>
    <cellStyle name="쉼표 [0] 12 12 2 2 2 7 10" xfId="36745"/>
    <cellStyle name="쉼표 [0] 12 12 2 2 2 7 2" xfId="10305"/>
    <cellStyle name="쉼표 [0] 12 12 2 2 2 7 2 2" xfId="10306"/>
    <cellStyle name="쉼표 [0] 12 12 2 2 2 7 2 2 2" xfId="10307"/>
    <cellStyle name="쉼표 [0] 12 12 2 2 2 7 2 2 3" xfId="10308"/>
    <cellStyle name="쉼표 [0] 12 12 2 2 2 7 2 2 4" xfId="10309"/>
    <cellStyle name="쉼표 [0] 12 12 2 2 2 7 2 2 5" xfId="10310"/>
    <cellStyle name="쉼표 [0] 12 12 2 2 2 7 2 2 6" xfId="10311"/>
    <cellStyle name="쉼표 [0] 12 12 2 2 2 7 2 3" xfId="10312"/>
    <cellStyle name="쉼표 [0] 12 12 2 2 2 7 2 4" xfId="10313"/>
    <cellStyle name="쉼표 [0] 12 12 2 2 2 7 2 5" xfId="10314"/>
    <cellStyle name="쉼표 [0] 12 12 2 2 2 7 2 6" xfId="10315"/>
    <cellStyle name="쉼표 [0] 12 12 2 2 2 7 2 7" xfId="10316"/>
    <cellStyle name="쉼표 [0] 12 12 2 2 2 7 2 8" xfId="10317"/>
    <cellStyle name="쉼표 [0] 12 12 2 2 2 7 3" xfId="10318"/>
    <cellStyle name="쉼표 [0] 12 12 2 2 2 7 3 2" xfId="10319"/>
    <cellStyle name="쉼표 [0] 12 12 2 2 2 7 3 3" xfId="10320"/>
    <cellStyle name="쉼표 [0] 12 12 2 2 2 7 3 4" xfId="10321"/>
    <cellStyle name="쉼표 [0] 12 12 2 2 2 7 3 5" xfId="10322"/>
    <cellStyle name="쉼표 [0] 12 12 2 2 2 7 3 6" xfId="10323"/>
    <cellStyle name="쉼표 [0] 12 12 2 2 2 7 4" xfId="10324"/>
    <cellStyle name="쉼표 [0] 12 12 2 2 2 7 5" xfId="10325"/>
    <cellStyle name="쉼표 [0] 12 12 2 2 2 7 6" xfId="10326"/>
    <cellStyle name="쉼표 [0] 12 12 2 2 2 7 7" xfId="10327"/>
    <cellStyle name="쉼표 [0] 12 12 2 2 2 7 8" xfId="10328"/>
    <cellStyle name="쉼표 [0] 12 12 2 2 2 7 9" xfId="10329"/>
    <cellStyle name="쉼표 [0] 12 12 2 2 2 8" xfId="10330"/>
    <cellStyle name="쉼표 [0] 12 12 2 2 2 8 2" xfId="10331"/>
    <cellStyle name="쉼표 [0] 12 12 2 2 2 8 2 2" xfId="10332"/>
    <cellStyle name="쉼표 [0] 12 12 2 2 2 8 2 2 2" xfId="10333"/>
    <cellStyle name="쉼표 [0] 12 12 2 2 2 8 2 2 3" xfId="10334"/>
    <cellStyle name="쉼표 [0] 12 12 2 2 2 8 2 2 4" xfId="10335"/>
    <cellStyle name="쉼표 [0] 12 12 2 2 2 8 2 2 5" xfId="10336"/>
    <cellStyle name="쉼표 [0] 12 12 2 2 2 8 2 2 6" xfId="10337"/>
    <cellStyle name="쉼표 [0] 12 12 2 2 2 8 2 3" xfId="10338"/>
    <cellStyle name="쉼표 [0] 12 12 2 2 2 8 2 4" xfId="10339"/>
    <cellStyle name="쉼표 [0] 12 12 2 2 2 8 2 5" xfId="10340"/>
    <cellStyle name="쉼표 [0] 12 12 2 2 2 8 2 6" xfId="10341"/>
    <cellStyle name="쉼표 [0] 12 12 2 2 2 8 2 7" xfId="10342"/>
    <cellStyle name="쉼표 [0] 12 12 2 2 2 8 2 8" xfId="10343"/>
    <cellStyle name="쉼표 [0] 12 12 2 2 2 8 3" xfId="10344"/>
    <cellStyle name="쉼표 [0] 12 12 2 2 2 8 3 2" xfId="10345"/>
    <cellStyle name="쉼표 [0] 12 12 2 2 2 8 3 3" xfId="10346"/>
    <cellStyle name="쉼표 [0] 12 12 2 2 2 8 3 4" xfId="10347"/>
    <cellStyle name="쉼표 [0] 12 12 2 2 2 8 3 5" xfId="10348"/>
    <cellStyle name="쉼표 [0] 12 12 2 2 2 8 3 6" xfId="10349"/>
    <cellStyle name="쉼표 [0] 12 12 2 2 2 8 4" xfId="10350"/>
    <cellStyle name="쉼표 [0] 12 12 2 2 2 8 5" xfId="10351"/>
    <cellStyle name="쉼표 [0] 12 12 2 2 2 8 6" xfId="10352"/>
    <cellStyle name="쉼표 [0] 12 12 2 2 2 8 7" xfId="10353"/>
    <cellStyle name="쉼표 [0] 12 12 2 2 2 8 8" xfId="10354"/>
    <cellStyle name="쉼표 [0] 12 12 2 2 2 8 9" xfId="10355"/>
    <cellStyle name="쉼표 [0] 12 12 2 2 2 9" xfId="10356"/>
    <cellStyle name="쉼표 [0] 12 12 2 2 2 9 2" xfId="10357"/>
    <cellStyle name="쉼표 [0] 12 12 2 2 2 9 2 2" xfId="10358"/>
    <cellStyle name="쉼표 [0] 12 12 2 2 2 9 2 2 2" xfId="10359"/>
    <cellStyle name="쉼표 [0] 12 12 2 2 2 9 2 2 3" xfId="10360"/>
    <cellStyle name="쉼표 [0] 12 12 2 2 2 9 2 2 4" xfId="10361"/>
    <cellStyle name="쉼표 [0] 12 12 2 2 2 9 2 2 5" xfId="10362"/>
    <cellStyle name="쉼표 [0] 12 12 2 2 2 9 2 2 6" xfId="10363"/>
    <cellStyle name="쉼표 [0] 12 12 2 2 2 9 2 3" xfId="10364"/>
    <cellStyle name="쉼표 [0] 12 12 2 2 2 9 2 4" xfId="10365"/>
    <cellStyle name="쉼표 [0] 12 12 2 2 2 9 2 5" xfId="10366"/>
    <cellStyle name="쉼표 [0] 12 12 2 2 2 9 2 6" xfId="10367"/>
    <cellStyle name="쉼표 [0] 12 12 2 2 2 9 2 7" xfId="10368"/>
    <cellStyle name="쉼표 [0] 12 12 2 2 2 9 2 8" xfId="10369"/>
    <cellStyle name="쉼표 [0] 12 12 2 2 2 9 3" xfId="10370"/>
    <cellStyle name="쉼표 [0] 12 12 2 2 2 9 3 2" xfId="10371"/>
    <cellStyle name="쉼표 [0] 12 12 2 2 2 9 3 3" xfId="10372"/>
    <cellStyle name="쉼표 [0] 12 12 2 2 2 9 3 4" xfId="10373"/>
    <cellStyle name="쉼표 [0] 12 12 2 2 2 9 3 5" xfId="10374"/>
    <cellStyle name="쉼표 [0] 12 12 2 2 2 9 3 6" xfId="10375"/>
    <cellStyle name="쉼표 [0] 12 12 2 2 2 9 4" xfId="10376"/>
    <cellStyle name="쉼표 [0] 12 12 2 2 2 9 5" xfId="10377"/>
    <cellStyle name="쉼표 [0] 12 12 2 2 2 9 6" xfId="10378"/>
    <cellStyle name="쉼표 [0] 12 12 2 2 2 9 7" xfId="10379"/>
    <cellStyle name="쉼표 [0] 12 12 2 2 2 9 8" xfId="10380"/>
    <cellStyle name="쉼표 [0] 12 12 2 2 2 9 9" xfId="10381"/>
    <cellStyle name="쉼표 [0] 12 12 2 2 20" xfId="10382"/>
    <cellStyle name="쉼표 [0] 12 12 2 2 21" xfId="10383"/>
    <cellStyle name="쉼표 [0] 12 12 2 2 22" xfId="10384"/>
    <cellStyle name="쉼표 [0] 12 12 2 2 23" xfId="10385"/>
    <cellStyle name="쉼표 [0] 12 12 2 2 24" xfId="36763"/>
    <cellStyle name="쉼표 [0] 12 12 2 2 3" xfId="10386"/>
    <cellStyle name="쉼표 [0] 12 12 2 2 3 10" xfId="10387"/>
    <cellStyle name="쉼표 [0] 12 12 2 2 3 11" xfId="10388"/>
    <cellStyle name="쉼표 [0] 12 12 2 2 3 12" xfId="10389"/>
    <cellStyle name="쉼표 [0] 12 12 2 2 3 13" xfId="10390"/>
    <cellStyle name="쉼표 [0] 12 12 2 2 3 14" xfId="10391"/>
    <cellStyle name="쉼표 [0] 12 12 2 2 3 15" xfId="36743"/>
    <cellStyle name="쉼표 [0] 12 12 2 2 3 2" xfId="10392"/>
    <cellStyle name="쉼표 [0] 12 12 2 2 3 2 2" xfId="10393"/>
    <cellStyle name="쉼표 [0] 12 12 2 2 3 2 2 2" xfId="10394"/>
    <cellStyle name="쉼표 [0] 12 12 2 2 3 2 2 2 2" xfId="10395"/>
    <cellStyle name="쉼표 [0] 12 12 2 2 3 2 2 2 3" xfId="10396"/>
    <cellStyle name="쉼표 [0] 12 12 2 2 3 2 2 2 4" xfId="10397"/>
    <cellStyle name="쉼표 [0] 12 12 2 2 3 2 2 2 5" xfId="10398"/>
    <cellStyle name="쉼표 [0] 12 12 2 2 3 2 2 2 6" xfId="10399"/>
    <cellStyle name="쉼표 [0] 12 12 2 2 3 2 2 3" xfId="10400"/>
    <cellStyle name="쉼표 [0] 12 12 2 2 3 2 2 4" xfId="10401"/>
    <cellStyle name="쉼표 [0] 12 12 2 2 3 2 2 5" xfId="10402"/>
    <cellStyle name="쉼표 [0] 12 12 2 2 3 2 2 6" xfId="10403"/>
    <cellStyle name="쉼표 [0] 12 12 2 2 3 2 2 7" xfId="10404"/>
    <cellStyle name="쉼표 [0] 12 12 2 2 3 2 2 8" xfId="10405"/>
    <cellStyle name="쉼표 [0] 12 12 2 2 3 2 3" xfId="10406"/>
    <cellStyle name="쉼표 [0] 12 12 2 2 3 2 3 2" xfId="10407"/>
    <cellStyle name="쉼표 [0] 12 12 2 2 3 2 3 3" xfId="10408"/>
    <cellStyle name="쉼표 [0] 12 12 2 2 3 2 3 4" xfId="10409"/>
    <cellStyle name="쉼표 [0] 12 12 2 2 3 2 3 5" xfId="10410"/>
    <cellStyle name="쉼표 [0] 12 12 2 2 3 2 3 6" xfId="10411"/>
    <cellStyle name="쉼표 [0] 12 12 2 2 3 2 4" xfId="10412"/>
    <cellStyle name="쉼표 [0] 12 12 2 2 3 2 5" xfId="10413"/>
    <cellStyle name="쉼표 [0] 12 12 2 2 3 2 6" xfId="10414"/>
    <cellStyle name="쉼표 [0] 12 12 2 2 3 2 7" xfId="10415"/>
    <cellStyle name="쉼표 [0] 12 12 2 2 3 2 8" xfId="10416"/>
    <cellStyle name="쉼표 [0] 12 12 2 2 3 2 9" xfId="10417"/>
    <cellStyle name="쉼표 [0] 12 12 2 2 3 3" xfId="10418"/>
    <cellStyle name="쉼표 [0] 12 12 2 2 3 3 2" xfId="10419"/>
    <cellStyle name="쉼표 [0] 12 12 2 2 3 3 2 2" xfId="10420"/>
    <cellStyle name="쉼표 [0] 12 12 2 2 3 3 2 2 2" xfId="10421"/>
    <cellStyle name="쉼표 [0] 12 12 2 2 3 3 2 2 3" xfId="10422"/>
    <cellStyle name="쉼표 [0] 12 12 2 2 3 3 2 2 4" xfId="10423"/>
    <cellStyle name="쉼표 [0] 12 12 2 2 3 3 2 2 5" xfId="10424"/>
    <cellStyle name="쉼표 [0] 12 12 2 2 3 3 2 2 6" xfId="10425"/>
    <cellStyle name="쉼표 [0] 12 12 2 2 3 3 2 3" xfId="10426"/>
    <cellStyle name="쉼표 [0] 12 12 2 2 3 3 2 4" xfId="10427"/>
    <cellStyle name="쉼표 [0] 12 12 2 2 3 3 2 5" xfId="10428"/>
    <cellStyle name="쉼표 [0] 12 12 2 2 3 3 2 6" xfId="10429"/>
    <cellStyle name="쉼표 [0] 12 12 2 2 3 3 2 7" xfId="10430"/>
    <cellStyle name="쉼표 [0] 12 12 2 2 3 3 2 8" xfId="10431"/>
    <cellStyle name="쉼표 [0] 12 12 2 2 3 3 3" xfId="10432"/>
    <cellStyle name="쉼표 [0] 12 12 2 2 3 3 3 2" xfId="10433"/>
    <cellStyle name="쉼표 [0] 12 12 2 2 3 3 3 3" xfId="10434"/>
    <cellStyle name="쉼표 [0] 12 12 2 2 3 3 3 4" xfId="10435"/>
    <cellStyle name="쉼표 [0] 12 12 2 2 3 3 3 5" xfId="10436"/>
    <cellStyle name="쉼표 [0] 12 12 2 2 3 3 3 6" xfId="10437"/>
    <cellStyle name="쉼표 [0] 12 12 2 2 3 3 4" xfId="10438"/>
    <cellStyle name="쉼표 [0] 12 12 2 2 3 3 5" xfId="10439"/>
    <cellStyle name="쉼표 [0] 12 12 2 2 3 3 6" xfId="10440"/>
    <cellStyle name="쉼표 [0] 12 12 2 2 3 3 7" xfId="10441"/>
    <cellStyle name="쉼표 [0] 12 12 2 2 3 3 8" xfId="10442"/>
    <cellStyle name="쉼표 [0] 12 12 2 2 3 3 9" xfId="10443"/>
    <cellStyle name="쉼표 [0] 12 12 2 2 3 4" xfId="10444"/>
    <cellStyle name="쉼표 [0] 12 12 2 2 3 4 2" xfId="10445"/>
    <cellStyle name="쉼표 [0] 12 12 2 2 3 4 2 2" xfId="10446"/>
    <cellStyle name="쉼표 [0] 12 12 2 2 3 4 2 2 2" xfId="10447"/>
    <cellStyle name="쉼표 [0] 12 12 2 2 3 4 2 2 3" xfId="10448"/>
    <cellStyle name="쉼표 [0] 12 12 2 2 3 4 2 2 4" xfId="10449"/>
    <cellStyle name="쉼표 [0] 12 12 2 2 3 4 2 2 5" xfId="10450"/>
    <cellStyle name="쉼표 [0] 12 12 2 2 3 4 2 2 6" xfId="10451"/>
    <cellStyle name="쉼표 [0] 12 12 2 2 3 4 2 3" xfId="10452"/>
    <cellStyle name="쉼표 [0] 12 12 2 2 3 4 2 4" xfId="10453"/>
    <cellStyle name="쉼표 [0] 12 12 2 2 3 4 2 5" xfId="10454"/>
    <cellStyle name="쉼표 [0] 12 12 2 2 3 4 2 6" xfId="10455"/>
    <cellStyle name="쉼표 [0] 12 12 2 2 3 4 2 7" xfId="10456"/>
    <cellStyle name="쉼표 [0] 12 12 2 2 3 4 2 8" xfId="10457"/>
    <cellStyle name="쉼표 [0] 12 12 2 2 3 4 3" xfId="10458"/>
    <cellStyle name="쉼표 [0] 12 12 2 2 3 4 3 2" xfId="10459"/>
    <cellStyle name="쉼표 [0] 12 12 2 2 3 4 3 3" xfId="10460"/>
    <cellStyle name="쉼표 [0] 12 12 2 2 3 4 3 4" xfId="10461"/>
    <cellStyle name="쉼표 [0] 12 12 2 2 3 4 3 5" xfId="10462"/>
    <cellStyle name="쉼표 [0] 12 12 2 2 3 4 3 6" xfId="10463"/>
    <cellStyle name="쉼표 [0] 12 12 2 2 3 4 4" xfId="10464"/>
    <cellStyle name="쉼표 [0] 12 12 2 2 3 4 5" xfId="10465"/>
    <cellStyle name="쉼표 [0] 12 12 2 2 3 4 6" xfId="10466"/>
    <cellStyle name="쉼표 [0] 12 12 2 2 3 4 7" xfId="10467"/>
    <cellStyle name="쉼표 [0] 12 12 2 2 3 4 8" xfId="10468"/>
    <cellStyle name="쉼표 [0] 12 12 2 2 3 4 9" xfId="10469"/>
    <cellStyle name="쉼표 [0] 12 12 2 2 3 5" xfId="10470"/>
    <cellStyle name="쉼표 [0] 12 12 2 2 3 5 2" xfId="10471"/>
    <cellStyle name="쉼표 [0] 12 12 2 2 3 5 2 2" xfId="10472"/>
    <cellStyle name="쉼표 [0] 12 12 2 2 3 5 2 2 2" xfId="10473"/>
    <cellStyle name="쉼표 [0] 12 12 2 2 3 5 2 2 3" xfId="10474"/>
    <cellStyle name="쉼표 [0] 12 12 2 2 3 5 2 2 4" xfId="10475"/>
    <cellStyle name="쉼표 [0] 12 12 2 2 3 5 2 2 5" xfId="10476"/>
    <cellStyle name="쉼표 [0] 12 12 2 2 3 5 2 2 6" xfId="10477"/>
    <cellStyle name="쉼표 [0] 12 12 2 2 3 5 2 3" xfId="10478"/>
    <cellStyle name="쉼표 [0] 12 12 2 2 3 5 2 4" xfId="10479"/>
    <cellStyle name="쉼표 [0] 12 12 2 2 3 5 2 5" xfId="10480"/>
    <cellStyle name="쉼표 [0] 12 12 2 2 3 5 2 6" xfId="10481"/>
    <cellStyle name="쉼표 [0] 12 12 2 2 3 5 2 7" xfId="10482"/>
    <cellStyle name="쉼표 [0] 12 12 2 2 3 5 2 8" xfId="10483"/>
    <cellStyle name="쉼표 [0] 12 12 2 2 3 5 3" xfId="10484"/>
    <cellStyle name="쉼표 [0] 12 12 2 2 3 5 3 2" xfId="10485"/>
    <cellStyle name="쉼표 [0] 12 12 2 2 3 5 3 3" xfId="10486"/>
    <cellStyle name="쉼표 [0] 12 12 2 2 3 5 3 4" xfId="10487"/>
    <cellStyle name="쉼표 [0] 12 12 2 2 3 5 3 5" xfId="10488"/>
    <cellStyle name="쉼표 [0] 12 12 2 2 3 5 3 6" xfId="10489"/>
    <cellStyle name="쉼표 [0] 12 12 2 2 3 5 4" xfId="10490"/>
    <cellStyle name="쉼표 [0] 12 12 2 2 3 5 5" xfId="10491"/>
    <cellStyle name="쉼표 [0] 12 12 2 2 3 5 6" xfId="10492"/>
    <cellStyle name="쉼표 [0] 12 12 2 2 3 5 7" xfId="10493"/>
    <cellStyle name="쉼표 [0] 12 12 2 2 3 5 8" xfId="10494"/>
    <cellStyle name="쉼표 [0] 12 12 2 2 3 5 9" xfId="10495"/>
    <cellStyle name="쉼표 [0] 12 12 2 2 3 6" xfId="10496"/>
    <cellStyle name="쉼표 [0] 12 12 2 2 3 6 2" xfId="10497"/>
    <cellStyle name="쉼표 [0] 12 12 2 2 3 6 2 2" xfId="10498"/>
    <cellStyle name="쉼표 [0] 12 12 2 2 3 6 2 3" xfId="10499"/>
    <cellStyle name="쉼표 [0] 12 12 2 2 3 6 2 4" xfId="10500"/>
    <cellStyle name="쉼표 [0] 12 12 2 2 3 6 2 5" xfId="10501"/>
    <cellStyle name="쉼표 [0] 12 12 2 2 3 6 2 6" xfId="10502"/>
    <cellStyle name="쉼표 [0] 12 12 2 2 3 6 3" xfId="10503"/>
    <cellStyle name="쉼표 [0] 12 12 2 2 3 6 4" xfId="10504"/>
    <cellStyle name="쉼표 [0] 12 12 2 2 3 6 5" xfId="10505"/>
    <cellStyle name="쉼표 [0] 12 12 2 2 3 6 6" xfId="10506"/>
    <cellStyle name="쉼표 [0] 12 12 2 2 3 6 7" xfId="10507"/>
    <cellStyle name="쉼표 [0] 12 12 2 2 3 6 8" xfId="10508"/>
    <cellStyle name="쉼표 [0] 12 12 2 2 3 7" xfId="10509"/>
    <cellStyle name="쉼표 [0] 12 12 2 2 3 7 2" xfId="10510"/>
    <cellStyle name="쉼표 [0] 12 12 2 2 3 7 2 2" xfId="10511"/>
    <cellStyle name="쉼표 [0] 12 12 2 2 3 7 2 3" xfId="10512"/>
    <cellStyle name="쉼표 [0] 12 12 2 2 3 7 2 4" xfId="10513"/>
    <cellStyle name="쉼표 [0] 12 12 2 2 3 7 2 5" xfId="10514"/>
    <cellStyle name="쉼표 [0] 12 12 2 2 3 7 2 6" xfId="10515"/>
    <cellStyle name="쉼표 [0] 12 12 2 2 3 7 3" xfId="10516"/>
    <cellStyle name="쉼표 [0] 12 12 2 2 3 7 4" xfId="10517"/>
    <cellStyle name="쉼표 [0] 12 12 2 2 3 7 5" xfId="10518"/>
    <cellStyle name="쉼표 [0] 12 12 2 2 3 7 6" xfId="10519"/>
    <cellStyle name="쉼표 [0] 12 12 2 2 3 7 7" xfId="10520"/>
    <cellStyle name="쉼표 [0] 12 12 2 2 3 7 8" xfId="10521"/>
    <cellStyle name="쉼표 [0] 12 12 2 2 3 8" xfId="10522"/>
    <cellStyle name="쉼표 [0] 12 12 2 2 3 8 2" xfId="10523"/>
    <cellStyle name="쉼표 [0] 12 12 2 2 3 8 3" xfId="10524"/>
    <cellStyle name="쉼표 [0] 12 12 2 2 3 8 4" xfId="10525"/>
    <cellStyle name="쉼표 [0] 12 12 2 2 3 8 5" xfId="10526"/>
    <cellStyle name="쉼표 [0] 12 12 2 2 3 8 6" xfId="10527"/>
    <cellStyle name="쉼표 [0] 12 12 2 2 3 9" xfId="10528"/>
    <cellStyle name="쉼표 [0] 12 12 2 2 4" xfId="10529"/>
    <cellStyle name="쉼표 [0] 12 12 2 2 4 10" xfId="10530"/>
    <cellStyle name="쉼표 [0] 12 12 2 2 4 10 2" xfId="10531"/>
    <cellStyle name="쉼표 [0] 12 12 2 2 4 10 2 2" xfId="10532"/>
    <cellStyle name="쉼표 [0] 12 12 2 2 4 10 2 3" xfId="10533"/>
    <cellStyle name="쉼표 [0] 12 12 2 2 4 10 2 4" xfId="10534"/>
    <cellStyle name="쉼표 [0] 12 12 2 2 4 10 2 5" xfId="10535"/>
    <cellStyle name="쉼표 [0] 12 12 2 2 4 10 2 6" xfId="10536"/>
    <cellStyle name="쉼표 [0] 12 12 2 2 4 10 3" xfId="10537"/>
    <cellStyle name="쉼표 [0] 12 12 2 2 4 10 4" xfId="10538"/>
    <cellStyle name="쉼표 [0] 12 12 2 2 4 10 5" xfId="10539"/>
    <cellStyle name="쉼표 [0] 12 12 2 2 4 10 6" xfId="10540"/>
    <cellStyle name="쉼표 [0] 12 12 2 2 4 10 7" xfId="10541"/>
    <cellStyle name="쉼표 [0] 12 12 2 2 4 10 8" xfId="10542"/>
    <cellStyle name="쉼표 [0] 12 12 2 2 4 11" xfId="10543"/>
    <cellStyle name="쉼표 [0] 12 12 2 2 4 11 2" xfId="10544"/>
    <cellStyle name="쉼표 [0] 12 12 2 2 4 11 3" xfId="10545"/>
    <cellStyle name="쉼표 [0] 12 12 2 2 4 11 4" xfId="10546"/>
    <cellStyle name="쉼표 [0] 12 12 2 2 4 11 5" xfId="10547"/>
    <cellStyle name="쉼표 [0] 12 12 2 2 4 11 6" xfId="10548"/>
    <cellStyle name="쉼표 [0] 12 12 2 2 4 12" xfId="10549"/>
    <cellStyle name="쉼표 [0] 12 12 2 2 4 13" xfId="10550"/>
    <cellStyle name="쉼표 [0] 12 12 2 2 4 14" xfId="10551"/>
    <cellStyle name="쉼표 [0] 12 12 2 2 4 15" xfId="10552"/>
    <cellStyle name="쉼표 [0] 12 12 2 2 4 16" xfId="10553"/>
    <cellStyle name="쉼표 [0] 12 12 2 2 4 17" xfId="10554"/>
    <cellStyle name="쉼표 [0] 12 12 2 2 4 18" xfId="36741"/>
    <cellStyle name="쉼표 [0] 12 12 2 2 4 2" xfId="10555"/>
    <cellStyle name="쉼표 [0] 12 12 2 2 4 2 10" xfId="10556"/>
    <cellStyle name="쉼표 [0] 12 12 2 2 4 2 10 2" xfId="10557"/>
    <cellStyle name="쉼표 [0] 12 12 2 2 4 2 10 2 2" xfId="10558"/>
    <cellStyle name="쉼표 [0] 12 12 2 2 4 2 10 2 3" xfId="10559"/>
    <cellStyle name="쉼표 [0] 12 12 2 2 4 2 10 2 4" xfId="10560"/>
    <cellStyle name="쉼표 [0] 12 12 2 2 4 2 10 2 5" xfId="10561"/>
    <cellStyle name="쉼표 [0] 12 12 2 2 4 2 10 2 6" xfId="10562"/>
    <cellStyle name="쉼표 [0] 12 12 2 2 4 2 10 3" xfId="10563"/>
    <cellStyle name="쉼표 [0] 12 12 2 2 4 2 10 4" xfId="10564"/>
    <cellStyle name="쉼표 [0] 12 12 2 2 4 2 10 5" xfId="10565"/>
    <cellStyle name="쉼표 [0] 12 12 2 2 4 2 10 6" xfId="10566"/>
    <cellStyle name="쉼표 [0] 12 12 2 2 4 2 10 7" xfId="10567"/>
    <cellStyle name="쉼표 [0] 12 12 2 2 4 2 10 8" xfId="10568"/>
    <cellStyle name="쉼표 [0] 12 12 2 2 4 2 11" xfId="10569"/>
    <cellStyle name="쉼표 [0] 12 12 2 2 4 2 11 2" xfId="10570"/>
    <cellStyle name="쉼표 [0] 12 12 2 2 4 2 11 3" xfId="10571"/>
    <cellStyle name="쉼표 [0] 12 12 2 2 4 2 11 4" xfId="10572"/>
    <cellStyle name="쉼표 [0] 12 12 2 2 4 2 11 5" xfId="10573"/>
    <cellStyle name="쉼표 [0] 12 12 2 2 4 2 11 6" xfId="10574"/>
    <cellStyle name="쉼표 [0] 12 12 2 2 4 2 12" xfId="10575"/>
    <cellStyle name="쉼표 [0] 12 12 2 2 4 2 13" xfId="10576"/>
    <cellStyle name="쉼표 [0] 12 12 2 2 4 2 14" xfId="10577"/>
    <cellStyle name="쉼표 [0] 12 12 2 2 4 2 15" xfId="10578"/>
    <cellStyle name="쉼표 [0] 12 12 2 2 4 2 16" xfId="10579"/>
    <cellStyle name="쉼표 [0] 12 12 2 2 4 2 17" xfId="10580"/>
    <cellStyle name="쉼표 [0] 12 12 2 2 4 2 18" xfId="36740"/>
    <cellStyle name="쉼표 [0] 12 12 2 2 4 2 2" xfId="10581"/>
    <cellStyle name="쉼표 [0] 12 12 2 2 4 2 2 2" xfId="10582"/>
    <cellStyle name="쉼표 [0] 12 12 2 2 4 2 2 2 2" xfId="10583"/>
    <cellStyle name="쉼표 [0] 12 12 2 2 4 2 2 2 2 2" xfId="10584"/>
    <cellStyle name="쉼표 [0] 12 12 2 2 4 2 2 2 2 3" xfId="10585"/>
    <cellStyle name="쉼표 [0] 12 12 2 2 4 2 2 2 2 4" xfId="10586"/>
    <cellStyle name="쉼표 [0] 12 12 2 2 4 2 2 2 2 5" xfId="10587"/>
    <cellStyle name="쉼표 [0] 12 12 2 2 4 2 2 2 2 6" xfId="10588"/>
    <cellStyle name="쉼표 [0] 12 12 2 2 4 2 2 2 3" xfId="10589"/>
    <cellStyle name="쉼표 [0] 12 12 2 2 4 2 2 2 4" xfId="10590"/>
    <cellStyle name="쉼표 [0] 12 12 2 2 4 2 2 2 5" xfId="10591"/>
    <cellStyle name="쉼표 [0] 12 12 2 2 4 2 2 2 6" xfId="10592"/>
    <cellStyle name="쉼표 [0] 12 12 2 2 4 2 2 2 7" xfId="10593"/>
    <cellStyle name="쉼표 [0] 12 12 2 2 4 2 2 2 8" xfId="10594"/>
    <cellStyle name="쉼표 [0] 12 12 2 2 4 2 2 3" xfId="10595"/>
    <cellStyle name="쉼표 [0] 12 12 2 2 4 2 2 3 2" xfId="10596"/>
    <cellStyle name="쉼표 [0] 12 12 2 2 4 2 2 3 3" xfId="10597"/>
    <cellStyle name="쉼표 [0] 12 12 2 2 4 2 2 3 4" xfId="10598"/>
    <cellStyle name="쉼표 [0] 12 12 2 2 4 2 2 3 5" xfId="10599"/>
    <cellStyle name="쉼표 [0] 12 12 2 2 4 2 2 3 6" xfId="10600"/>
    <cellStyle name="쉼표 [0] 12 12 2 2 4 2 2 4" xfId="10601"/>
    <cellStyle name="쉼표 [0] 12 12 2 2 4 2 2 5" xfId="10602"/>
    <cellStyle name="쉼표 [0] 12 12 2 2 4 2 2 6" xfId="10603"/>
    <cellStyle name="쉼표 [0] 12 12 2 2 4 2 2 7" xfId="10604"/>
    <cellStyle name="쉼표 [0] 12 12 2 2 4 2 2 8" xfId="10605"/>
    <cellStyle name="쉼표 [0] 12 12 2 2 4 2 2 9" xfId="10606"/>
    <cellStyle name="쉼표 [0] 12 12 2 2 4 2 3" xfId="10607"/>
    <cellStyle name="쉼표 [0] 12 12 2 2 4 2 3 2" xfId="10608"/>
    <cellStyle name="쉼표 [0] 12 12 2 2 4 2 3 2 2" xfId="10609"/>
    <cellStyle name="쉼표 [0] 12 12 2 2 4 2 3 2 2 2" xfId="10610"/>
    <cellStyle name="쉼표 [0] 12 12 2 2 4 2 3 2 2 3" xfId="10611"/>
    <cellStyle name="쉼표 [0] 12 12 2 2 4 2 3 2 2 4" xfId="10612"/>
    <cellStyle name="쉼표 [0] 12 12 2 2 4 2 3 2 2 5" xfId="10613"/>
    <cellStyle name="쉼표 [0] 12 12 2 2 4 2 3 2 2 6" xfId="10614"/>
    <cellStyle name="쉼표 [0] 12 12 2 2 4 2 3 2 3" xfId="10615"/>
    <cellStyle name="쉼표 [0] 12 12 2 2 4 2 3 2 4" xfId="10616"/>
    <cellStyle name="쉼표 [0] 12 12 2 2 4 2 3 2 5" xfId="10617"/>
    <cellStyle name="쉼표 [0] 12 12 2 2 4 2 3 2 6" xfId="10618"/>
    <cellStyle name="쉼표 [0] 12 12 2 2 4 2 3 2 7" xfId="10619"/>
    <cellStyle name="쉼표 [0] 12 12 2 2 4 2 3 2 8" xfId="10620"/>
    <cellStyle name="쉼표 [0] 12 12 2 2 4 2 3 3" xfId="10621"/>
    <cellStyle name="쉼표 [0] 12 12 2 2 4 2 3 3 2" xfId="10622"/>
    <cellStyle name="쉼표 [0] 12 12 2 2 4 2 3 3 3" xfId="10623"/>
    <cellStyle name="쉼표 [0] 12 12 2 2 4 2 3 3 4" xfId="10624"/>
    <cellStyle name="쉼표 [0] 12 12 2 2 4 2 3 3 5" xfId="10625"/>
    <cellStyle name="쉼표 [0] 12 12 2 2 4 2 3 3 6" xfId="10626"/>
    <cellStyle name="쉼표 [0] 12 12 2 2 4 2 3 4" xfId="10627"/>
    <cellStyle name="쉼표 [0] 12 12 2 2 4 2 3 5" xfId="10628"/>
    <cellStyle name="쉼표 [0] 12 12 2 2 4 2 3 6" xfId="10629"/>
    <cellStyle name="쉼표 [0] 12 12 2 2 4 2 3 7" xfId="10630"/>
    <cellStyle name="쉼표 [0] 12 12 2 2 4 2 3 8" xfId="10631"/>
    <cellStyle name="쉼표 [0] 12 12 2 2 4 2 3 9" xfId="10632"/>
    <cellStyle name="쉼표 [0] 12 12 2 2 4 2 4" xfId="10633"/>
    <cellStyle name="쉼표 [0] 12 12 2 2 4 2 4 2" xfId="10634"/>
    <cellStyle name="쉼표 [0] 12 12 2 2 4 2 4 2 2" xfId="10635"/>
    <cellStyle name="쉼표 [0] 12 12 2 2 4 2 4 2 2 2" xfId="10636"/>
    <cellStyle name="쉼표 [0] 12 12 2 2 4 2 4 2 2 3" xfId="10637"/>
    <cellStyle name="쉼표 [0] 12 12 2 2 4 2 4 2 2 4" xfId="10638"/>
    <cellStyle name="쉼표 [0] 12 12 2 2 4 2 4 2 2 5" xfId="10639"/>
    <cellStyle name="쉼표 [0] 12 12 2 2 4 2 4 2 2 6" xfId="10640"/>
    <cellStyle name="쉼표 [0] 12 12 2 2 4 2 4 2 3" xfId="10641"/>
    <cellStyle name="쉼표 [0] 12 12 2 2 4 2 4 2 4" xfId="10642"/>
    <cellStyle name="쉼표 [0] 12 12 2 2 4 2 4 2 5" xfId="10643"/>
    <cellStyle name="쉼표 [0] 12 12 2 2 4 2 4 2 6" xfId="10644"/>
    <cellStyle name="쉼표 [0] 12 12 2 2 4 2 4 2 7" xfId="10645"/>
    <cellStyle name="쉼표 [0] 12 12 2 2 4 2 4 2 8" xfId="10646"/>
    <cellStyle name="쉼표 [0] 12 12 2 2 4 2 4 3" xfId="10647"/>
    <cellStyle name="쉼표 [0] 12 12 2 2 4 2 4 3 2" xfId="10648"/>
    <cellStyle name="쉼표 [0] 12 12 2 2 4 2 4 3 3" xfId="10649"/>
    <cellStyle name="쉼표 [0] 12 12 2 2 4 2 4 3 4" xfId="10650"/>
    <cellStyle name="쉼표 [0] 12 12 2 2 4 2 4 3 5" xfId="10651"/>
    <cellStyle name="쉼표 [0] 12 12 2 2 4 2 4 3 6" xfId="10652"/>
    <cellStyle name="쉼표 [0] 12 12 2 2 4 2 4 4" xfId="10653"/>
    <cellStyle name="쉼표 [0] 12 12 2 2 4 2 4 5" xfId="10654"/>
    <cellStyle name="쉼표 [0] 12 12 2 2 4 2 4 6" xfId="10655"/>
    <cellStyle name="쉼표 [0] 12 12 2 2 4 2 4 7" xfId="10656"/>
    <cellStyle name="쉼표 [0] 12 12 2 2 4 2 4 8" xfId="10657"/>
    <cellStyle name="쉼표 [0] 12 12 2 2 4 2 4 9" xfId="10658"/>
    <cellStyle name="쉼표 [0] 12 12 2 2 4 2 5" xfId="10659"/>
    <cellStyle name="쉼표 [0] 12 12 2 2 4 2 5 2" xfId="10660"/>
    <cellStyle name="쉼표 [0] 12 12 2 2 4 2 5 2 2" xfId="10661"/>
    <cellStyle name="쉼표 [0] 12 12 2 2 4 2 5 2 2 2" xfId="10662"/>
    <cellStyle name="쉼표 [0] 12 12 2 2 4 2 5 2 2 3" xfId="10663"/>
    <cellStyle name="쉼표 [0] 12 12 2 2 4 2 5 2 2 4" xfId="10664"/>
    <cellStyle name="쉼표 [0] 12 12 2 2 4 2 5 2 2 5" xfId="10665"/>
    <cellStyle name="쉼표 [0] 12 12 2 2 4 2 5 2 2 6" xfId="10666"/>
    <cellStyle name="쉼표 [0] 12 12 2 2 4 2 5 2 3" xfId="10667"/>
    <cellStyle name="쉼표 [0] 12 12 2 2 4 2 5 2 4" xfId="10668"/>
    <cellStyle name="쉼표 [0] 12 12 2 2 4 2 5 2 5" xfId="10669"/>
    <cellStyle name="쉼표 [0] 12 12 2 2 4 2 5 2 6" xfId="10670"/>
    <cellStyle name="쉼표 [0] 12 12 2 2 4 2 5 2 7" xfId="10671"/>
    <cellStyle name="쉼표 [0] 12 12 2 2 4 2 5 2 8" xfId="10672"/>
    <cellStyle name="쉼표 [0] 12 12 2 2 4 2 5 3" xfId="10673"/>
    <cellStyle name="쉼표 [0] 12 12 2 2 4 2 5 3 2" xfId="10674"/>
    <cellStyle name="쉼표 [0] 12 12 2 2 4 2 5 3 3" xfId="10675"/>
    <cellStyle name="쉼표 [0] 12 12 2 2 4 2 5 3 4" xfId="10676"/>
    <cellStyle name="쉼표 [0] 12 12 2 2 4 2 5 3 5" xfId="10677"/>
    <cellStyle name="쉼표 [0] 12 12 2 2 4 2 5 3 6" xfId="10678"/>
    <cellStyle name="쉼표 [0] 12 12 2 2 4 2 5 4" xfId="10679"/>
    <cellStyle name="쉼표 [0] 12 12 2 2 4 2 5 5" xfId="10680"/>
    <cellStyle name="쉼표 [0] 12 12 2 2 4 2 5 6" xfId="10681"/>
    <cellStyle name="쉼표 [0] 12 12 2 2 4 2 5 7" xfId="10682"/>
    <cellStyle name="쉼표 [0] 12 12 2 2 4 2 5 8" xfId="10683"/>
    <cellStyle name="쉼표 [0] 12 12 2 2 4 2 5 9" xfId="10684"/>
    <cellStyle name="쉼표 [0] 12 12 2 2 4 2 6" xfId="10685"/>
    <cellStyle name="쉼표 [0] 12 12 2 2 4 2 6 2" xfId="10686"/>
    <cellStyle name="쉼표 [0] 12 12 2 2 4 2 6 2 2" xfId="10687"/>
    <cellStyle name="쉼표 [0] 12 12 2 2 4 2 6 2 2 2" xfId="10688"/>
    <cellStyle name="쉼표 [0] 12 12 2 2 4 2 6 2 2 3" xfId="10689"/>
    <cellStyle name="쉼표 [0] 12 12 2 2 4 2 6 2 2 4" xfId="10690"/>
    <cellStyle name="쉼표 [0] 12 12 2 2 4 2 6 2 2 5" xfId="10691"/>
    <cellStyle name="쉼표 [0] 12 12 2 2 4 2 6 2 2 6" xfId="10692"/>
    <cellStyle name="쉼표 [0] 12 12 2 2 4 2 6 2 3" xfId="10693"/>
    <cellStyle name="쉼표 [0] 12 12 2 2 4 2 6 2 4" xfId="10694"/>
    <cellStyle name="쉼표 [0] 12 12 2 2 4 2 6 2 5" xfId="10695"/>
    <cellStyle name="쉼표 [0] 12 12 2 2 4 2 6 2 6" xfId="10696"/>
    <cellStyle name="쉼표 [0] 12 12 2 2 4 2 6 2 7" xfId="10697"/>
    <cellStyle name="쉼표 [0] 12 12 2 2 4 2 6 2 8" xfId="10698"/>
    <cellStyle name="쉼표 [0] 12 12 2 2 4 2 6 3" xfId="10699"/>
    <cellStyle name="쉼표 [0] 12 12 2 2 4 2 6 3 2" xfId="10700"/>
    <cellStyle name="쉼표 [0] 12 12 2 2 4 2 6 3 3" xfId="10701"/>
    <cellStyle name="쉼표 [0] 12 12 2 2 4 2 6 3 4" xfId="10702"/>
    <cellStyle name="쉼표 [0] 12 12 2 2 4 2 6 3 5" xfId="10703"/>
    <cellStyle name="쉼표 [0] 12 12 2 2 4 2 6 3 6" xfId="10704"/>
    <cellStyle name="쉼표 [0] 12 12 2 2 4 2 6 4" xfId="10705"/>
    <cellStyle name="쉼표 [0] 12 12 2 2 4 2 6 5" xfId="10706"/>
    <cellStyle name="쉼표 [0] 12 12 2 2 4 2 6 6" xfId="10707"/>
    <cellStyle name="쉼표 [0] 12 12 2 2 4 2 6 7" xfId="10708"/>
    <cellStyle name="쉼표 [0] 12 12 2 2 4 2 6 8" xfId="10709"/>
    <cellStyle name="쉼표 [0] 12 12 2 2 4 2 6 9" xfId="10710"/>
    <cellStyle name="쉼표 [0] 12 12 2 2 4 2 7" xfId="10711"/>
    <cellStyle name="쉼표 [0] 12 12 2 2 4 2 7 2" xfId="10712"/>
    <cellStyle name="쉼표 [0] 12 12 2 2 4 2 7 2 2" xfId="10713"/>
    <cellStyle name="쉼표 [0] 12 12 2 2 4 2 7 2 2 2" xfId="10714"/>
    <cellStyle name="쉼표 [0] 12 12 2 2 4 2 7 2 2 3" xfId="10715"/>
    <cellStyle name="쉼표 [0] 12 12 2 2 4 2 7 2 2 4" xfId="10716"/>
    <cellStyle name="쉼표 [0] 12 12 2 2 4 2 7 2 2 5" xfId="10717"/>
    <cellStyle name="쉼표 [0] 12 12 2 2 4 2 7 2 2 6" xfId="10718"/>
    <cellStyle name="쉼표 [0] 12 12 2 2 4 2 7 2 3" xfId="10719"/>
    <cellStyle name="쉼표 [0] 12 12 2 2 4 2 7 2 4" xfId="10720"/>
    <cellStyle name="쉼표 [0] 12 12 2 2 4 2 7 2 5" xfId="10721"/>
    <cellStyle name="쉼표 [0] 12 12 2 2 4 2 7 2 6" xfId="10722"/>
    <cellStyle name="쉼표 [0] 12 12 2 2 4 2 7 2 7" xfId="10723"/>
    <cellStyle name="쉼표 [0] 12 12 2 2 4 2 7 2 8" xfId="10724"/>
    <cellStyle name="쉼표 [0] 12 12 2 2 4 2 7 3" xfId="10725"/>
    <cellStyle name="쉼표 [0] 12 12 2 2 4 2 7 3 2" xfId="10726"/>
    <cellStyle name="쉼표 [0] 12 12 2 2 4 2 7 3 3" xfId="10727"/>
    <cellStyle name="쉼표 [0] 12 12 2 2 4 2 7 3 4" xfId="10728"/>
    <cellStyle name="쉼표 [0] 12 12 2 2 4 2 7 3 5" xfId="10729"/>
    <cellStyle name="쉼표 [0] 12 12 2 2 4 2 7 3 6" xfId="10730"/>
    <cellStyle name="쉼표 [0] 12 12 2 2 4 2 7 4" xfId="10731"/>
    <cellStyle name="쉼표 [0] 12 12 2 2 4 2 7 5" xfId="10732"/>
    <cellStyle name="쉼표 [0] 12 12 2 2 4 2 7 6" xfId="10733"/>
    <cellStyle name="쉼표 [0] 12 12 2 2 4 2 7 7" xfId="10734"/>
    <cellStyle name="쉼표 [0] 12 12 2 2 4 2 7 8" xfId="10735"/>
    <cellStyle name="쉼표 [0] 12 12 2 2 4 2 7 9" xfId="10736"/>
    <cellStyle name="쉼표 [0] 12 12 2 2 4 2 8" xfId="10737"/>
    <cellStyle name="쉼표 [0] 12 12 2 2 4 2 8 2" xfId="10738"/>
    <cellStyle name="쉼표 [0] 12 12 2 2 4 2 8 2 2" xfId="10739"/>
    <cellStyle name="쉼표 [0] 12 12 2 2 4 2 8 2 2 2" xfId="10740"/>
    <cellStyle name="쉼표 [0] 12 12 2 2 4 2 8 2 2 3" xfId="10741"/>
    <cellStyle name="쉼표 [0] 12 12 2 2 4 2 8 2 2 4" xfId="10742"/>
    <cellStyle name="쉼표 [0] 12 12 2 2 4 2 8 2 2 5" xfId="10743"/>
    <cellStyle name="쉼표 [0] 12 12 2 2 4 2 8 2 2 6" xfId="10744"/>
    <cellStyle name="쉼표 [0] 12 12 2 2 4 2 8 2 3" xfId="10745"/>
    <cellStyle name="쉼표 [0] 12 12 2 2 4 2 8 2 4" xfId="10746"/>
    <cellStyle name="쉼표 [0] 12 12 2 2 4 2 8 2 5" xfId="10747"/>
    <cellStyle name="쉼표 [0] 12 12 2 2 4 2 8 2 6" xfId="10748"/>
    <cellStyle name="쉼표 [0] 12 12 2 2 4 2 8 2 7" xfId="10749"/>
    <cellStyle name="쉼표 [0] 12 12 2 2 4 2 8 2 8" xfId="10750"/>
    <cellStyle name="쉼표 [0] 12 12 2 2 4 2 8 3" xfId="10751"/>
    <cellStyle name="쉼표 [0] 12 12 2 2 4 2 8 3 2" xfId="10752"/>
    <cellStyle name="쉼표 [0] 12 12 2 2 4 2 8 3 3" xfId="10753"/>
    <cellStyle name="쉼표 [0] 12 12 2 2 4 2 8 3 4" xfId="10754"/>
    <cellStyle name="쉼표 [0] 12 12 2 2 4 2 8 3 5" xfId="10755"/>
    <cellStyle name="쉼표 [0] 12 12 2 2 4 2 8 3 6" xfId="10756"/>
    <cellStyle name="쉼표 [0] 12 12 2 2 4 2 8 4" xfId="10757"/>
    <cellStyle name="쉼표 [0] 12 12 2 2 4 2 8 5" xfId="10758"/>
    <cellStyle name="쉼표 [0] 12 12 2 2 4 2 8 6" xfId="10759"/>
    <cellStyle name="쉼표 [0] 12 12 2 2 4 2 8 7" xfId="10760"/>
    <cellStyle name="쉼표 [0] 12 12 2 2 4 2 8 8" xfId="10761"/>
    <cellStyle name="쉼표 [0] 12 12 2 2 4 2 8 9" xfId="10762"/>
    <cellStyle name="쉼표 [0] 12 12 2 2 4 2 9" xfId="10763"/>
    <cellStyle name="쉼표 [0] 12 12 2 2 4 2 9 2" xfId="10764"/>
    <cellStyle name="쉼표 [0] 12 12 2 2 4 2 9 2 2" xfId="10765"/>
    <cellStyle name="쉼표 [0] 12 12 2 2 4 2 9 2 3" xfId="10766"/>
    <cellStyle name="쉼표 [0] 12 12 2 2 4 2 9 2 4" xfId="10767"/>
    <cellStyle name="쉼표 [0] 12 12 2 2 4 2 9 2 5" xfId="10768"/>
    <cellStyle name="쉼표 [0] 12 12 2 2 4 2 9 2 6" xfId="10769"/>
    <cellStyle name="쉼표 [0] 12 12 2 2 4 2 9 3" xfId="10770"/>
    <cellStyle name="쉼표 [0] 12 12 2 2 4 2 9 4" xfId="10771"/>
    <cellStyle name="쉼표 [0] 12 12 2 2 4 2 9 5" xfId="10772"/>
    <cellStyle name="쉼표 [0] 12 12 2 2 4 2 9 6" xfId="10773"/>
    <cellStyle name="쉼표 [0] 12 12 2 2 4 2 9 7" xfId="10774"/>
    <cellStyle name="쉼표 [0] 12 12 2 2 4 2 9 8" xfId="10775"/>
    <cellStyle name="쉼표 [0] 12 12 2 2 4 3" xfId="10776"/>
    <cellStyle name="쉼표 [0] 12 12 2 2 4 3 2" xfId="10777"/>
    <cellStyle name="쉼표 [0] 12 12 2 2 4 3 2 2" xfId="10778"/>
    <cellStyle name="쉼표 [0] 12 12 2 2 4 3 2 2 2" xfId="10779"/>
    <cellStyle name="쉼표 [0] 12 12 2 2 4 3 2 2 3" xfId="10780"/>
    <cellStyle name="쉼표 [0] 12 12 2 2 4 3 2 2 4" xfId="10781"/>
    <cellStyle name="쉼표 [0] 12 12 2 2 4 3 2 2 5" xfId="10782"/>
    <cellStyle name="쉼표 [0] 12 12 2 2 4 3 2 2 6" xfId="10783"/>
    <cellStyle name="쉼표 [0] 12 12 2 2 4 3 2 3" xfId="10784"/>
    <cellStyle name="쉼표 [0] 12 12 2 2 4 3 2 4" xfId="10785"/>
    <cellStyle name="쉼표 [0] 12 12 2 2 4 3 2 5" xfId="10786"/>
    <cellStyle name="쉼표 [0] 12 12 2 2 4 3 2 6" xfId="10787"/>
    <cellStyle name="쉼표 [0] 12 12 2 2 4 3 2 7" xfId="10788"/>
    <cellStyle name="쉼표 [0] 12 12 2 2 4 3 2 8" xfId="10789"/>
    <cellStyle name="쉼표 [0] 12 12 2 2 4 3 3" xfId="10790"/>
    <cellStyle name="쉼표 [0] 12 12 2 2 4 3 3 2" xfId="10791"/>
    <cellStyle name="쉼표 [0] 12 12 2 2 4 3 3 3" xfId="10792"/>
    <cellStyle name="쉼표 [0] 12 12 2 2 4 3 3 4" xfId="10793"/>
    <cellStyle name="쉼표 [0] 12 12 2 2 4 3 3 5" xfId="10794"/>
    <cellStyle name="쉼표 [0] 12 12 2 2 4 3 3 6" xfId="10795"/>
    <cellStyle name="쉼표 [0] 12 12 2 2 4 3 4" xfId="10796"/>
    <cellStyle name="쉼표 [0] 12 12 2 2 4 3 5" xfId="10797"/>
    <cellStyle name="쉼표 [0] 12 12 2 2 4 3 6" xfId="10798"/>
    <cellStyle name="쉼표 [0] 12 12 2 2 4 3 7" xfId="10799"/>
    <cellStyle name="쉼표 [0] 12 12 2 2 4 3 8" xfId="10800"/>
    <cellStyle name="쉼표 [0] 12 12 2 2 4 3 9" xfId="10801"/>
    <cellStyle name="쉼표 [0] 12 12 2 2 4 4" xfId="10802"/>
    <cellStyle name="쉼표 [0] 12 12 2 2 4 4 2" xfId="10803"/>
    <cellStyle name="쉼표 [0] 12 12 2 2 4 4 2 2" xfId="10804"/>
    <cellStyle name="쉼표 [0] 12 12 2 2 4 4 2 2 2" xfId="10805"/>
    <cellStyle name="쉼표 [0] 12 12 2 2 4 4 2 2 3" xfId="10806"/>
    <cellStyle name="쉼표 [0] 12 12 2 2 4 4 2 2 4" xfId="10807"/>
    <cellStyle name="쉼표 [0] 12 12 2 2 4 4 2 2 5" xfId="10808"/>
    <cellStyle name="쉼표 [0] 12 12 2 2 4 4 2 2 6" xfId="10809"/>
    <cellStyle name="쉼표 [0] 12 12 2 2 4 4 2 3" xfId="10810"/>
    <cellStyle name="쉼표 [0] 12 12 2 2 4 4 2 4" xfId="10811"/>
    <cellStyle name="쉼표 [0] 12 12 2 2 4 4 2 5" xfId="10812"/>
    <cellStyle name="쉼표 [0] 12 12 2 2 4 4 2 6" xfId="10813"/>
    <cellStyle name="쉼표 [0] 12 12 2 2 4 4 2 7" xfId="10814"/>
    <cellStyle name="쉼표 [0] 12 12 2 2 4 4 2 8" xfId="10815"/>
    <cellStyle name="쉼표 [0] 12 12 2 2 4 4 3" xfId="10816"/>
    <cellStyle name="쉼표 [0] 12 12 2 2 4 4 3 2" xfId="10817"/>
    <cellStyle name="쉼표 [0] 12 12 2 2 4 4 3 3" xfId="10818"/>
    <cellStyle name="쉼표 [0] 12 12 2 2 4 4 3 4" xfId="10819"/>
    <cellStyle name="쉼표 [0] 12 12 2 2 4 4 3 5" xfId="10820"/>
    <cellStyle name="쉼표 [0] 12 12 2 2 4 4 3 6" xfId="10821"/>
    <cellStyle name="쉼표 [0] 12 12 2 2 4 4 4" xfId="10822"/>
    <cellStyle name="쉼표 [0] 12 12 2 2 4 4 5" xfId="10823"/>
    <cellStyle name="쉼표 [0] 12 12 2 2 4 4 6" xfId="10824"/>
    <cellStyle name="쉼표 [0] 12 12 2 2 4 4 7" xfId="10825"/>
    <cellStyle name="쉼표 [0] 12 12 2 2 4 4 8" xfId="10826"/>
    <cellStyle name="쉼표 [0] 12 12 2 2 4 4 9" xfId="10827"/>
    <cellStyle name="쉼표 [0] 12 12 2 2 4 5" xfId="10828"/>
    <cellStyle name="쉼표 [0] 12 12 2 2 4 5 2" xfId="10829"/>
    <cellStyle name="쉼표 [0] 12 12 2 2 4 5 2 2" xfId="10830"/>
    <cellStyle name="쉼표 [0] 12 12 2 2 4 5 2 2 2" xfId="10831"/>
    <cellStyle name="쉼표 [0] 12 12 2 2 4 5 2 2 3" xfId="10832"/>
    <cellStyle name="쉼표 [0] 12 12 2 2 4 5 2 2 4" xfId="10833"/>
    <cellStyle name="쉼표 [0] 12 12 2 2 4 5 2 2 5" xfId="10834"/>
    <cellStyle name="쉼표 [0] 12 12 2 2 4 5 2 2 6" xfId="10835"/>
    <cellStyle name="쉼표 [0] 12 12 2 2 4 5 2 3" xfId="10836"/>
    <cellStyle name="쉼표 [0] 12 12 2 2 4 5 2 4" xfId="10837"/>
    <cellStyle name="쉼표 [0] 12 12 2 2 4 5 2 5" xfId="10838"/>
    <cellStyle name="쉼표 [0] 12 12 2 2 4 5 2 6" xfId="10839"/>
    <cellStyle name="쉼표 [0] 12 12 2 2 4 5 2 7" xfId="10840"/>
    <cellStyle name="쉼표 [0] 12 12 2 2 4 5 2 8" xfId="10841"/>
    <cellStyle name="쉼표 [0] 12 12 2 2 4 5 3" xfId="10842"/>
    <cellStyle name="쉼표 [0] 12 12 2 2 4 5 3 2" xfId="10843"/>
    <cellStyle name="쉼표 [0] 12 12 2 2 4 5 3 3" xfId="10844"/>
    <cellStyle name="쉼표 [0] 12 12 2 2 4 5 3 4" xfId="10845"/>
    <cellStyle name="쉼표 [0] 12 12 2 2 4 5 3 5" xfId="10846"/>
    <cellStyle name="쉼표 [0] 12 12 2 2 4 5 3 6" xfId="10847"/>
    <cellStyle name="쉼표 [0] 12 12 2 2 4 5 4" xfId="10848"/>
    <cellStyle name="쉼표 [0] 12 12 2 2 4 5 5" xfId="10849"/>
    <cellStyle name="쉼표 [0] 12 12 2 2 4 5 6" xfId="10850"/>
    <cellStyle name="쉼표 [0] 12 12 2 2 4 5 7" xfId="10851"/>
    <cellStyle name="쉼표 [0] 12 12 2 2 4 5 8" xfId="10852"/>
    <cellStyle name="쉼표 [0] 12 12 2 2 4 5 9" xfId="10853"/>
    <cellStyle name="쉼표 [0] 12 12 2 2 4 6" xfId="10854"/>
    <cellStyle name="쉼표 [0] 12 12 2 2 4 6 2" xfId="10855"/>
    <cellStyle name="쉼표 [0] 12 12 2 2 4 6 2 2" xfId="10856"/>
    <cellStyle name="쉼표 [0] 12 12 2 2 4 6 2 2 2" xfId="10857"/>
    <cellStyle name="쉼표 [0] 12 12 2 2 4 6 2 2 3" xfId="10858"/>
    <cellStyle name="쉼표 [0] 12 12 2 2 4 6 2 2 4" xfId="10859"/>
    <cellStyle name="쉼표 [0] 12 12 2 2 4 6 2 2 5" xfId="10860"/>
    <cellStyle name="쉼표 [0] 12 12 2 2 4 6 2 2 6" xfId="10861"/>
    <cellStyle name="쉼표 [0] 12 12 2 2 4 6 2 3" xfId="10862"/>
    <cellStyle name="쉼표 [0] 12 12 2 2 4 6 2 4" xfId="10863"/>
    <cellStyle name="쉼표 [0] 12 12 2 2 4 6 2 5" xfId="10864"/>
    <cellStyle name="쉼표 [0] 12 12 2 2 4 6 2 6" xfId="10865"/>
    <cellStyle name="쉼표 [0] 12 12 2 2 4 6 2 7" xfId="10866"/>
    <cellStyle name="쉼표 [0] 12 12 2 2 4 6 2 8" xfId="10867"/>
    <cellStyle name="쉼표 [0] 12 12 2 2 4 6 3" xfId="10868"/>
    <cellStyle name="쉼표 [0] 12 12 2 2 4 6 3 2" xfId="10869"/>
    <cellStyle name="쉼표 [0] 12 12 2 2 4 6 3 3" xfId="10870"/>
    <cellStyle name="쉼표 [0] 12 12 2 2 4 6 3 4" xfId="10871"/>
    <cellStyle name="쉼표 [0] 12 12 2 2 4 6 3 5" xfId="10872"/>
    <cellStyle name="쉼표 [0] 12 12 2 2 4 6 3 6" xfId="10873"/>
    <cellStyle name="쉼표 [0] 12 12 2 2 4 6 4" xfId="10874"/>
    <cellStyle name="쉼표 [0] 12 12 2 2 4 6 5" xfId="10875"/>
    <cellStyle name="쉼표 [0] 12 12 2 2 4 6 6" xfId="10876"/>
    <cellStyle name="쉼표 [0] 12 12 2 2 4 6 7" xfId="10877"/>
    <cellStyle name="쉼표 [0] 12 12 2 2 4 6 8" xfId="10878"/>
    <cellStyle name="쉼표 [0] 12 12 2 2 4 6 9" xfId="10879"/>
    <cellStyle name="쉼표 [0] 12 12 2 2 4 7" xfId="10880"/>
    <cellStyle name="쉼표 [0] 12 12 2 2 4 7 2" xfId="10881"/>
    <cellStyle name="쉼표 [0] 12 12 2 2 4 7 2 2" xfId="10882"/>
    <cellStyle name="쉼표 [0] 12 12 2 2 4 7 2 2 2" xfId="10883"/>
    <cellStyle name="쉼표 [0] 12 12 2 2 4 7 2 2 3" xfId="10884"/>
    <cellStyle name="쉼표 [0] 12 12 2 2 4 7 2 2 4" xfId="10885"/>
    <cellStyle name="쉼표 [0] 12 12 2 2 4 7 2 2 5" xfId="10886"/>
    <cellStyle name="쉼표 [0] 12 12 2 2 4 7 2 2 6" xfId="10887"/>
    <cellStyle name="쉼표 [0] 12 12 2 2 4 7 2 3" xfId="10888"/>
    <cellStyle name="쉼표 [0] 12 12 2 2 4 7 2 4" xfId="10889"/>
    <cellStyle name="쉼표 [0] 12 12 2 2 4 7 2 5" xfId="10890"/>
    <cellStyle name="쉼표 [0] 12 12 2 2 4 7 2 6" xfId="10891"/>
    <cellStyle name="쉼표 [0] 12 12 2 2 4 7 2 7" xfId="10892"/>
    <cellStyle name="쉼표 [0] 12 12 2 2 4 7 2 8" xfId="10893"/>
    <cellStyle name="쉼표 [0] 12 12 2 2 4 7 3" xfId="10894"/>
    <cellStyle name="쉼표 [0] 12 12 2 2 4 7 3 2" xfId="10895"/>
    <cellStyle name="쉼표 [0] 12 12 2 2 4 7 3 3" xfId="10896"/>
    <cellStyle name="쉼표 [0] 12 12 2 2 4 7 3 4" xfId="10897"/>
    <cellStyle name="쉼표 [0] 12 12 2 2 4 7 3 5" xfId="10898"/>
    <cellStyle name="쉼표 [0] 12 12 2 2 4 7 3 6" xfId="10899"/>
    <cellStyle name="쉼표 [0] 12 12 2 2 4 7 4" xfId="10900"/>
    <cellStyle name="쉼표 [0] 12 12 2 2 4 7 5" xfId="10901"/>
    <cellStyle name="쉼표 [0] 12 12 2 2 4 7 6" xfId="10902"/>
    <cellStyle name="쉼표 [0] 12 12 2 2 4 7 7" xfId="10903"/>
    <cellStyle name="쉼표 [0] 12 12 2 2 4 7 8" xfId="10904"/>
    <cellStyle name="쉼표 [0] 12 12 2 2 4 7 9" xfId="10905"/>
    <cellStyle name="쉼표 [0] 12 12 2 2 4 8" xfId="10906"/>
    <cellStyle name="쉼표 [0] 12 12 2 2 4 8 2" xfId="10907"/>
    <cellStyle name="쉼표 [0] 12 12 2 2 4 8 2 2" xfId="10908"/>
    <cellStyle name="쉼표 [0] 12 12 2 2 4 8 2 2 2" xfId="10909"/>
    <cellStyle name="쉼표 [0] 12 12 2 2 4 8 2 2 3" xfId="10910"/>
    <cellStyle name="쉼표 [0] 12 12 2 2 4 8 2 2 4" xfId="10911"/>
    <cellStyle name="쉼표 [0] 12 12 2 2 4 8 2 2 5" xfId="10912"/>
    <cellStyle name="쉼표 [0] 12 12 2 2 4 8 2 2 6" xfId="10913"/>
    <cellStyle name="쉼표 [0] 12 12 2 2 4 8 2 3" xfId="10914"/>
    <cellStyle name="쉼표 [0] 12 12 2 2 4 8 2 4" xfId="10915"/>
    <cellStyle name="쉼표 [0] 12 12 2 2 4 8 2 5" xfId="10916"/>
    <cellStyle name="쉼표 [0] 12 12 2 2 4 8 2 6" xfId="10917"/>
    <cellStyle name="쉼표 [0] 12 12 2 2 4 8 2 7" xfId="10918"/>
    <cellStyle name="쉼표 [0] 12 12 2 2 4 8 2 8" xfId="10919"/>
    <cellStyle name="쉼표 [0] 12 12 2 2 4 8 3" xfId="10920"/>
    <cellStyle name="쉼표 [0] 12 12 2 2 4 8 3 2" xfId="10921"/>
    <cellStyle name="쉼표 [0] 12 12 2 2 4 8 3 3" xfId="10922"/>
    <cellStyle name="쉼표 [0] 12 12 2 2 4 8 3 4" xfId="10923"/>
    <cellStyle name="쉼표 [0] 12 12 2 2 4 8 3 5" xfId="10924"/>
    <cellStyle name="쉼표 [0] 12 12 2 2 4 8 3 6" xfId="10925"/>
    <cellStyle name="쉼표 [0] 12 12 2 2 4 8 4" xfId="10926"/>
    <cellStyle name="쉼표 [0] 12 12 2 2 4 8 5" xfId="10927"/>
    <cellStyle name="쉼표 [0] 12 12 2 2 4 8 6" xfId="10928"/>
    <cellStyle name="쉼표 [0] 12 12 2 2 4 8 7" xfId="10929"/>
    <cellStyle name="쉼표 [0] 12 12 2 2 4 8 8" xfId="10930"/>
    <cellStyle name="쉼표 [0] 12 12 2 2 4 8 9" xfId="10931"/>
    <cellStyle name="쉼표 [0] 12 12 2 2 4 9" xfId="10932"/>
    <cellStyle name="쉼표 [0] 12 12 2 2 4 9 2" xfId="10933"/>
    <cellStyle name="쉼표 [0] 12 12 2 2 4 9 2 2" xfId="10934"/>
    <cellStyle name="쉼표 [0] 12 12 2 2 4 9 2 3" xfId="10935"/>
    <cellStyle name="쉼표 [0] 12 12 2 2 4 9 2 4" xfId="10936"/>
    <cellStyle name="쉼표 [0] 12 12 2 2 4 9 2 5" xfId="10937"/>
    <cellStyle name="쉼표 [0] 12 12 2 2 4 9 2 6" xfId="10938"/>
    <cellStyle name="쉼표 [0] 12 12 2 2 4 9 3" xfId="10939"/>
    <cellStyle name="쉼표 [0] 12 12 2 2 4 9 4" xfId="10940"/>
    <cellStyle name="쉼표 [0] 12 12 2 2 4 9 5" xfId="10941"/>
    <cellStyle name="쉼표 [0] 12 12 2 2 4 9 6" xfId="10942"/>
    <cellStyle name="쉼표 [0] 12 12 2 2 4 9 7" xfId="10943"/>
    <cellStyle name="쉼표 [0] 12 12 2 2 4 9 8" xfId="10944"/>
    <cellStyle name="쉼표 [0] 12 12 2 2 5" xfId="10945"/>
    <cellStyle name="쉼표 [0] 12 12 2 2 5 10" xfId="10946"/>
    <cellStyle name="쉼표 [0] 12 12 2 2 5 10 2" xfId="10947"/>
    <cellStyle name="쉼표 [0] 12 12 2 2 5 10 3" xfId="10948"/>
    <cellStyle name="쉼표 [0] 12 12 2 2 5 10 4" xfId="10949"/>
    <cellStyle name="쉼표 [0] 12 12 2 2 5 10 5" xfId="10950"/>
    <cellStyle name="쉼표 [0] 12 12 2 2 5 10 6" xfId="10951"/>
    <cellStyle name="쉼표 [0] 12 12 2 2 5 11" xfId="10952"/>
    <cellStyle name="쉼표 [0] 12 12 2 2 5 12" xfId="10953"/>
    <cellStyle name="쉼표 [0] 12 12 2 2 5 13" xfId="10954"/>
    <cellStyle name="쉼표 [0] 12 12 2 2 5 14" xfId="10955"/>
    <cellStyle name="쉼표 [0] 12 12 2 2 5 15" xfId="10956"/>
    <cellStyle name="쉼표 [0] 12 12 2 2 5 16" xfId="10957"/>
    <cellStyle name="쉼표 [0] 12 12 2 2 5 17" xfId="36739"/>
    <cellStyle name="쉼표 [0] 12 12 2 2 5 2" xfId="10958"/>
    <cellStyle name="쉼표 [0] 12 12 2 2 5 2 2" xfId="10959"/>
    <cellStyle name="쉼표 [0] 12 12 2 2 5 2 2 2" xfId="10960"/>
    <cellStyle name="쉼표 [0] 12 12 2 2 5 2 2 2 2" xfId="10961"/>
    <cellStyle name="쉼표 [0] 12 12 2 2 5 2 2 2 3" xfId="10962"/>
    <cellStyle name="쉼표 [0] 12 12 2 2 5 2 2 2 4" xfId="10963"/>
    <cellStyle name="쉼표 [0] 12 12 2 2 5 2 2 2 5" xfId="10964"/>
    <cellStyle name="쉼표 [0] 12 12 2 2 5 2 2 2 6" xfId="10965"/>
    <cellStyle name="쉼표 [0] 12 12 2 2 5 2 2 3" xfId="10966"/>
    <cellStyle name="쉼표 [0] 12 12 2 2 5 2 2 4" xfId="10967"/>
    <cellStyle name="쉼표 [0] 12 12 2 2 5 2 2 5" xfId="10968"/>
    <cellStyle name="쉼표 [0] 12 12 2 2 5 2 2 6" xfId="10969"/>
    <cellStyle name="쉼표 [0] 12 12 2 2 5 2 2 7" xfId="10970"/>
    <cellStyle name="쉼표 [0] 12 12 2 2 5 2 2 8" xfId="10971"/>
    <cellStyle name="쉼표 [0] 12 12 2 2 5 2 3" xfId="10972"/>
    <cellStyle name="쉼표 [0] 12 12 2 2 5 2 3 2" xfId="10973"/>
    <cellStyle name="쉼표 [0] 12 12 2 2 5 2 3 3" xfId="10974"/>
    <cellStyle name="쉼표 [0] 12 12 2 2 5 2 3 4" xfId="10975"/>
    <cellStyle name="쉼표 [0] 12 12 2 2 5 2 3 5" xfId="10976"/>
    <cellStyle name="쉼표 [0] 12 12 2 2 5 2 3 6" xfId="10977"/>
    <cellStyle name="쉼표 [0] 12 12 2 2 5 2 4" xfId="10978"/>
    <cellStyle name="쉼표 [0] 12 12 2 2 5 2 5" xfId="10979"/>
    <cellStyle name="쉼표 [0] 12 12 2 2 5 2 6" xfId="10980"/>
    <cellStyle name="쉼표 [0] 12 12 2 2 5 2 7" xfId="10981"/>
    <cellStyle name="쉼표 [0] 12 12 2 2 5 2 8" xfId="10982"/>
    <cellStyle name="쉼표 [0] 12 12 2 2 5 2 9" xfId="10983"/>
    <cellStyle name="쉼표 [0] 12 12 2 2 5 3" xfId="10984"/>
    <cellStyle name="쉼표 [0] 12 12 2 2 5 3 2" xfId="10985"/>
    <cellStyle name="쉼표 [0] 12 12 2 2 5 3 2 2" xfId="10986"/>
    <cellStyle name="쉼표 [0] 12 12 2 2 5 3 2 2 2" xfId="10987"/>
    <cellStyle name="쉼표 [0] 12 12 2 2 5 3 2 2 3" xfId="10988"/>
    <cellStyle name="쉼표 [0] 12 12 2 2 5 3 2 2 4" xfId="10989"/>
    <cellStyle name="쉼표 [0] 12 12 2 2 5 3 2 2 5" xfId="10990"/>
    <cellStyle name="쉼표 [0] 12 12 2 2 5 3 2 2 6" xfId="10991"/>
    <cellStyle name="쉼표 [0] 12 12 2 2 5 3 2 3" xfId="10992"/>
    <cellStyle name="쉼표 [0] 12 12 2 2 5 3 2 4" xfId="10993"/>
    <cellStyle name="쉼표 [0] 12 12 2 2 5 3 2 5" xfId="10994"/>
    <cellStyle name="쉼표 [0] 12 12 2 2 5 3 2 6" xfId="10995"/>
    <cellStyle name="쉼표 [0] 12 12 2 2 5 3 2 7" xfId="10996"/>
    <cellStyle name="쉼표 [0] 12 12 2 2 5 3 2 8" xfId="10997"/>
    <cellStyle name="쉼표 [0] 12 12 2 2 5 3 3" xfId="10998"/>
    <cellStyle name="쉼표 [0] 12 12 2 2 5 3 3 2" xfId="10999"/>
    <cellStyle name="쉼표 [0] 12 12 2 2 5 3 3 3" xfId="11000"/>
    <cellStyle name="쉼표 [0] 12 12 2 2 5 3 3 4" xfId="11001"/>
    <cellStyle name="쉼표 [0] 12 12 2 2 5 3 3 5" xfId="11002"/>
    <cellStyle name="쉼표 [0] 12 12 2 2 5 3 3 6" xfId="11003"/>
    <cellStyle name="쉼표 [0] 12 12 2 2 5 3 4" xfId="11004"/>
    <cellStyle name="쉼표 [0] 12 12 2 2 5 3 5" xfId="11005"/>
    <cellStyle name="쉼표 [0] 12 12 2 2 5 3 6" xfId="11006"/>
    <cellStyle name="쉼표 [0] 12 12 2 2 5 3 7" xfId="11007"/>
    <cellStyle name="쉼표 [0] 12 12 2 2 5 3 8" xfId="11008"/>
    <cellStyle name="쉼표 [0] 12 12 2 2 5 3 9" xfId="11009"/>
    <cellStyle name="쉼표 [0] 12 12 2 2 5 4" xfId="11010"/>
    <cellStyle name="쉼표 [0] 12 12 2 2 5 4 2" xfId="11011"/>
    <cellStyle name="쉼표 [0] 12 12 2 2 5 4 2 2" xfId="11012"/>
    <cellStyle name="쉼표 [0] 12 12 2 2 5 4 2 2 2" xfId="11013"/>
    <cellStyle name="쉼표 [0] 12 12 2 2 5 4 2 2 3" xfId="11014"/>
    <cellStyle name="쉼표 [0] 12 12 2 2 5 4 2 2 4" xfId="11015"/>
    <cellStyle name="쉼표 [0] 12 12 2 2 5 4 2 2 5" xfId="11016"/>
    <cellStyle name="쉼표 [0] 12 12 2 2 5 4 2 2 6" xfId="11017"/>
    <cellStyle name="쉼표 [0] 12 12 2 2 5 4 2 3" xfId="11018"/>
    <cellStyle name="쉼표 [0] 12 12 2 2 5 4 2 4" xfId="11019"/>
    <cellStyle name="쉼표 [0] 12 12 2 2 5 4 2 5" xfId="11020"/>
    <cellStyle name="쉼표 [0] 12 12 2 2 5 4 2 6" xfId="11021"/>
    <cellStyle name="쉼표 [0] 12 12 2 2 5 4 2 7" xfId="11022"/>
    <cellStyle name="쉼표 [0] 12 12 2 2 5 4 2 8" xfId="11023"/>
    <cellStyle name="쉼표 [0] 12 12 2 2 5 4 3" xfId="11024"/>
    <cellStyle name="쉼표 [0] 12 12 2 2 5 4 3 2" xfId="11025"/>
    <cellStyle name="쉼표 [0] 12 12 2 2 5 4 3 3" xfId="11026"/>
    <cellStyle name="쉼표 [0] 12 12 2 2 5 4 3 4" xfId="11027"/>
    <cellStyle name="쉼표 [0] 12 12 2 2 5 4 3 5" xfId="11028"/>
    <cellStyle name="쉼표 [0] 12 12 2 2 5 4 3 6" xfId="11029"/>
    <cellStyle name="쉼표 [0] 12 12 2 2 5 4 4" xfId="11030"/>
    <cellStyle name="쉼표 [0] 12 12 2 2 5 4 5" xfId="11031"/>
    <cellStyle name="쉼표 [0] 12 12 2 2 5 4 6" xfId="11032"/>
    <cellStyle name="쉼표 [0] 12 12 2 2 5 4 7" xfId="11033"/>
    <cellStyle name="쉼표 [0] 12 12 2 2 5 4 8" xfId="11034"/>
    <cellStyle name="쉼표 [0] 12 12 2 2 5 4 9" xfId="11035"/>
    <cellStyle name="쉼표 [0] 12 12 2 2 5 5" xfId="11036"/>
    <cellStyle name="쉼표 [0] 12 12 2 2 5 5 2" xfId="11037"/>
    <cellStyle name="쉼표 [0] 12 12 2 2 5 5 2 2" xfId="11038"/>
    <cellStyle name="쉼표 [0] 12 12 2 2 5 5 2 2 2" xfId="11039"/>
    <cellStyle name="쉼표 [0] 12 12 2 2 5 5 2 2 3" xfId="11040"/>
    <cellStyle name="쉼표 [0] 12 12 2 2 5 5 2 2 4" xfId="11041"/>
    <cellStyle name="쉼표 [0] 12 12 2 2 5 5 2 2 5" xfId="11042"/>
    <cellStyle name="쉼표 [0] 12 12 2 2 5 5 2 2 6" xfId="11043"/>
    <cellStyle name="쉼표 [0] 12 12 2 2 5 5 2 3" xfId="11044"/>
    <cellStyle name="쉼표 [0] 12 12 2 2 5 5 2 4" xfId="11045"/>
    <cellStyle name="쉼표 [0] 12 12 2 2 5 5 2 5" xfId="11046"/>
    <cellStyle name="쉼표 [0] 12 12 2 2 5 5 2 6" xfId="11047"/>
    <cellStyle name="쉼표 [0] 12 12 2 2 5 5 2 7" xfId="11048"/>
    <cellStyle name="쉼표 [0] 12 12 2 2 5 5 2 8" xfId="11049"/>
    <cellStyle name="쉼표 [0] 12 12 2 2 5 5 3" xfId="11050"/>
    <cellStyle name="쉼표 [0] 12 12 2 2 5 5 3 2" xfId="11051"/>
    <cellStyle name="쉼표 [0] 12 12 2 2 5 5 3 3" xfId="11052"/>
    <cellStyle name="쉼표 [0] 12 12 2 2 5 5 3 4" xfId="11053"/>
    <cellStyle name="쉼표 [0] 12 12 2 2 5 5 3 5" xfId="11054"/>
    <cellStyle name="쉼표 [0] 12 12 2 2 5 5 3 6" xfId="11055"/>
    <cellStyle name="쉼표 [0] 12 12 2 2 5 5 4" xfId="11056"/>
    <cellStyle name="쉼표 [0] 12 12 2 2 5 5 5" xfId="11057"/>
    <cellStyle name="쉼표 [0] 12 12 2 2 5 5 6" xfId="11058"/>
    <cellStyle name="쉼표 [0] 12 12 2 2 5 5 7" xfId="11059"/>
    <cellStyle name="쉼표 [0] 12 12 2 2 5 5 8" xfId="11060"/>
    <cellStyle name="쉼표 [0] 12 12 2 2 5 5 9" xfId="11061"/>
    <cellStyle name="쉼표 [0] 12 12 2 2 5 6" xfId="11062"/>
    <cellStyle name="쉼표 [0] 12 12 2 2 5 6 2" xfId="11063"/>
    <cellStyle name="쉼표 [0] 12 12 2 2 5 6 2 2" xfId="11064"/>
    <cellStyle name="쉼표 [0] 12 12 2 2 5 6 2 2 2" xfId="11065"/>
    <cellStyle name="쉼표 [0] 12 12 2 2 5 6 2 2 3" xfId="11066"/>
    <cellStyle name="쉼표 [0] 12 12 2 2 5 6 2 2 4" xfId="11067"/>
    <cellStyle name="쉼표 [0] 12 12 2 2 5 6 2 2 5" xfId="11068"/>
    <cellStyle name="쉼표 [0] 12 12 2 2 5 6 2 2 6" xfId="11069"/>
    <cellStyle name="쉼표 [0] 12 12 2 2 5 6 2 3" xfId="11070"/>
    <cellStyle name="쉼표 [0] 12 12 2 2 5 6 2 4" xfId="11071"/>
    <cellStyle name="쉼표 [0] 12 12 2 2 5 6 2 5" xfId="11072"/>
    <cellStyle name="쉼표 [0] 12 12 2 2 5 6 2 6" xfId="11073"/>
    <cellStyle name="쉼표 [0] 12 12 2 2 5 6 2 7" xfId="11074"/>
    <cellStyle name="쉼표 [0] 12 12 2 2 5 6 2 8" xfId="11075"/>
    <cellStyle name="쉼표 [0] 12 12 2 2 5 6 3" xfId="11076"/>
    <cellStyle name="쉼표 [0] 12 12 2 2 5 6 3 2" xfId="11077"/>
    <cellStyle name="쉼표 [0] 12 12 2 2 5 6 3 3" xfId="11078"/>
    <cellStyle name="쉼표 [0] 12 12 2 2 5 6 3 4" xfId="11079"/>
    <cellStyle name="쉼표 [0] 12 12 2 2 5 6 3 5" xfId="11080"/>
    <cellStyle name="쉼표 [0] 12 12 2 2 5 6 3 6" xfId="11081"/>
    <cellStyle name="쉼표 [0] 12 12 2 2 5 6 4" xfId="11082"/>
    <cellStyle name="쉼표 [0] 12 12 2 2 5 6 5" xfId="11083"/>
    <cellStyle name="쉼표 [0] 12 12 2 2 5 6 6" xfId="11084"/>
    <cellStyle name="쉼표 [0] 12 12 2 2 5 6 7" xfId="11085"/>
    <cellStyle name="쉼표 [0] 12 12 2 2 5 6 8" xfId="11086"/>
    <cellStyle name="쉼표 [0] 12 12 2 2 5 6 9" xfId="11087"/>
    <cellStyle name="쉼표 [0] 12 12 2 2 5 7" xfId="11088"/>
    <cellStyle name="쉼표 [0] 12 12 2 2 5 7 2" xfId="11089"/>
    <cellStyle name="쉼표 [0] 12 12 2 2 5 7 2 2" xfId="11090"/>
    <cellStyle name="쉼표 [0] 12 12 2 2 5 7 2 2 2" xfId="11091"/>
    <cellStyle name="쉼표 [0] 12 12 2 2 5 7 2 2 3" xfId="11092"/>
    <cellStyle name="쉼표 [0] 12 12 2 2 5 7 2 2 4" xfId="11093"/>
    <cellStyle name="쉼표 [0] 12 12 2 2 5 7 2 2 5" xfId="11094"/>
    <cellStyle name="쉼표 [0] 12 12 2 2 5 7 2 2 6" xfId="11095"/>
    <cellStyle name="쉼표 [0] 12 12 2 2 5 7 2 3" xfId="11096"/>
    <cellStyle name="쉼표 [0] 12 12 2 2 5 7 2 4" xfId="11097"/>
    <cellStyle name="쉼표 [0] 12 12 2 2 5 7 2 5" xfId="11098"/>
    <cellStyle name="쉼표 [0] 12 12 2 2 5 7 2 6" xfId="11099"/>
    <cellStyle name="쉼표 [0] 12 12 2 2 5 7 2 7" xfId="11100"/>
    <cellStyle name="쉼표 [0] 12 12 2 2 5 7 2 8" xfId="11101"/>
    <cellStyle name="쉼표 [0] 12 12 2 2 5 7 3" xfId="11102"/>
    <cellStyle name="쉼표 [0] 12 12 2 2 5 7 3 2" xfId="11103"/>
    <cellStyle name="쉼표 [0] 12 12 2 2 5 7 3 3" xfId="11104"/>
    <cellStyle name="쉼표 [0] 12 12 2 2 5 7 3 4" xfId="11105"/>
    <cellStyle name="쉼표 [0] 12 12 2 2 5 7 3 5" xfId="11106"/>
    <cellStyle name="쉼표 [0] 12 12 2 2 5 7 3 6" xfId="11107"/>
    <cellStyle name="쉼표 [0] 12 12 2 2 5 7 4" xfId="11108"/>
    <cellStyle name="쉼표 [0] 12 12 2 2 5 7 5" xfId="11109"/>
    <cellStyle name="쉼표 [0] 12 12 2 2 5 7 6" xfId="11110"/>
    <cellStyle name="쉼표 [0] 12 12 2 2 5 7 7" xfId="11111"/>
    <cellStyle name="쉼표 [0] 12 12 2 2 5 7 8" xfId="11112"/>
    <cellStyle name="쉼표 [0] 12 12 2 2 5 7 9" xfId="11113"/>
    <cellStyle name="쉼표 [0] 12 12 2 2 5 8" xfId="11114"/>
    <cellStyle name="쉼표 [0] 12 12 2 2 5 8 2" xfId="11115"/>
    <cellStyle name="쉼표 [0] 12 12 2 2 5 8 2 2" xfId="11116"/>
    <cellStyle name="쉼표 [0] 12 12 2 2 5 8 2 3" xfId="11117"/>
    <cellStyle name="쉼표 [0] 12 12 2 2 5 8 2 4" xfId="11118"/>
    <cellStyle name="쉼표 [0] 12 12 2 2 5 8 2 5" xfId="11119"/>
    <cellStyle name="쉼표 [0] 12 12 2 2 5 8 2 6" xfId="11120"/>
    <cellStyle name="쉼표 [0] 12 12 2 2 5 8 3" xfId="11121"/>
    <cellStyle name="쉼표 [0] 12 12 2 2 5 8 4" xfId="11122"/>
    <cellStyle name="쉼표 [0] 12 12 2 2 5 8 5" xfId="11123"/>
    <cellStyle name="쉼표 [0] 12 12 2 2 5 8 6" xfId="11124"/>
    <cellStyle name="쉼표 [0] 12 12 2 2 5 8 7" xfId="11125"/>
    <cellStyle name="쉼표 [0] 12 12 2 2 5 8 8" xfId="11126"/>
    <cellStyle name="쉼표 [0] 12 12 2 2 5 9" xfId="11127"/>
    <cellStyle name="쉼표 [0] 12 12 2 2 5 9 2" xfId="11128"/>
    <cellStyle name="쉼표 [0] 12 12 2 2 5 9 2 2" xfId="11129"/>
    <cellStyle name="쉼표 [0] 12 12 2 2 5 9 2 3" xfId="11130"/>
    <cellStyle name="쉼표 [0] 12 12 2 2 5 9 2 4" xfId="11131"/>
    <cellStyle name="쉼표 [0] 12 12 2 2 5 9 2 5" xfId="11132"/>
    <cellStyle name="쉼표 [0] 12 12 2 2 5 9 2 6" xfId="11133"/>
    <cellStyle name="쉼표 [0] 12 12 2 2 5 9 3" xfId="11134"/>
    <cellStyle name="쉼표 [0] 12 12 2 2 5 9 4" xfId="11135"/>
    <cellStyle name="쉼표 [0] 12 12 2 2 5 9 5" xfId="11136"/>
    <cellStyle name="쉼표 [0] 12 12 2 2 5 9 6" xfId="11137"/>
    <cellStyle name="쉼표 [0] 12 12 2 2 5 9 7" xfId="11138"/>
    <cellStyle name="쉼표 [0] 12 12 2 2 5 9 8" xfId="11139"/>
    <cellStyle name="쉼표 [0] 12 12 2 2 6" xfId="11140"/>
    <cellStyle name="쉼표 [0] 12 12 2 2 6 10" xfId="11141"/>
    <cellStyle name="쉼표 [0] 12 12 2 2 6 10 2" xfId="11142"/>
    <cellStyle name="쉼표 [0] 12 12 2 2 6 10 3" xfId="11143"/>
    <cellStyle name="쉼표 [0] 12 12 2 2 6 10 4" xfId="11144"/>
    <cellStyle name="쉼표 [0] 12 12 2 2 6 10 5" xfId="11145"/>
    <cellStyle name="쉼표 [0] 12 12 2 2 6 10 6" xfId="11146"/>
    <cellStyle name="쉼표 [0] 12 12 2 2 6 11" xfId="11147"/>
    <cellStyle name="쉼표 [0] 12 12 2 2 6 12" xfId="11148"/>
    <cellStyle name="쉼표 [0] 12 12 2 2 6 13" xfId="11149"/>
    <cellStyle name="쉼표 [0] 12 12 2 2 6 14" xfId="11150"/>
    <cellStyle name="쉼표 [0] 12 12 2 2 6 15" xfId="11151"/>
    <cellStyle name="쉼표 [0] 12 12 2 2 6 16" xfId="11152"/>
    <cellStyle name="쉼표 [0] 12 12 2 2 6 17" xfId="36737"/>
    <cellStyle name="쉼표 [0] 12 12 2 2 6 2" xfId="11153"/>
    <cellStyle name="쉼표 [0] 12 12 2 2 6 2 2" xfId="11154"/>
    <cellStyle name="쉼표 [0] 12 12 2 2 6 2 2 2" xfId="11155"/>
    <cellStyle name="쉼표 [0] 12 12 2 2 6 2 2 2 2" xfId="11156"/>
    <cellStyle name="쉼표 [0] 12 12 2 2 6 2 2 2 3" xfId="11157"/>
    <cellStyle name="쉼표 [0] 12 12 2 2 6 2 2 2 4" xfId="11158"/>
    <cellStyle name="쉼표 [0] 12 12 2 2 6 2 2 2 5" xfId="11159"/>
    <cellStyle name="쉼표 [0] 12 12 2 2 6 2 2 2 6" xfId="11160"/>
    <cellStyle name="쉼표 [0] 12 12 2 2 6 2 2 3" xfId="11161"/>
    <cellStyle name="쉼표 [0] 12 12 2 2 6 2 2 4" xfId="11162"/>
    <cellStyle name="쉼표 [0] 12 12 2 2 6 2 2 5" xfId="11163"/>
    <cellStyle name="쉼표 [0] 12 12 2 2 6 2 2 6" xfId="11164"/>
    <cellStyle name="쉼표 [0] 12 12 2 2 6 2 2 7" xfId="11165"/>
    <cellStyle name="쉼표 [0] 12 12 2 2 6 2 2 8" xfId="11166"/>
    <cellStyle name="쉼표 [0] 12 12 2 2 6 2 3" xfId="11167"/>
    <cellStyle name="쉼표 [0] 12 12 2 2 6 2 3 2" xfId="11168"/>
    <cellStyle name="쉼표 [0] 12 12 2 2 6 2 3 3" xfId="11169"/>
    <cellStyle name="쉼표 [0] 12 12 2 2 6 2 3 4" xfId="11170"/>
    <cellStyle name="쉼표 [0] 12 12 2 2 6 2 3 5" xfId="11171"/>
    <cellStyle name="쉼표 [0] 12 12 2 2 6 2 3 6" xfId="11172"/>
    <cellStyle name="쉼표 [0] 12 12 2 2 6 2 4" xfId="11173"/>
    <cellStyle name="쉼표 [0] 12 12 2 2 6 2 5" xfId="11174"/>
    <cellStyle name="쉼표 [0] 12 12 2 2 6 2 6" xfId="11175"/>
    <cellStyle name="쉼표 [0] 12 12 2 2 6 2 7" xfId="11176"/>
    <cellStyle name="쉼표 [0] 12 12 2 2 6 2 8" xfId="11177"/>
    <cellStyle name="쉼표 [0] 12 12 2 2 6 2 9" xfId="11178"/>
    <cellStyle name="쉼표 [0] 12 12 2 2 6 3" xfId="11179"/>
    <cellStyle name="쉼표 [0] 12 12 2 2 6 3 2" xfId="11180"/>
    <cellStyle name="쉼표 [0] 12 12 2 2 6 3 2 2" xfId="11181"/>
    <cellStyle name="쉼표 [0] 12 12 2 2 6 3 2 2 2" xfId="11182"/>
    <cellStyle name="쉼표 [0] 12 12 2 2 6 3 2 2 3" xfId="11183"/>
    <cellStyle name="쉼표 [0] 12 12 2 2 6 3 2 2 4" xfId="11184"/>
    <cellStyle name="쉼표 [0] 12 12 2 2 6 3 2 2 5" xfId="11185"/>
    <cellStyle name="쉼표 [0] 12 12 2 2 6 3 2 2 6" xfId="11186"/>
    <cellStyle name="쉼표 [0] 12 12 2 2 6 3 2 3" xfId="11187"/>
    <cellStyle name="쉼표 [0] 12 12 2 2 6 3 2 4" xfId="11188"/>
    <cellStyle name="쉼표 [0] 12 12 2 2 6 3 2 5" xfId="11189"/>
    <cellStyle name="쉼표 [0] 12 12 2 2 6 3 2 6" xfId="11190"/>
    <cellStyle name="쉼표 [0] 12 12 2 2 6 3 2 7" xfId="11191"/>
    <cellStyle name="쉼표 [0] 12 12 2 2 6 3 2 8" xfId="11192"/>
    <cellStyle name="쉼표 [0] 12 12 2 2 6 3 3" xfId="11193"/>
    <cellStyle name="쉼표 [0] 12 12 2 2 6 3 3 2" xfId="11194"/>
    <cellStyle name="쉼표 [0] 12 12 2 2 6 3 3 3" xfId="11195"/>
    <cellStyle name="쉼표 [0] 12 12 2 2 6 3 3 4" xfId="11196"/>
    <cellStyle name="쉼표 [0] 12 12 2 2 6 3 3 5" xfId="11197"/>
    <cellStyle name="쉼표 [0] 12 12 2 2 6 3 3 6" xfId="11198"/>
    <cellStyle name="쉼표 [0] 12 12 2 2 6 3 4" xfId="11199"/>
    <cellStyle name="쉼표 [0] 12 12 2 2 6 3 5" xfId="11200"/>
    <cellStyle name="쉼표 [0] 12 12 2 2 6 3 6" xfId="11201"/>
    <cellStyle name="쉼표 [0] 12 12 2 2 6 3 7" xfId="11202"/>
    <cellStyle name="쉼표 [0] 12 12 2 2 6 3 8" xfId="11203"/>
    <cellStyle name="쉼표 [0] 12 12 2 2 6 3 9" xfId="11204"/>
    <cellStyle name="쉼표 [0] 12 12 2 2 6 4" xfId="11205"/>
    <cellStyle name="쉼표 [0] 12 12 2 2 6 4 2" xfId="11206"/>
    <cellStyle name="쉼표 [0] 12 12 2 2 6 4 2 2" xfId="11207"/>
    <cellStyle name="쉼표 [0] 12 12 2 2 6 4 2 2 2" xfId="11208"/>
    <cellStyle name="쉼표 [0] 12 12 2 2 6 4 2 2 3" xfId="11209"/>
    <cellStyle name="쉼표 [0] 12 12 2 2 6 4 2 2 4" xfId="11210"/>
    <cellStyle name="쉼표 [0] 12 12 2 2 6 4 2 2 5" xfId="11211"/>
    <cellStyle name="쉼표 [0] 12 12 2 2 6 4 2 2 6" xfId="11212"/>
    <cellStyle name="쉼표 [0] 12 12 2 2 6 4 2 3" xfId="11213"/>
    <cellStyle name="쉼표 [0] 12 12 2 2 6 4 2 4" xfId="11214"/>
    <cellStyle name="쉼표 [0] 12 12 2 2 6 4 2 5" xfId="11215"/>
    <cellStyle name="쉼표 [0] 12 12 2 2 6 4 2 6" xfId="11216"/>
    <cellStyle name="쉼표 [0] 12 12 2 2 6 4 2 7" xfId="11217"/>
    <cellStyle name="쉼표 [0] 12 12 2 2 6 4 2 8" xfId="11218"/>
    <cellStyle name="쉼표 [0] 12 12 2 2 6 4 3" xfId="11219"/>
    <cellStyle name="쉼표 [0] 12 12 2 2 6 4 3 2" xfId="11220"/>
    <cellStyle name="쉼표 [0] 12 12 2 2 6 4 3 3" xfId="11221"/>
    <cellStyle name="쉼표 [0] 12 12 2 2 6 4 3 4" xfId="11222"/>
    <cellStyle name="쉼표 [0] 12 12 2 2 6 4 3 5" xfId="11223"/>
    <cellStyle name="쉼표 [0] 12 12 2 2 6 4 3 6" xfId="11224"/>
    <cellStyle name="쉼표 [0] 12 12 2 2 6 4 4" xfId="11225"/>
    <cellStyle name="쉼표 [0] 12 12 2 2 6 4 5" xfId="11226"/>
    <cellStyle name="쉼표 [0] 12 12 2 2 6 4 6" xfId="11227"/>
    <cellStyle name="쉼표 [0] 12 12 2 2 6 4 7" xfId="11228"/>
    <cellStyle name="쉼표 [0] 12 12 2 2 6 4 8" xfId="11229"/>
    <cellStyle name="쉼표 [0] 12 12 2 2 6 4 9" xfId="11230"/>
    <cellStyle name="쉼표 [0] 12 12 2 2 6 5" xfId="11231"/>
    <cellStyle name="쉼표 [0] 12 12 2 2 6 5 2" xfId="11232"/>
    <cellStyle name="쉼표 [0] 12 12 2 2 6 5 2 2" xfId="11233"/>
    <cellStyle name="쉼표 [0] 12 12 2 2 6 5 2 2 2" xfId="11234"/>
    <cellStyle name="쉼표 [0] 12 12 2 2 6 5 2 2 3" xfId="11235"/>
    <cellStyle name="쉼표 [0] 12 12 2 2 6 5 2 2 4" xfId="11236"/>
    <cellStyle name="쉼표 [0] 12 12 2 2 6 5 2 2 5" xfId="11237"/>
    <cellStyle name="쉼표 [0] 12 12 2 2 6 5 2 2 6" xfId="11238"/>
    <cellStyle name="쉼표 [0] 12 12 2 2 6 5 2 3" xfId="11239"/>
    <cellStyle name="쉼표 [0] 12 12 2 2 6 5 2 4" xfId="11240"/>
    <cellStyle name="쉼표 [0] 12 12 2 2 6 5 2 5" xfId="11241"/>
    <cellStyle name="쉼표 [0] 12 12 2 2 6 5 2 6" xfId="11242"/>
    <cellStyle name="쉼표 [0] 12 12 2 2 6 5 2 7" xfId="11243"/>
    <cellStyle name="쉼표 [0] 12 12 2 2 6 5 2 8" xfId="11244"/>
    <cellStyle name="쉼표 [0] 12 12 2 2 6 5 3" xfId="11245"/>
    <cellStyle name="쉼표 [0] 12 12 2 2 6 5 3 2" xfId="11246"/>
    <cellStyle name="쉼표 [0] 12 12 2 2 6 5 3 3" xfId="11247"/>
    <cellStyle name="쉼표 [0] 12 12 2 2 6 5 3 4" xfId="11248"/>
    <cellStyle name="쉼표 [0] 12 12 2 2 6 5 3 5" xfId="11249"/>
    <cellStyle name="쉼표 [0] 12 12 2 2 6 5 3 6" xfId="11250"/>
    <cellStyle name="쉼표 [0] 12 12 2 2 6 5 4" xfId="11251"/>
    <cellStyle name="쉼표 [0] 12 12 2 2 6 5 5" xfId="11252"/>
    <cellStyle name="쉼표 [0] 12 12 2 2 6 5 6" xfId="11253"/>
    <cellStyle name="쉼표 [0] 12 12 2 2 6 5 7" xfId="11254"/>
    <cellStyle name="쉼표 [0] 12 12 2 2 6 5 8" xfId="11255"/>
    <cellStyle name="쉼표 [0] 12 12 2 2 6 5 9" xfId="11256"/>
    <cellStyle name="쉼표 [0] 12 12 2 2 6 6" xfId="11257"/>
    <cellStyle name="쉼표 [0] 12 12 2 2 6 6 2" xfId="11258"/>
    <cellStyle name="쉼표 [0] 12 12 2 2 6 6 2 2" xfId="11259"/>
    <cellStyle name="쉼표 [0] 12 12 2 2 6 6 2 2 2" xfId="11260"/>
    <cellStyle name="쉼표 [0] 12 12 2 2 6 6 2 2 3" xfId="11261"/>
    <cellStyle name="쉼표 [0] 12 12 2 2 6 6 2 2 4" xfId="11262"/>
    <cellStyle name="쉼표 [0] 12 12 2 2 6 6 2 2 5" xfId="11263"/>
    <cellStyle name="쉼표 [0] 12 12 2 2 6 6 2 2 6" xfId="11264"/>
    <cellStyle name="쉼표 [0] 12 12 2 2 6 6 2 3" xfId="11265"/>
    <cellStyle name="쉼표 [0] 12 12 2 2 6 6 2 4" xfId="11266"/>
    <cellStyle name="쉼표 [0] 12 12 2 2 6 6 2 5" xfId="11267"/>
    <cellStyle name="쉼표 [0] 12 12 2 2 6 6 2 6" xfId="11268"/>
    <cellStyle name="쉼표 [0] 12 12 2 2 6 6 2 7" xfId="11269"/>
    <cellStyle name="쉼표 [0] 12 12 2 2 6 6 2 8" xfId="11270"/>
    <cellStyle name="쉼표 [0] 12 12 2 2 6 6 3" xfId="11271"/>
    <cellStyle name="쉼표 [0] 12 12 2 2 6 6 3 2" xfId="11272"/>
    <cellStyle name="쉼표 [0] 12 12 2 2 6 6 3 3" xfId="11273"/>
    <cellStyle name="쉼표 [0] 12 12 2 2 6 6 3 4" xfId="11274"/>
    <cellStyle name="쉼표 [0] 12 12 2 2 6 6 3 5" xfId="11275"/>
    <cellStyle name="쉼표 [0] 12 12 2 2 6 6 3 6" xfId="11276"/>
    <cellStyle name="쉼표 [0] 12 12 2 2 6 6 4" xfId="11277"/>
    <cellStyle name="쉼표 [0] 12 12 2 2 6 6 5" xfId="11278"/>
    <cellStyle name="쉼표 [0] 12 12 2 2 6 6 6" xfId="11279"/>
    <cellStyle name="쉼표 [0] 12 12 2 2 6 6 7" xfId="11280"/>
    <cellStyle name="쉼표 [0] 12 12 2 2 6 6 8" xfId="11281"/>
    <cellStyle name="쉼표 [0] 12 12 2 2 6 6 9" xfId="11282"/>
    <cellStyle name="쉼표 [0] 12 12 2 2 6 7" xfId="11283"/>
    <cellStyle name="쉼표 [0] 12 12 2 2 6 7 2" xfId="11284"/>
    <cellStyle name="쉼표 [0] 12 12 2 2 6 7 2 2" xfId="11285"/>
    <cellStyle name="쉼표 [0] 12 12 2 2 6 7 2 2 2" xfId="11286"/>
    <cellStyle name="쉼표 [0] 12 12 2 2 6 7 2 2 3" xfId="11287"/>
    <cellStyle name="쉼표 [0] 12 12 2 2 6 7 2 2 4" xfId="11288"/>
    <cellStyle name="쉼표 [0] 12 12 2 2 6 7 2 2 5" xfId="11289"/>
    <cellStyle name="쉼표 [0] 12 12 2 2 6 7 2 2 6" xfId="11290"/>
    <cellStyle name="쉼표 [0] 12 12 2 2 6 7 2 3" xfId="11291"/>
    <cellStyle name="쉼표 [0] 12 12 2 2 6 7 2 4" xfId="11292"/>
    <cellStyle name="쉼표 [0] 12 12 2 2 6 7 2 5" xfId="11293"/>
    <cellStyle name="쉼표 [0] 12 12 2 2 6 7 2 6" xfId="11294"/>
    <cellStyle name="쉼표 [0] 12 12 2 2 6 7 2 7" xfId="11295"/>
    <cellStyle name="쉼표 [0] 12 12 2 2 6 7 2 8" xfId="11296"/>
    <cellStyle name="쉼표 [0] 12 12 2 2 6 7 3" xfId="11297"/>
    <cellStyle name="쉼표 [0] 12 12 2 2 6 7 3 2" xfId="11298"/>
    <cellStyle name="쉼표 [0] 12 12 2 2 6 7 3 3" xfId="11299"/>
    <cellStyle name="쉼표 [0] 12 12 2 2 6 7 3 4" xfId="11300"/>
    <cellStyle name="쉼표 [0] 12 12 2 2 6 7 3 5" xfId="11301"/>
    <cellStyle name="쉼표 [0] 12 12 2 2 6 7 3 6" xfId="11302"/>
    <cellStyle name="쉼표 [0] 12 12 2 2 6 7 4" xfId="11303"/>
    <cellStyle name="쉼표 [0] 12 12 2 2 6 7 5" xfId="11304"/>
    <cellStyle name="쉼표 [0] 12 12 2 2 6 7 6" xfId="11305"/>
    <cellStyle name="쉼표 [0] 12 12 2 2 6 7 7" xfId="11306"/>
    <cellStyle name="쉼표 [0] 12 12 2 2 6 7 8" xfId="11307"/>
    <cellStyle name="쉼표 [0] 12 12 2 2 6 7 9" xfId="11308"/>
    <cellStyle name="쉼표 [0] 12 12 2 2 6 8" xfId="11309"/>
    <cellStyle name="쉼표 [0] 12 12 2 2 6 8 2" xfId="11310"/>
    <cellStyle name="쉼표 [0] 12 12 2 2 6 8 2 2" xfId="11311"/>
    <cellStyle name="쉼표 [0] 12 12 2 2 6 8 2 3" xfId="11312"/>
    <cellStyle name="쉼표 [0] 12 12 2 2 6 8 2 4" xfId="11313"/>
    <cellStyle name="쉼표 [0] 12 12 2 2 6 8 2 5" xfId="11314"/>
    <cellStyle name="쉼표 [0] 12 12 2 2 6 8 2 6" xfId="11315"/>
    <cellStyle name="쉼표 [0] 12 12 2 2 6 8 3" xfId="11316"/>
    <cellStyle name="쉼표 [0] 12 12 2 2 6 8 4" xfId="11317"/>
    <cellStyle name="쉼표 [0] 12 12 2 2 6 8 5" xfId="11318"/>
    <cellStyle name="쉼표 [0] 12 12 2 2 6 8 6" xfId="11319"/>
    <cellStyle name="쉼표 [0] 12 12 2 2 6 8 7" xfId="11320"/>
    <cellStyle name="쉼표 [0] 12 12 2 2 6 8 8" xfId="11321"/>
    <cellStyle name="쉼표 [0] 12 12 2 2 6 9" xfId="11322"/>
    <cellStyle name="쉼표 [0] 12 12 2 2 6 9 2" xfId="11323"/>
    <cellStyle name="쉼표 [0] 12 12 2 2 6 9 2 2" xfId="11324"/>
    <cellStyle name="쉼표 [0] 12 12 2 2 6 9 2 3" xfId="11325"/>
    <cellStyle name="쉼표 [0] 12 12 2 2 6 9 2 4" xfId="11326"/>
    <cellStyle name="쉼표 [0] 12 12 2 2 6 9 2 5" xfId="11327"/>
    <cellStyle name="쉼표 [0] 12 12 2 2 6 9 2 6" xfId="11328"/>
    <cellStyle name="쉼표 [0] 12 12 2 2 6 9 3" xfId="11329"/>
    <cellStyle name="쉼표 [0] 12 12 2 2 6 9 4" xfId="11330"/>
    <cellStyle name="쉼표 [0] 12 12 2 2 6 9 5" xfId="11331"/>
    <cellStyle name="쉼표 [0] 12 12 2 2 6 9 6" xfId="11332"/>
    <cellStyle name="쉼표 [0] 12 12 2 2 6 9 7" xfId="11333"/>
    <cellStyle name="쉼표 [0] 12 12 2 2 6 9 8" xfId="11334"/>
    <cellStyle name="쉼표 [0] 12 12 2 2 7" xfId="11335"/>
    <cellStyle name="쉼표 [0] 12 12 2 2 7 10" xfId="11336"/>
    <cellStyle name="쉼표 [0] 12 12 2 2 7 10 2" xfId="11337"/>
    <cellStyle name="쉼표 [0] 12 12 2 2 7 10 3" xfId="11338"/>
    <cellStyle name="쉼표 [0] 12 12 2 2 7 10 4" xfId="11339"/>
    <cellStyle name="쉼표 [0] 12 12 2 2 7 10 5" xfId="11340"/>
    <cellStyle name="쉼표 [0] 12 12 2 2 7 10 6" xfId="11341"/>
    <cellStyle name="쉼표 [0] 12 12 2 2 7 11" xfId="11342"/>
    <cellStyle name="쉼표 [0] 12 12 2 2 7 12" xfId="11343"/>
    <cellStyle name="쉼표 [0] 12 12 2 2 7 13" xfId="11344"/>
    <cellStyle name="쉼표 [0] 12 12 2 2 7 14" xfId="11345"/>
    <cellStyle name="쉼표 [0] 12 12 2 2 7 15" xfId="11346"/>
    <cellStyle name="쉼표 [0] 12 12 2 2 7 16" xfId="11347"/>
    <cellStyle name="쉼표 [0] 12 12 2 2 7 17" xfId="36735"/>
    <cellStyle name="쉼표 [0] 12 12 2 2 7 2" xfId="11348"/>
    <cellStyle name="쉼표 [0] 12 12 2 2 7 2 2" xfId="11349"/>
    <cellStyle name="쉼표 [0] 12 12 2 2 7 2 2 2" xfId="11350"/>
    <cellStyle name="쉼표 [0] 12 12 2 2 7 2 2 2 2" xfId="11351"/>
    <cellStyle name="쉼표 [0] 12 12 2 2 7 2 2 2 3" xfId="11352"/>
    <cellStyle name="쉼표 [0] 12 12 2 2 7 2 2 2 4" xfId="11353"/>
    <cellStyle name="쉼표 [0] 12 12 2 2 7 2 2 2 5" xfId="11354"/>
    <cellStyle name="쉼표 [0] 12 12 2 2 7 2 2 2 6" xfId="11355"/>
    <cellStyle name="쉼표 [0] 12 12 2 2 7 2 2 3" xfId="11356"/>
    <cellStyle name="쉼표 [0] 12 12 2 2 7 2 2 4" xfId="11357"/>
    <cellStyle name="쉼표 [0] 12 12 2 2 7 2 2 5" xfId="11358"/>
    <cellStyle name="쉼표 [0] 12 12 2 2 7 2 2 6" xfId="11359"/>
    <cellStyle name="쉼표 [0] 12 12 2 2 7 2 2 7" xfId="11360"/>
    <cellStyle name="쉼표 [0] 12 12 2 2 7 2 2 8" xfId="11361"/>
    <cellStyle name="쉼표 [0] 12 12 2 2 7 2 3" xfId="11362"/>
    <cellStyle name="쉼표 [0] 12 12 2 2 7 2 3 2" xfId="11363"/>
    <cellStyle name="쉼표 [0] 12 12 2 2 7 2 3 3" xfId="11364"/>
    <cellStyle name="쉼표 [0] 12 12 2 2 7 2 3 4" xfId="11365"/>
    <cellStyle name="쉼표 [0] 12 12 2 2 7 2 3 5" xfId="11366"/>
    <cellStyle name="쉼표 [0] 12 12 2 2 7 2 3 6" xfId="11367"/>
    <cellStyle name="쉼표 [0] 12 12 2 2 7 2 4" xfId="11368"/>
    <cellStyle name="쉼표 [0] 12 12 2 2 7 2 5" xfId="11369"/>
    <cellStyle name="쉼표 [0] 12 12 2 2 7 2 6" xfId="11370"/>
    <cellStyle name="쉼표 [0] 12 12 2 2 7 2 7" xfId="11371"/>
    <cellStyle name="쉼표 [0] 12 12 2 2 7 2 8" xfId="11372"/>
    <cellStyle name="쉼표 [0] 12 12 2 2 7 2 9" xfId="11373"/>
    <cellStyle name="쉼표 [0] 12 12 2 2 7 3" xfId="11374"/>
    <cellStyle name="쉼표 [0] 12 12 2 2 7 3 2" xfId="11375"/>
    <cellStyle name="쉼표 [0] 12 12 2 2 7 3 2 2" xfId="11376"/>
    <cellStyle name="쉼표 [0] 12 12 2 2 7 3 2 2 2" xfId="11377"/>
    <cellStyle name="쉼표 [0] 12 12 2 2 7 3 2 2 3" xfId="11378"/>
    <cellStyle name="쉼표 [0] 12 12 2 2 7 3 2 2 4" xfId="11379"/>
    <cellStyle name="쉼표 [0] 12 12 2 2 7 3 2 2 5" xfId="11380"/>
    <cellStyle name="쉼표 [0] 12 12 2 2 7 3 2 2 6" xfId="11381"/>
    <cellStyle name="쉼표 [0] 12 12 2 2 7 3 2 3" xfId="11382"/>
    <cellStyle name="쉼표 [0] 12 12 2 2 7 3 2 4" xfId="11383"/>
    <cellStyle name="쉼표 [0] 12 12 2 2 7 3 2 5" xfId="11384"/>
    <cellStyle name="쉼표 [0] 12 12 2 2 7 3 2 6" xfId="11385"/>
    <cellStyle name="쉼표 [0] 12 12 2 2 7 3 2 7" xfId="11386"/>
    <cellStyle name="쉼표 [0] 12 12 2 2 7 3 2 8" xfId="11387"/>
    <cellStyle name="쉼표 [0] 12 12 2 2 7 3 3" xfId="11388"/>
    <cellStyle name="쉼표 [0] 12 12 2 2 7 3 3 2" xfId="11389"/>
    <cellStyle name="쉼표 [0] 12 12 2 2 7 3 3 3" xfId="11390"/>
    <cellStyle name="쉼표 [0] 12 12 2 2 7 3 3 4" xfId="11391"/>
    <cellStyle name="쉼표 [0] 12 12 2 2 7 3 3 5" xfId="11392"/>
    <cellStyle name="쉼표 [0] 12 12 2 2 7 3 3 6" xfId="11393"/>
    <cellStyle name="쉼표 [0] 12 12 2 2 7 3 4" xfId="11394"/>
    <cellStyle name="쉼표 [0] 12 12 2 2 7 3 5" xfId="11395"/>
    <cellStyle name="쉼표 [0] 12 12 2 2 7 3 6" xfId="11396"/>
    <cellStyle name="쉼표 [0] 12 12 2 2 7 3 7" xfId="11397"/>
    <cellStyle name="쉼표 [0] 12 12 2 2 7 3 8" xfId="11398"/>
    <cellStyle name="쉼표 [0] 12 12 2 2 7 3 9" xfId="11399"/>
    <cellStyle name="쉼표 [0] 12 12 2 2 7 4" xfId="11400"/>
    <cellStyle name="쉼표 [0] 12 12 2 2 7 4 2" xfId="11401"/>
    <cellStyle name="쉼표 [0] 12 12 2 2 7 4 2 2" xfId="11402"/>
    <cellStyle name="쉼표 [0] 12 12 2 2 7 4 2 2 2" xfId="11403"/>
    <cellStyle name="쉼표 [0] 12 12 2 2 7 4 2 2 3" xfId="11404"/>
    <cellStyle name="쉼표 [0] 12 12 2 2 7 4 2 2 4" xfId="11405"/>
    <cellStyle name="쉼표 [0] 12 12 2 2 7 4 2 2 5" xfId="11406"/>
    <cellStyle name="쉼표 [0] 12 12 2 2 7 4 2 2 6" xfId="11407"/>
    <cellStyle name="쉼표 [0] 12 12 2 2 7 4 2 3" xfId="11408"/>
    <cellStyle name="쉼표 [0] 12 12 2 2 7 4 2 4" xfId="11409"/>
    <cellStyle name="쉼표 [0] 12 12 2 2 7 4 2 5" xfId="11410"/>
    <cellStyle name="쉼표 [0] 12 12 2 2 7 4 2 6" xfId="11411"/>
    <cellStyle name="쉼표 [0] 12 12 2 2 7 4 2 7" xfId="11412"/>
    <cellStyle name="쉼표 [0] 12 12 2 2 7 4 2 8" xfId="11413"/>
    <cellStyle name="쉼표 [0] 12 12 2 2 7 4 3" xfId="11414"/>
    <cellStyle name="쉼표 [0] 12 12 2 2 7 4 3 2" xfId="11415"/>
    <cellStyle name="쉼표 [0] 12 12 2 2 7 4 3 3" xfId="11416"/>
    <cellStyle name="쉼표 [0] 12 12 2 2 7 4 3 4" xfId="11417"/>
    <cellStyle name="쉼표 [0] 12 12 2 2 7 4 3 5" xfId="11418"/>
    <cellStyle name="쉼표 [0] 12 12 2 2 7 4 3 6" xfId="11419"/>
    <cellStyle name="쉼표 [0] 12 12 2 2 7 4 4" xfId="11420"/>
    <cellStyle name="쉼표 [0] 12 12 2 2 7 4 5" xfId="11421"/>
    <cellStyle name="쉼표 [0] 12 12 2 2 7 4 6" xfId="11422"/>
    <cellStyle name="쉼표 [0] 12 12 2 2 7 4 7" xfId="11423"/>
    <cellStyle name="쉼표 [0] 12 12 2 2 7 4 8" xfId="11424"/>
    <cellStyle name="쉼표 [0] 12 12 2 2 7 4 9" xfId="11425"/>
    <cellStyle name="쉼표 [0] 12 12 2 2 7 5" xfId="11426"/>
    <cellStyle name="쉼표 [0] 12 12 2 2 7 5 2" xfId="11427"/>
    <cellStyle name="쉼표 [0] 12 12 2 2 7 5 2 2" xfId="11428"/>
    <cellStyle name="쉼표 [0] 12 12 2 2 7 5 2 2 2" xfId="11429"/>
    <cellStyle name="쉼표 [0] 12 12 2 2 7 5 2 2 3" xfId="11430"/>
    <cellStyle name="쉼표 [0] 12 12 2 2 7 5 2 2 4" xfId="11431"/>
    <cellStyle name="쉼표 [0] 12 12 2 2 7 5 2 2 5" xfId="11432"/>
    <cellStyle name="쉼표 [0] 12 12 2 2 7 5 2 2 6" xfId="11433"/>
    <cellStyle name="쉼표 [0] 12 12 2 2 7 5 2 3" xfId="11434"/>
    <cellStyle name="쉼표 [0] 12 12 2 2 7 5 2 4" xfId="11435"/>
    <cellStyle name="쉼표 [0] 12 12 2 2 7 5 2 5" xfId="11436"/>
    <cellStyle name="쉼표 [0] 12 12 2 2 7 5 2 6" xfId="11437"/>
    <cellStyle name="쉼표 [0] 12 12 2 2 7 5 2 7" xfId="11438"/>
    <cellStyle name="쉼표 [0] 12 12 2 2 7 5 2 8" xfId="11439"/>
    <cellStyle name="쉼표 [0] 12 12 2 2 7 5 3" xfId="11440"/>
    <cellStyle name="쉼표 [0] 12 12 2 2 7 5 3 2" xfId="11441"/>
    <cellStyle name="쉼표 [0] 12 12 2 2 7 5 3 3" xfId="11442"/>
    <cellStyle name="쉼표 [0] 12 12 2 2 7 5 3 4" xfId="11443"/>
    <cellStyle name="쉼표 [0] 12 12 2 2 7 5 3 5" xfId="11444"/>
    <cellStyle name="쉼표 [0] 12 12 2 2 7 5 3 6" xfId="11445"/>
    <cellStyle name="쉼표 [0] 12 12 2 2 7 5 4" xfId="11446"/>
    <cellStyle name="쉼표 [0] 12 12 2 2 7 5 5" xfId="11447"/>
    <cellStyle name="쉼표 [0] 12 12 2 2 7 5 6" xfId="11448"/>
    <cellStyle name="쉼표 [0] 12 12 2 2 7 5 7" xfId="11449"/>
    <cellStyle name="쉼표 [0] 12 12 2 2 7 5 8" xfId="11450"/>
    <cellStyle name="쉼표 [0] 12 12 2 2 7 5 9" xfId="11451"/>
    <cellStyle name="쉼표 [0] 12 12 2 2 7 6" xfId="11452"/>
    <cellStyle name="쉼표 [0] 12 12 2 2 7 6 2" xfId="11453"/>
    <cellStyle name="쉼표 [0] 12 12 2 2 7 6 2 2" xfId="11454"/>
    <cellStyle name="쉼표 [0] 12 12 2 2 7 6 2 2 2" xfId="11455"/>
    <cellStyle name="쉼표 [0] 12 12 2 2 7 6 2 2 3" xfId="11456"/>
    <cellStyle name="쉼표 [0] 12 12 2 2 7 6 2 2 4" xfId="11457"/>
    <cellStyle name="쉼표 [0] 12 12 2 2 7 6 2 2 5" xfId="11458"/>
    <cellStyle name="쉼표 [0] 12 12 2 2 7 6 2 2 6" xfId="11459"/>
    <cellStyle name="쉼표 [0] 12 12 2 2 7 6 2 3" xfId="11460"/>
    <cellStyle name="쉼표 [0] 12 12 2 2 7 6 2 4" xfId="11461"/>
    <cellStyle name="쉼표 [0] 12 12 2 2 7 6 2 5" xfId="11462"/>
    <cellStyle name="쉼표 [0] 12 12 2 2 7 6 2 6" xfId="11463"/>
    <cellStyle name="쉼표 [0] 12 12 2 2 7 6 2 7" xfId="11464"/>
    <cellStyle name="쉼표 [0] 12 12 2 2 7 6 2 8" xfId="11465"/>
    <cellStyle name="쉼표 [0] 12 12 2 2 7 6 3" xfId="11466"/>
    <cellStyle name="쉼표 [0] 12 12 2 2 7 6 3 2" xfId="11467"/>
    <cellStyle name="쉼표 [0] 12 12 2 2 7 6 3 3" xfId="11468"/>
    <cellStyle name="쉼표 [0] 12 12 2 2 7 6 3 4" xfId="11469"/>
    <cellStyle name="쉼표 [0] 12 12 2 2 7 6 3 5" xfId="11470"/>
    <cellStyle name="쉼표 [0] 12 12 2 2 7 6 3 6" xfId="11471"/>
    <cellStyle name="쉼표 [0] 12 12 2 2 7 6 4" xfId="11472"/>
    <cellStyle name="쉼표 [0] 12 12 2 2 7 6 5" xfId="11473"/>
    <cellStyle name="쉼표 [0] 12 12 2 2 7 6 6" xfId="11474"/>
    <cellStyle name="쉼표 [0] 12 12 2 2 7 6 7" xfId="11475"/>
    <cellStyle name="쉼표 [0] 12 12 2 2 7 6 8" xfId="11476"/>
    <cellStyle name="쉼표 [0] 12 12 2 2 7 6 9" xfId="11477"/>
    <cellStyle name="쉼표 [0] 12 12 2 2 7 7" xfId="11478"/>
    <cellStyle name="쉼표 [0] 12 12 2 2 7 7 2" xfId="11479"/>
    <cellStyle name="쉼표 [0] 12 12 2 2 7 7 2 2" xfId="11480"/>
    <cellStyle name="쉼표 [0] 12 12 2 2 7 7 2 2 2" xfId="11481"/>
    <cellStyle name="쉼표 [0] 12 12 2 2 7 7 2 2 3" xfId="11482"/>
    <cellStyle name="쉼표 [0] 12 12 2 2 7 7 2 2 4" xfId="11483"/>
    <cellStyle name="쉼표 [0] 12 12 2 2 7 7 2 2 5" xfId="11484"/>
    <cellStyle name="쉼표 [0] 12 12 2 2 7 7 2 2 6" xfId="11485"/>
    <cellStyle name="쉼표 [0] 12 12 2 2 7 7 2 3" xfId="11486"/>
    <cellStyle name="쉼표 [0] 12 12 2 2 7 7 2 4" xfId="11487"/>
    <cellStyle name="쉼표 [0] 12 12 2 2 7 7 2 5" xfId="11488"/>
    <cellStyle name="쉼표 [0] 12 12 2 2 7 7 2 6" xfId="11489"/>
    <cellStyle name="쉼표 [0] 12 12 2 2 7 7 2 7" xfId="11490"/>
    <cellStyle name="쉼표 [0] 12 12 2 2 7 7 2 8" xfId="11491"/>
    <cellStyle name="쉼표 [0] 12 12 2 2 7 7 3" xfId="11492"/>
    <cellStyle name="쉼표 [0] 12 12 2 2 7 7 3 2" xfId="11493"/>
    <cellStyle name="쉼표 [0] 12 12 2 2 7 7 3 3" xfId="11494"/>
    <cellStyle name="쉼표 [0] 12 12 2 2 7 7 3 4" xfId="11495"/>
    <cellStyle name="쉼표 [0] 12 12 2 2 7 7 3 5" xfId="11496"/>
    <cellStyle name="쉼표 [0] 12 12 2 2 7 7 3 6" xfId="11497"/>
    <cellStyle name="쉼표 [0] 12 12 2 2 7 7 4" xfId="11498"/>
    <cellStyle name="쉼표 [0] 12 12 2 2 7 7 5" xfId="11499"/>
    <cellStyle name="쉼표 [0] 12 12 2 2 7 7 6" xfId="11500"/>
    <cellStyle name="쉼표 [0] 12 12 2 2 7 7 7" xfId="11501"/>
    <cellStyle name="쉼표 [0] 12 12 2 2 7 7 8" xfId="11502"/>
    <cellStyle name="쉼표 [0] 12 12 2 2 7 7 9" xfId="11503"/>
    <cellStyle name="쉼표 [0] 12 12 2 2 7 8" xfId="11504"/>
    <cellStyle name="쉼표 [0] 12 12 2 2 7 8 2" xfId="11505"/>
    <cellStyle name="쉼표 [0] 12 12 2 2 7 8 2 2" xfId="11506"/>
    <cellStyle name="쉼표 [0] 12 12 2 2 7 8 2 3" xfId="11507"/>
    <cellStyle name="쉼표 [0] 12 12 2 2 7 8 2 4" xfId="11508"/>
    <cellStyle name="쉼표 [0] 12 12 2 2 7 8 2 5" xfId="11509"/>
    <cellStyle name="쉼표 [0] 12 12 2 2 7 8 2 6" xfId="11510"/>
    <cellStyle name="쉼표 [0] 12 12 2 2 7 8 3" xfId="11511"/>
    <cellStyle name="쉼표 [0] 12 12 2 2 7 8 4" xfId="11512"/>
    <cellStyle name="쉼표 [0] 12 12 2 2 7 8 5" xfId="11513"/>
    <cellStyle name="쉼표 [0] 12 12 2 2 7 8 6" xfId="11514"/>
    <cellStyle name="쉼표 [0] 12 12 2 2 7 8 7" xfId="11515"/>
    <cellStyle name="쉼표 [0] 12 12 2 2 7 8 8" xfId="11516"/>
    <cellStyle name="쉼표 [0] 12 12 2 2 7 9" xfId="11517"/>
    <cellStyle name="쉼표 [0] 12 12 2 2 7 9 2" xfId="11518"/>
    <cellStyle name="쉼표 [0] 12 12 2 2 7 9 2 2" xfId="11519"/>
    <cellStyle name="쉼표 [0] 12 12 2 2 7 9 2 3" xfId="11520"/>
    <cellStyle name="쉼표 [0] 12 12 2 2 7 9 2 4" xfId="11521"/>
    <cellStyle name="쉼표 [0] 12 12 2 2 7 9 2 5" xfId="11522"/>
    <cellStyle name="쉼표 [0] 12 12 2 2 7 9 2 6" xfId="11523"/>
    <cellStyle name="쉼표 [0] 12 12 2 2 7 9 3" xfId="11524"/>
    <cellStyle name="쉼표 [0] 12 12 2 2 7 9 4" xfId="11525"/>
    <cellStyle name="쉼표 [0] 12 12 2 2 7 9 5" xfId="11526"/>
    <cellStyle name="쉼표 [0] 12 12 2 2 7 9 6" xfId="11527"/>
    <cellStyle name="쉼표 [0] 12 12 2 2 7 9 7" xfId="11528"/>
    <cellStyle name="쉼표 [0] 12 12 2 2 7 9 8" xfId="11529"/>
    <cellStyle name="쉼표 [0] 12 12 2 2 8" xfId="11530"/>
    <cellStyle name="쉼표 [0] 12 12 2 2 8 10" xfId="36733"/>
    <cellStyle name="쉼표 [0] 12 12 2 2 8 2" xfId="11531"/>
    <cellStyle name="쉼표 [0] 12 12 2 2 8 2 2" xfId="11532"/>
    <cellStyle name="쉼표 [0] 12 12 2 2 8 2 2 2" xfId="11533"/>
    <cellStyle name="쉼표 [0] 12 12 2 2 8 2 2 3" xfId="11534"/>
    <cellStyle name="쉼표 [0] 12 12 2 2 8 2 2 4" xfId="11535"/>
    <cellStyle name="쉼표 [0] 12 12 2 2 8 2 2 5" xfId="11536"/>
    <cellStyle name="쉼표 [0] 12 12 2 2 8 2 2 6" xfId="11537"/>
    <cellStyle name="쉼표 [0] 12 12 2 2 8 2 3" xfId="11538"/>
    <cellStyle name="쉼표 [0] 12 12 2 2 8 2 4" xfId="11539"/>
    <cellStyle name="쉼표 [0] 12 12 2 2 8 2 5" xfId="11540"/>
    <cellStyle name="쉼표 [0] 12 12 2 2 8 2 6" xfId="11541"/>
    <cellStyle name="쉼표 [0] 12 12 2 2 8 2 7" xfId="11542"/>
    <cellStyle name="쉼표 [0] 12 12 2 2 8 2 8" xfId="11543"/>
    <cellStyle name="쉼표 [0] 12 12 2 2 8 3" xfId="11544"/>
    <cellStyle name="쉼표 [0] 12 12 2 2 8 3 2" xfId="11545"/>
    <cellStyle name="쉼표 [0] 12 12 2 2 8 3 3" xfId="11546"/>
    <cellStyle name="쉼표 [0] 12 12 2 2 8 3 4" xfId="11547"/>
    <cellStyle name="쉼표 [0] 12 12 2 2 8 3 5" xfId="11548"/>
    <cellStyle name="쉼표 [0] 12 12 2 2 8 3 6" xfId="11549"/>
    <cellStyle name="쉼표 [0] 12 12 2 2 8 4" xfId="11550"/>
    <cellStyle name="쉼표 [0] 12 12 2 2 8 5" xfId="11551"/>
    <cellStyle name="쉼표 [0] 12 12 2 2 8 6" xfId="11552"/>
    <cellStyle name="쉼표 [0] 12 12 2 2 8 7" xfId="11553"/>
    <cellStyle name="쉼표 [0] 12 12 2 2 8 8" xfId="11554"/>
    <cellStyle name="쉼표 [0] 12 12 2 2 8 9" xfId="11555"/>
    <cellStyle name="쉼표 [0] 12 12 2 2 9" xfId="11556"/>
    <cellStyle name="쉼표 [0] 12 12 2 2 9 2" xfId="11557"/>
    <cellStyle name="쉼표 [0] 12 12 2 2 9 2 2" xfId="11558"/>
    <cellStyle name="쉼표 [0] 12 12 2 2 9 2 2 2" xfId="11559"/>
    <cellStyle name="쉼표 [0] 12 12 2 2 9 2 2 3" xfId="11560"/>
    <cellStyle name="쉼표 [0] 12 12 2 2 9 2 2 4" xfId="11561"/>
    <cellStyle name="쉼표 [0] 12 12 2 2 9 2 2 5" xfId="11562"/>
    <cellStyle name="쉼표 [0] 12 12 2 2 9 2 2 6" xfId="11563"/>
    <cellStyle name="쉼표 [0] 12 12 2 2 9 2 3" xfId="11564"/>
    <cellStyle name="쉼표 [0] 12 12 2 2 9 2 4" xfId="11565"/>
    <cellStyle name="쉼표 [0] 12 12 2 2 9 2 5" xfId="11566"/>
    <cellStyle name="쉼표 [0] 12 12 2 2 9 2 6" xfId="11567"/>
    <cellStyle name="쉼표 [0] 12 12 2 2 9 2 7" xfId="11568"/>
    <cellStyle name="쉼표 [0] 12 12 2 2 9 2 8" xfId="11569"/>
    <cellStyle name="쉼표 [0] 12 12 2 2 9 3" xfId="11570"/>
    <cellStyle name="쉼표 [0] 12 12 2 2 9 3 2" xfId="11571"/>
    <cellStyle name="쉼표 [0] 12 12 2 2 9 3 3" xfId="11572"/>
    <cellStyle name="쉼표 [0] 12 12 2 2 9 3 4" xfId="11573"/>
    <cellStyle name="쉼표 [0] 12 12 2 2 9 3 5" xfId="11574"/>
    <cellStyle name="쉼표 [0] 12 12 2 2 9 3 6" xfId="11575"/>
    <cellStyle name="쉼표 [0] 12 12 2 2 9 4" xfId="11576"/>
    <cellStyle name="쉼표 [0] 12 12 2 2 9 5" xfId="11577"/>
    <cellStyle name="쉼표 [0] 12 12 2 2 9 6" xfId="11578"/>
    <cellStyle name="쉼표 [0] 12 12 2 2 9 7" xfId="11579"/>
    <cellStyle name="쉼표 [0] 12 12 2 2 9 8" xfId="11580"/>
    <cellStyle name="쉼표 [0] 12 12 2 2 9 9" xfId="11581"/>
    <cellStyle name="쉼표 [0] 12 12 2 20" xfId="11582"/>
    <cellStyle name="쉼표 [0] 12 12 2 20 2" xfId="11583"/>
    <cellStyle name="쉼표 [0] 12 12 2 20 3" xfId="11584"/>
    <cellStyle name="쉼표 [0] 12 12 2 20 4" xfId="11585"/>
    <cellStyle name="쉼표 [0] 12 12 2 20 5" xfId="11586"/>
    <cellStyle name="쉼표 [0] 12 12 2 20 6" xfId="11587"/>
    <cellStyle name="쉼표 [0] 12 12 2 21" xfId="11588"/>
    <cellStyle name="쉼표 [0] 12 12 2 22" xfId="11589"/>
    <cellStyle name="쉼표 [0] 12 12 2 23" xfId="11590"/>
    <cellStyle name="쉼표 [0] 12 12 2 24" xfId="11591"/>
    <cellStyle name="쉼표 [0] 12 12 2 25" xfId="11592"/>
    <cellStyle name="쉼표 [0] 12 12 2 26" xfId="11593"/>
    <cellStyle name="쉼표 [0] 12 12 2 27" xfId="36767"/>
    <cellStyle name="쉼표 [0] 12 12 2 3" xfId="11594"/>
    <cellStyle name="쉼표 [0] 12 12 2 3 10" xfId="11595"/>
    <cellStyle name="쉼표 [0] 12 12 2 3 11" xfId="11596"/>
    <cellStyle name="쉼표 [0] 12 12 2 3 12" xfId="11597"/>
    <cellStyle name="쉼표 [0] 12 12 2 3 13" xfId="11598"/>
    <cellStyle name="쉼표 [0] 12 12 2 3 14" xfId="11599"/>
    <cellStyle name="쉼표 [0] 12 12 2 3 15" xfId="36732"/>
    <cellStyle name="쉼표 [0] 12 12 2 3 2" xfId="11600"/>
    <cellStyle name="쉼표 [0] 12 12 2 3 2 2" xfId="11601"/>
    <cellStyle name="쉼표 [0] 12 12 2 3 2 2 2" xfId="11602"/>
    <cellStyle name="쉼표 [0] 12 12 2 3 2 2 2 2" xfId="11603"/>
    <cellStyle name="쉼표 [0] 12 12 2 3 2 2 2 3" xfId="11604"/>
    <cellStyle name="쉼표 [0] 12 12 2 3 2 2 2 4" xfId="11605"/>
    <cellStyle name="쉼표 [0] 12 12 2 3 2 2 2 5" xfId="11606"/>
    <cellStyle name="쉼표 [0] 12 12 2 3 2 2 2 6" xfId="11607"/>
    <cellStyle name="쉼표 [0] 12 12 2 3 2 2 3" xfId="11608"/>
    <cellStyle name="쉼표 [0] 12 12 2 3 2 2 4" xfId="11609"/>
    <cellStyle name="쉼표 [0] 12 12 2 3 2 2 5" xfId="11610"/>
    <cellStyle name="쉼표 [0] 12 12 2 3 2 2 6" xfId="11611"/>
    <cellStyle name="쉼표 [0] 12 12 2 3 2 2 7" xfId="11612"/>
    <cellStyle name="쉼표 [0] 12 12 2 3 2 2 8" xfId="11613"/>
    <cellStyle name="쉼표 [0] 12 12 2 3 2 3" xfId="11614"/>
    <cellStyle name="쉼표 [0] 12 12 2 3 2 3 2" xfId="11615"/>
    <cellStyle name="쉼표 [0] 12 12 2 3 2 3 3" xfId="11616"/>
    <cellStyle name="쉼표 [0] 12 12 2 3 2 3 4" xfId="11617"/>
    <cellStyle name="쉼표 [0] 12 12 2 3 2 3 5" xfId="11618"/>
    <cellStyle name="쉼표 [0] 12 12 2 3 2 3 6" xfId="11619"/>
    <cellStyle name="쉼표 [0] 12 12 2 3 2 4" xfId="11620"/>
    <cellStyle name="쉼표 [0] 12 12 2 3 2 5" xfId="11621"/>
    <cellStyle name="쉼표 [0] 12 12 2 3 2 6" xfId="11622"/>
    <cellStyle name="쉼표 [0] 12 12 2 3 2 7" xfId="11623"/>
    <cellStyle name="쉼표 [0] 12 12 2 3 2 8" xfId="11624"/>
    <cellStyle name="쉼표 [0] 12 12 2 3 2 9" xfId="11625"/>
    <cellStyle name="쉼표 [0] 12 12 2 3 3" xfId="11626"/>
    <cellStyle name="쉼표 [0] 12 12 2 3 3 2" xfId="11627"/>
    <cellStyle name="쉼표 [0] 12 12 2 3 3 2 2" xfId="11628"/>
    <cellStyle name="쉼표 [0] 12 12 2 3 3 2 2 2" xfId="11629"/>
    <cellStyle name="쉼표 [0] 12 12 2 3 3 2 2 3" xfId="11630"/>
    <cellStyle name="쉼표 [0] 12 12 2 3 3 2 2 4" xfId="11631"/>
    <cellStyle name="쉼표 [0] 12 12 2 3 3 2 2 5" xfId="11632"/>
    <cellStyle name="쉼표 [0] 12 12 2 3 3 2 2 6" xfId="11633"/>
    <cellStyle name="쉼표 [0] 12 12 2 3 3 2 3" xfId="11634"/>
    <cellStyle name="쉼표 [0] 12 12 2 3 3 2 4" xfId="11635"/>
    <cellStyle name="쉼표 [0] 12 12 2 3 3 2 5" xfId="11636"/>
    <cellStyle name="쉼표 [0] 12 12 2 3 3 2 6" xfId="11637"/>
    <cellStyle name="쉼표 [0] 12 12 2 3 3 2 7" xfId="11638"/>
    <cellStyle name="쉼표 [0] 12 12 2 3 3 2 8" xfId="11639"/>
    <cellStyle name="쉼표 [0] 12 12 2 3 3 3" xfId="11640"/>
    <cellStyle name="쉼표 [0] 12 12 2 3 3 3 2" xfId="11641"/>
    <cellStyle name="쉼표 [0] 12 12 2 3 3 3 3" xfId="11642"/>
    <cellStyle name="쉼표 [0] 12 12 2 3 3 3 4" xfId="11643"/>
    <cellStyle name="쉼표 [0] 12 12 2 3 3 3 5" xfId="11644"/>
    <cellStyle name="쉼표 [0] 12 12 2 3 3 3 6" xfId="11645"/>
    <cellStyle name="쉼표 [0] 12 12 2 3 3 4" xfId="11646"/>
    <cellStyle name="쉼표 [0] 12 12 2 3 3 5" xfId="11647"/>
    <cellStyle name="쉼표 [0] 12 12 2 3 3 6" xfId="11648"/>
    <cellStyle name="쉼표 [0] 12 12 2 3 3 7" xfId="11649"/>
    <cellStyle name="쉼표 [0] 12 12 2 3 3 8" xfId="11650"/>
    <cellStyle name="쉼표 [0] 12 12 2 3 3 9" xfId="11651"/>
    <cellStyle name="쉼표 [0] 12 12 2 3 4" xfId="11652"/>
    <cellStyle name="쉼표 [0] 12 12 2 3 4 2" xfId="11653"/>
    <cellStyle name="쉼표 [0] 12 12 2 3 4 2 2" xfId="11654"/>
    <cellStyle name="쉼표 [0] 12 12 2 3 4 2 2 2" xfId="11655"/>
    <cellStyle name="쉼표 [0] 12 12 2 3 4 2 2 3" xfId="11656"/>
    <cellStyle name="쉼표 [0] 12 12 2 3 4 2 2 4" xfId="11657"/>
    <cellStyle name="쉼표 [0] 12 12 2 3 4 2 2 5" xfId="11658"/>
    <cellStyle name="쉼표 [0] 12 12 2 3 4 2 2 6" xfId="11659"/>
    <cellStyle name="쉼표 [0] 12 12 2 3 4 2 3" xfId="11660"/>
    <cellStyle name="쉼표 [0] 12 12 2 3 4 2 4" xfId="11661"/>
    <cellStyle name="쉼표 [0] 12 12 2 3 4 2 5" xfId="11662"/>
    <cellStyle name="쉼표 [0] 12 12 2 3 4 2 6" xfId="11663"/>
    <cellStyle name="쉼표 [0] 12 12 2 3 4 2 7" xfId="11664"/>
    <cellStyle name="쉼표 [0] 12 12 2 3 4 2 8" xfId="11665"/>
    <cellStyle name="쉼표 [0] 12 12 2 3 4 3" xfId="11666"/>
    <cellStyle name="쉼표 [0] 12 12 2 3 4 3 2" xfId="11667"/>
    <cellStyle name="쉼표 [0] 12 12 2 3 4 3 3" xfId="11668"/>
    <cellStyle name="쉼표 [0] 12 12 2 3 4 3 4" xfId="11669"/>
    <cellStyle name="쉼표 [0] 12 12 2 3 4 3 5" xfId="11670"/>
    <cellStyle name="쉼표 [0] 12 12 2 3 4 3 6" xfId="11671"/>
    <cellStyle name="쉼표 [0] 12 12 2 3 4 4" xfId="11672"/>
    <cellStyle name="쉼표 [0] 12 12 2 3 4 5" xfId="11673"/>
    <cellStyle name="쉼표 [0] 12 12 2 3 4 6" xfId="11674"/>
    <cellStyle name="쉼표 [0] 12 12 2 3 4 7" xfId="11675"/>
    <cellStyle name="쉼표 [0] 12 12 2 3 4 8" xfId="11676"/>
    <cellStyle name="쉼표 [0] 12 12 2 3 4 9" xfId="11677"/>
    <cellStyle name="쉼표 [0] 12 12 2 3 5" xfId="11678"/>
    <cellStyle name="쉼표 [0] 12 12 2 3 5 2" xfId="11679"/>
    <cellStyle name="쉼표 [0] 12 12 2 3 5 2 2" xfId="11680"/>
    <cellStyle name="쉼표 [0] 12 12 2 3 5 2 2 2" xfId="11681"/>
    <cellStyle name="쉼표 [0] 12 12 2 3 5 2 2 3" xfId="11682"/>
    <cellStyle name="쉼표 [0] 12 12 2 3 5 2 2 4" xfId="11683"/>
    <cellStyle name="쉼표 [0] 12 12 2 3 5 2 2 5" xfId="11684"/>
    <cellStyle name="쉼표 [0] 12 12 2 3 5 2 2 6" xfId="11685"/>
    <cellStyle name="쉼표 [0] 12 12 2 3 5 2 3" xfId="11686"/>
    <cellStyle name="쉼표 [0] 12 12 2 3 5 2 4" xfId="11687"/>
    <cellStyle name="쉼표 [0] 12 12 2 3 5 2 5" xfId="11688"/>
    <cellStyle name="쉼표 [0] 12 12 2 3 5 2 6" xfId="11689"/>
    <cellStyle name="쉼표 [0] 12 12 2 3 5 2 7" xfId="11690"/>
    <cellStyle name="쉼표 [0] 12 12 2 3 5 2 8" xfId="11691"/>
    <cellStyle name="쉼표 [0] 12 12 2 3 5 3" xfId="11692"/>
    <cellStyle name="쉼표 [0] 12 12 2 3 5 3 2" xfId="11693"/>
    <cellStyle name="쉼표 [0] 12 12 2 3 5 3 3" xfId="11694"/>
    <cellStyle name="쉼표 [0] 12 12 2 3 5 3 4" xfId="11695"/>
    <cellStyle name="쉼표 [0] 12 12 2 3 5 3 5" xfId="11696"/>
    <cellStyle name="쉼표 [0] 12 12 2 3 5 3 6" xfId="11697"/>
    <cellStyle name="쉼표 [0] 12 12 2 3 5 4" xfId="11698"/>
    <cellStyle name="쉼표 [0] 12 12 2 3 5 5" xfId="11699"/>
    <cellStyle name="쉼표 [0] 12 12 2 3 5 6" xfId="11700"/>
    <cellStyle name="쉼표 [0] 12 12 2 3 5 7" xfId="11701"/>
    <cellStyle name="쉼표 [0] 12 12 2 3 5 8" xfId="11702"/>
    <cellStyle name="쉼표 [0] 12 12 2 3 5 9" xfId="11703"/>
    <cellStyle name="쉼표 [0] 12 12 2 3 6" xfId="11704"/>
    <cellStyle name="쉼표 [0] 12 12 2 3 6 2" xfId="11705"/>
    <cellStyle name="쉼표 [0] 12 12 2 3 6 2 2" xfId="11706"/>
    <cellStyle name="쉼표 [0] 12 12 2 3 6 2 3" xfId="11707"/>
    <cellStyle name="쉼표 [0] 12 12 2 3 6 2 4" xfId="11708"/>
    <cellStyle name="쉼표 [0] 12 12 2 3 6 2 5" xfId="11709"/>
    <cellStyle name="쉼표 [0] 12 12 2 3 6 2 6" xfId="11710"/>
    <cellStyle name="쉼표 [0] 12 12 2 3 6 3" xfId="11711"/>
    <cellStyle name="쉼표 [0] 12 12 2 3 6 4" xfId="11712"/>
    <cellStyle name="쉼표 [0] 12 12 2 3 6 5" xfId="11713"/>
    <cellStyle name="쉼표 [0] 12 12 2 3 6 6" xfId="11714"/>
    <cellStyle name="쉼표 [0] 12 12 2 3 6 7" xfId="11715"/>
    <cellStyle name="쉼표 [0] 12 12 2 3 6 8" xfId="11716"/>
    <cellStyle name="쉼표 [0] 12 12 2 3 7" xfId="11717"/>
    <cellStyle name="쉼표 [0] 12 12 2 3 7 2" xfId="11718"/>
    <cellStyle name="쉼표 [0] 12 12 2 3 7 2 2" xfId="11719"/>
    <cellStyle name="쉼표 [0] 12 12 2 3 7 2 3" xfId="11720"/>
    <cellStyle name="쉼표 [0] 12 12 2 3 7 2 4" xfId="11721"/>
    <cellStyle name="쉼표 [0] 12 12 2 3 7 2 5" xfId="11722"/>
    <cellStyle name="쉼표 [0] 12 12 2 3 7 2 6" xfId="11723"/>
    <cellStyle name="쉼표 [0] 12 12 2 3 7 3" xfId="11724"/>
    <cellStyle name="쉼표 [0] 12 12 2 3 7 4" xfId="11725"/>
    <cellStyle name="쉼표 [0] 12 12 2 3 7 5" xfId="11726"/>
    <cellStyle name="쉼표 [0] 12 12 2 3 7 6" xfId="11727"/>
    <cellStyle name="쉼표 [0] 12 12 2 3 7 7" xfId="11728"/>
    <cellStyle name="쉼표 [0] 12 12 2 3 7 8" xfId="11729"/>
    <cellStyle name="쉼표 [0] 12 12 2 3 8" xfId="11730"/>
    <cellStyle name="쉼표 [0] 12 12 2 3 8 2" xfId="11731"/>
    <cellStyle name="쉼표 [0] 12 12 2 3 8 3" xfId="11732"/>
    <cellStyle name="쉼표 [0] 12 12 2 3 8 4" xfId="11733"/>
    <cellStyle name="쉼표 [0] 12 12 2 3 8 5" xfId="11734"/>
    <cellStyle name="쉼표 [0] 12 12 2 3 8 6" xfId="11735"/>
    <cellStyle name="쉼표 [0] 12 12 2 3 9" xfId="11736"/>
    <cellStyle name="쉼표 [0] 12 12 2 4" xfId="11737"/>
    <cellStyle name="쉼표 [0] 12 12 2 4 10" xfId="11738"/>
    <cellStyle name="쉼표 [0] 12 12 2 4 11" xfId="11739"/>
    <cellStyle name="쉼표 [0] 12 12 2 4 12" xfId="11740"/>
    <cellStyle name="쉼표 [0] 12 12 2 4 13" xfId="11741"/>
    <cellStyle name="쉼표 [0] 12 12 2 4 14" xfId="11742"/>
    <cellStyle name="쉼표 [0] 12 12 2 4 15" xfId="36731"/>
    <cellStyle name="쉼표 [0] 12 12 2 4 2" xfId="11743"/>
    <cellStyle name="쉼표 [0] 12 12 2 4 2 2" xfId="11744"/>
    <cellStyle name="쉼표 [0] 12 12 2 4 2 2 2" xfId="11745"/>
    <cellStyle name="쉼표 [0] 12 12 2 4 2 2 2 2" xfId="11746"/>
    <cellStyle name="쉼표 [0] 12 12 2 4 2 2 2 3" xfId="11747"/>
    <cellStyle name="쉼표 [0] 12 12 2 4 2 2 2 4" xfId="11748"/>
    <cellStyle name="쉼표 [0] 12 12 2 4 2 2 2 5" xfId="11749"/>
    <cellStyle name="쉼표 [0] 12 12 2 4 2 2 2 6" xfId="11750"/>
    <cellStyle name="쉼표 [0] 12 12 2 4 2 2 3" xfId="11751"/>
    <cellStyle name="쉼표 [0] 12 12 2 4 2 2 4" xfId="11752"/>
    <cellStyle name="쉼표 [0] 12 12 2 4 2 2 5" xfId="11753"/>
    <cellStyle name="쉼표 [0] 12 12 2 4 2 2 6" xfId="11754"/>
    <cellStyle name="쉼표 [0] 12 12 2 4 2 2 7" xfId="11755"/>
    <cellStyle name="쉼표 [0] 12 12 2 4 2 2 8" xfId="11756"/>
    <cellStyle name="쉼표 [0] 12 12 2 4 2 3" xfId="11757"/>
    <cellStyle name="쉼표 [0] 12 12 2 4 2 3 2" xfId="11758"/>
    <cellStyle name="쉼표 [0] 12 12 2 4 2 3 3" xfId="11759"/>
    <cellStyle name="쉼표 [0] 12 12 2 4 2 3 4" xfId="11760"/>
    <cellStyle name="쉼표 [0] 12 12 2 4 2 3 5" xfId="11761"/>
    <cellStyle name="쉼표 [0] 12 12 2 4 2 3 6" xfId="11762"/>
    <cellStyle name="쉼표 [0] 12 12 2 4 2 4" xfId="11763"/>
    <cellStyle name="쉼표 [0] 12 12 2 4 2 5" xfId="11764"/>
    <cellStyle name="쉼표 [0] 12 12 2 4 2 6" xfId="11765"/>
    <cellStyle name="쉼표 [0] 12 12 2 4 2 7" xfId="11766"/>
    <cellStyle name="쉼표 [0] 12 12 2 4 2 8" xfId="11767"/>
    <cellStyle name="쉼표 [0] 12 12 2 4 2 9" xfId="11768"/>
    <cellStyle name="쉼표 [0] 12 12 2 4 3" xfId="11769"/>
    <cellStyle name="쉼표 [0] 12 12 2 4 3 2" xfId="11770"/>
    <cellStyle name="쉼표 [0] 12 12 2 4 3 2 2" xfId="11771"/>
    <cellStyle name="쉼표 [0] 12 12 2 4 3 2 2 2" xfId="11772"/>
    <cellStyle name="쉼표 [0] 12 12 2 4 3 2 2 3" xfId="11773"/>
    <cellStyle name="쉼표 [0] 12 12 2 4 3 2 2 4" xfId="11774"/>
    <cellStyle name="쉼표 [0] 12 12 2 4 3 2 2 5" xfId="11775"/>
    <cellStyle name="쉼표 [0] 12 12 2 4 3 2 2 6" xfId="11776"/>
    <cellStyle name="쉼표 [0] 12 12 2 4 3 2 3" xfId="11777"/>
    <cellStyle name="쉼표 [0] 12 12 2 4 3 2 4" xfId="11778"/>
    <cellStyle name="쉼표 [0] 12 12 2 4 3 2 5" xfId="11779"/>
    <cellStyle name="쉼표 [0] 12 12 2 4 3 2 6" xfId="11780"/>
    <cellStyle name="쉼표 [0] 12 12 2 4 3 2 7" xfId="11781"/>
    <cellStyle name="쉼표 [0] 12 12 2 4 3 2 8" xfId="11782"/>
    <cellStyle name="쉼표 [0] 12 12 2 4 3 3" xfId="11783"/>
    <cellStyle name="쉼표 [0] 12 12 2 4 3 3 2" xfId="11784"/>
    <cellStyle name="쉼표 [0] 12 12 2 4 3 3 3" xfId="11785"/>
    <cellStyle name="쉼표 [0] 12 12 2 4 3 3 4" xfId="11786"/>
    <cellStyle name="쉼표 [0] 12 12 2 4 3 3 5" xfId="11787"/>
    <cellStyle name="쉼표 [0] 12 12 2 4 3 3 6" xfId="11788"/>
    <cellStyle name="쉼표 [0] 12 12 2 4 3 4" xfId="11789"/>
    <cellStyle name="쉼표 [0] 12 12 2 4 3 5" xfId="11790"/>
    <cellStyle name="쉼표 [0] 12 12 2 4 3 6" xfId="11791"/>
    <cellStyle name="쉼표 [0] 12 12 2 4 3 7" xfId="11792"/>
    <cellStyle name="쉼표 [0] 12 12 2 4 3 8" xfId="11793"/>
    <cellStyle name="쉼표 [0] 12 12 2 4 3 9" xfId="11794"/>
    <cellStyle name="쉼표 [0] 12 12 2 4 4" xfId="11795"/>
    <cellStyle name="쉼표 [0] 12 12 2 4 4 2" xfId="11796"/>
    <cellStyle name="쉼표 [0] 12 12 2 4 4 2 2" xfId="11797"/>
    <cellStyle name="쉼표 [0] 12 12 2 4 4 2 2 2" xfId="11798"/>
    <cellStyle name="쉼표 [0] 12 12 2 4 4 2 2 3" xfId="11799"/>
    <cellStyle name="쉼표 [0] 12 12 2 4 4 2 2 4" xfId="11800"/>
    <cellStyle name="쉼표 [0] 12 12 2 4 4 2 2 5" xfId="11801"/>
    <cellStyle name="쉼표 [0] 12 12 2 4 4 2 2 6" xfId="11802"/>
    <cellStyle name="쉼표 [0] 12 12 2 4 4 2 3" xfId="11803"/>
    <cellStyle name="쉼표 [0] 12 12 2 4 4 2 4" xfId="11804"/>
    <cellStyle name="쉼표 [0] 12 12 2 4 4 2 5" xfId="11805"/>
    <cellStyle name="쉼표 [0] 12 12 2 4 4 2 6" xfId="11806"/>
    <cellStyle name="쉼표 [0] 12 12 2 4 4 2 7" xfId="11807"/>
    <cellStyle name="쉼표 [0] 12 12 2 4 4 2 8" xfId="11808"/>
    <cellStyle name="쉼표 [0] 12 12 2 4 4 3" xfId="11809"/>
    <cellStyle name="쉼표 [0] 12 12 2 4 4 3 2" xfId="11810"/>
    <cellStyle name="쉼표 [0] 12 12 2 4 4 3 3" xfId="11811"/>
    <cellStyle name="쉼표 [0] 12 12 2 4 4 3 4" xfId="11812"/>
    <cellStyle name="쉼표 [0] 12 12 2 4 4 3 5" xfId="11813"/>
    <cellStyle name="쉼표 [0] 12 12 2 4 4 3 6" xfId="11814"/>
    <cellStyle name="쉼표 [0] 12 12 2 4 4 4" xfId="11815"/>
    <cellStyle name="쉼표 [0] 12 12 2 4 4 5" xfId="11816"/>
    <cellStyle name="쉼표 [0] 12 12 2 4 4 6" xfId="11817"/>
    <cellStyle name="쉼표 [0] 12 12 2 4 4 7" xfId="11818"/>
    <cellStyle name="쉼표 [0] 12 12 2 4 4 8" xfId="11819"/>
    <cellStyle name="쉼표 [0] 12 12 2 4 4 9" xfId="11820"/>
    <cellStyle name="쉼표 [0] 12 12 2 4 5" xfId="11821"/>
    <cellStyle name="쉼표 [0] 12 12 2 4 5 2" xfId="11822"/>
    <cellStyle name="쉼표 [0] 12 12 2 4 5 2 2" xfId="11823"/>
    <cellStyle name="쉼표 [0] 12 12 2 4 5 2 2 2" xfId="11824"/>
    <cellStyle name="쉼표 [0] 12 12 2 4 5 2 2 3" xfId="11825"/>
    <cellStyle name="쉼표 [0] 12 12 2 4 5 2 2 4" xfId="11826"/>
    <cellStyle name="쉼표 [0] 12 12 2 4 5 2 2 5" xfId="11827"/>
    <cellStyle name="쉼표 [0] 12 12 2 4 5 2 2 6" xfId="11828"/>
    <cellStyle name="쉼표 [0] 12 12 2 4 5 2 3" xfId="11829"/>
    <cellStyle name="쉼표 [0] 12 12 2 4 5 2 4" xfId="11830"/>
    <cellStyle name="쉼표 [0] 12 12 2 4 5 2 5" xfId="11831"/>
    <cellStyle name="쉼표 [0] 12 12 2 4 5 2 6" xfId="11832"/>
    <cellStyle name="쉼표 [0] 12 12 2 4 5 2 7" xfId="11833"/>
    <cellStyle name="쉼표 [0] 12 12 2 4 5 2 8" xfId="11834"/>
    <cellStyle name="쉼표 [0] 12 12 2 4 5 3" xfId="11835"/>
    <cellStyle name="쉼표 [0] 12 12 2 4 5 3 2" xfId="11836"/>
    <cellStyle name="쉼표 [0] 12 12 2 4 5 3 3" xfId="11837"/>
    <cellStyle name="쉼표 [0] 12 12 2 4 5 3 4" xfId="11838"/>
    <cellStyle name="쉼표 [0] 12 12 2 4 5 3 5" xfId="11839"/>
    <cellStyle name="쉼표 [0] 12 12 2 4 5 3 6" xfId="11840"/>
    <cellStyle name="쉼표 [0] 12 12 2 4 5 4" xfId="11841"/>
    <cellStyle name="쉼표 [0] 12 12 2 4 5 5" xfId="11842"/>
    <cellStyle name="쉼표 [0] 12 12 2 4 5 6" xfId="11843"/>
    <cellStyle name="쉼표 [0] 12 12 2 4 5 7" xfId="11844"/>
    <cellStyle name="쉼표 [0] 12 12 2 4 5 8" xfId="11845"/>
    <cellStyle name="쉼표 [0] 12 12 2 4 5 9" xfId="11846"/>
    <cellStyle name="쉼표 [0] 12 12 2 4 6" xfId="11847"/>
    <cellStyle name="쉼표 [0] 12 12 2 4 6 2" xfId="11848"/>
    <cellStyle name="쉼표 [0] 12 12 2 4 6 2 2" xfId="11849"/>
    <cellStyle name="쉼표 [0] 12 12 2 4 6 2 3" xfId="11850"/>
    <cellStyle name="쉼표 [0] 12 12 2 4 6 2 4" xfId="11851"/>
    <cellStyle name="쉼표 [0] 12 12 2 4 6 2 5" xfId="11852"/>
    <cellStyle name="쉼표 [0] 12 12 2 4 6 2 6" xfId="11853"/>
    <cellStyle name="쉼표 [0] 12 12 2 4 6 3" xfId="11854"/>
    <cellStyle name="쉼표 [0] 12 12 2 4 6 4" xfId="11855"/>
    <cellStyle name="쉼표 [0] 12 12 2 4 6 5" xfId="11856"/>
    <cellStyle name="쉼표 [0] 12 12 2 4 6 6" xfId="11857"/>
    <cellStyle name="쉼표 [0] 12 12 2 4 6 7" xfId="11858"/>
    <cellStyle name="쉼표 [0] 12 12 2 4 6 8" xfId="11859"/>
    <cellStyle name="쉼표 [0] 12 12 2 4 7" xfId="11860"/>
    <cellStyle name="쉼표 [0] 12 12 2 4 7 2" xfId="11861"/>
    <cellStyle name="쉼표 [0] 12 12 2 4 7 2 2" xfId="11862"/>
    <cellStyle name="쉼표 [0] 12 12 2 4 7 2 3" xfId="11863"/>
    <cellStyle name="쉼표 [0] 12 12 2 4 7 2 4" xfId="11864"/>
    <cellStyle name="쉼표 [0] 12 12 2 4 7 2 5" xfId="11865"/>
    <cellStyle name="쉼표 [0] 12 12 2 4 7 2 6" xfId="11866"/>
    <cellStyle name="쉼표 [0] 12 12 2 4 7 3" xfId="11867"/>
    <cellStyle name="쉼표 [0] 12 12 2 4 7 4" xfId="11868"/>
    <cellStyle name="쉼표 [0] 12 12 2 4 7 5" xfId="11869"/>
    <cellStyle name="쉼표 [0] 12 12 2 4 7 6" xfId="11870"/>
    <cellStyle name="쉼표 [0] 12 12 2 4 7 7" xfId="11871"/>
    <cellStyle name="쉼표 [0] 12 12 2 4 7 8" xfId="11872"/>
    <cellStyle name="쉼표 [0] 12 12 2 4 8" xfId="11873"/>
    <cellStyle name="쉼표 [0] 12 12 2 4 8 2" xfId="11874"/>
    <cellStyle name="쉼표 [0] 12 12 2 4 8 3" xfId="11875"/>
    <cellStyle name="쉼표 [0] 12 12 2 4 8 4" xfId="11876"/>
    <cellStyle name="쉼표 [0] 12 12 2 4 8 5" xfId="11877"/>
    <cellStyle name="쉼표 [0] 12 12 2 4 8 6" xfId="11878"/>
    <cellStyle name="쉼표 [0] 12 12 2 4 9" xfId="11879"/>
    <cellStyle name="쉼표 [0] 12 12 2 5" xfId="11880"/>
    <cellStyle name="쉼표 [0] 12 12 2 5 10" xfId="11881"/>
    <cellStyle name="쉼표 [0] 12 12 2 5 11" xfId="11882"/>
    <cellStyle name="쉼표 [0] 12 12 2 5 12" xfId="11883"/>
    <cellStyle name="쉼표 [0] 12 12 2 5 13" xfId="11884"/>
    <cellStyle name="쉼표 [0] 12 12 2 5 14" xfId="11885"/>
    <cellStyle name="쉼표 [0] 12 12 2 5 15" xfId="36729"/>
    <cellStyle name="쉼표 [0] 12 12 2 5 2" xfId="11886"/>
    <cellStyle name="쉼표 [0] 12 12 2 5 2 2" xfId="11887"/>
    <cellStyle name="쉼표 [0] 12 12 2 5 2 2 2" xfId="11888"/>
    <cellStyle name="쉼표 [0] 12 12 2 5 2 2 2 2" xfId="11889"/>
    <cellStyle name="쉼표 [0] 12 12 2 5 2 2 2 3" xfId="11890"/>
    <cellStyle name="쉼표 [0] 12 12 2 5 2 2 2 4" xfId="11891"/>
    <cellStyle name="쉼표 [0] 12 12 2 5 2 2 2 5" xfId="11892"/>
    <cellStyle name="쉼표 [0] 12 12 2 5 2 2 2 6" xfId="11893"/>
    <cellStyle name="쉼표 [0] 12 12 2 5 2 2 3" xfId="11894"/>
    <cellStyle name="쉼표 [0] 12 12 2 5 2 2 4" xfId="11895"/>
    <cellStyle name="쉼표 [0] 12 12 2 5 2 2 5" xfId="11896"/>
    <cellStyle name="쉼표 [0] 12 12 2 5 2 2 6" xfId="11897"/>
    <cellStyle name="쉼표 [0] 12 12 2 5 2 2 7" xfId="11898"/>
    <cellStyle name="쉼표 [0] 12 12 2 5 2 2 8" xfId="11899"/>
    <cellStyle name="쉼표 [0] 12 12 2 5 2 3" xfId="11900"/>
    <cellStyle name="쉼표 [0] 12 12 2 5 2 3 2" xfId="11901"/>
    <cellStyle name="쉼표 [0] 12 12 2 5 2 3 3" xfId="11902"/>
    <cellStyle name="쉼표 [0] 12 12 2 5 2 3 4" xfId="11903"/>
    <cellStyle name="쉼표 [0] 12 12 2 5 2 3 5" xfId="11904"/>
    <cellStyle name="쉼표 [0] 12 12 2 5 2 3 6" xfId="11905"/>
    <cellStyle name="쉼표 [0] 12 12 2 5 2 4" xfId="11906"/>
    <cellStyle name="쉼표 [0] 12 12 2 5 2 5" xfId="11907"/>
    <cellStyle name="쉼표 [0] 12 12 2 5 2 6" xfId="11908"/>
    <cellStyle name="쉼표 [0] 12 12 2 5 2 7" xfId="11909"/>
    <cellStyle name="쉼표 [0] 12 12 2 5 2 8" xfId="11910"/>
    <cellStyle name="쉼표 [0] 12 12 2 5 2 9" xfId="11911"/>
    <cellStyle name="쉼표 [0] 12 12 2 5 3" xfId="11912"/>
    <cellStyle name="쉼표 [0] 12 12 2 5 3 2" xfId="11913"/>
    <cellStyle name="쉼표 [0] 12 12 2 5 3 2 2" xfId="11914"/>
    <cellStyle name="쉼표 [0] 12 12 2 5 3 2 2 2" xfId="11915"/>
    <cellStyle name="쉼표 [0] 12 12 2 5 3 2 2 3" xfId="11916"/>
    <cellStyle name="쉼표 [0] 12 12 2 5 3 2 2 4" xfId="11917"/>
    <cellStyle name="쉼표 [0] 12 12 2 5 3 2 2 5" xfId="11918"/>
    <cellStyle name="쉼표 [0] 12 12 2 5 3 2 2 6" xfId="11919"/>
    <cellStyle name="쉼표 [0] 12 12 2 5 3 2 3" xfId="11920"/>
    <cellStyle name="쉼표 [0] 12 12 2 5 3 2 4" xfId="11921"/>
    <cellStyle name="쉼표 [0] 12 12 2 5 3 2 5" xfId="11922"/>
    <cellStyle name="쉼표 [0] 12 12 2 5 3 2 6" xfId="11923"/>
    <cellStyle name="쉼표 [0] 12 12 2 5 3 2 7" xfId="11924"/>
    <cellStyle name="쉼표 [0] 12 12 2 5 3 2 8" xfId="11925"/>
    <cellStyle name="쉼표 [0] 12 12 2 5 3 3" xfId="11926"/>
    <cellStyle name="쉼표 [0] 12 12 2 5 3 3 2" xfId="11927"/>
    <cellStyle name="쉼표 [0] 12 12 2 5 3 3 3" xfId="11928"/>
    <cellStyle name="쉼표 [0] 12 12 2 5 3 3 4" xfId="11929"/>
    <cellStyle name="쉼표 [0] 12 12 2 5 3 3 5" xfId="11930"/>
    <cellStyle name="쉼표 [0] 12 12 2 5 3 3 6" xfId="11931"/>
    <cellStyle name="쉼표 [0] 12 12 2 5 3 4" xfId="11932"/>
    <cellStyle name="쉼표 [0] 12 12 2 5 3 5" xfId="11933"/>
    <cellStyle name="쉼표 [0] 12 12 2 5 3 6" xfId="11934"/>
    <cellStyle name="쉼표 [0] 12 12 2 5 3 7" xfId="11935"/>
    <cellStyle name="쉼표 [0] 12 12 2 5 3 8" xfId="11936"/>
    <cellStyle name="쉼표 [0] 12 12 2 5 3 9" xfId="11937"/>
    <cellStyle name="쉼표 [0] 12 12 2 5 4" xfId="11938"/>
    <cellStyle name="쉼표 [0] 12 12 2 5 4 2" xfId="11939"/>
    <cellStyle name="쉼표 [0] 12 12 2 5 4 2 2" xfId="11940"/>
    <cellStyle name="쉼표 [0] 12 12 2 5 4 2 2 2" xfId="11941"/>
    <cellStyle name="쉼표 [0] 12 12 2 5 4 2 2 3" xfId="11942"/>
    <cellStyle name="쉼표 [0] 12 12 2 5 4 2 2 4" xfId="11943"/>
    <cellStyle name="쉼표 [0] 12 12 2 5 4 2 2 5" xfId="11944"/>
    <cellStyle name="쉼표 [0] 12 12 2 5 4 2 2 6" xfId="11945"/>
    <cellStyle name="쉼표 [0] 12 12 2 5 4 2 3" xfId="11946"/>
    <cellStyle name="쉼표 [0] 12 12 2 5 4 2 4" xfId="11947"/>
    <cellStyle name="쉼표 [0] 12 12 2 5 4 2 5" xfId="11948"/>
    <cellStyle name="쉼표 [0] 12 12 2 5 4 2 6" xfId="11949"/>
    <cellStyle name="쉼표 [0] 12 12 2 5 4 2 7" xfId="11950"/>
    <cellStyle name="쉼표 [0] 12 12 2 5 4 2 8" xfId="11951"/>
    <cellStyle name="쉼표 [0] 12 12 2 5 4 3" xfId="11952"/>
    <cellStyle name="쉼표 [0] 12 12 2 5 4 3 2" xfId="11953"/>
    <cellStyle name="쉼표 [0] 12 12 2 5 4 3 3" xfId="11954"/>
    <cellStyle name="쉼표 [0] 12 12 2 5 4 3 4" xfId="11955"/>
    <cellStyle name="쉼표 [0] 12 12 2 5 4 3 5" xfId="11956"/>
    <cellStyle name="쉼표 [0] 12 12 2 5 4 3 6" xfId="11957"/>
    <cellStyle name="쉼표 [0] 12 12 2 5 4 4" xfId="11958"/>
    <cellStyle name="쉼표 [0] 12 12 2 5 4 5" xfId="11959"/>
    <cellStyle name="쉼표 [0] 12 12 2 5 4 6" xfId="11960"/>
    <cellStyle name="쉼표 [0] 12 12 2 5 4 7" xfId="11961"/>
    <cellStyle name="쉼표 [0] 12 12 2 5 4 8" xfId="11962"/>
    <cellStyle name="쉼표 [0] 12 12 2 5 4 9" xfId="11963"/>
    <cellStyle name="쉼표 [0] 12 12 2 5 5" xfId="11964"/>
    <cellStyle name="쉼표 [0] 12 12 2 5 5 2" xfId="11965"/>
    <cellStyle name="쉼표 [0] 12 12 2 5 5 2 2" xfId="11966"/>
    <cellStyle name="쉼표 [0] 12 12 2 5 5 2 2 2" xfId="11967"/>
    <cellStyle name="쉼표 [0] 12 12 2 5 5 2 2 3" xfId="11968"/>
    <cellStyle name="쉼표 [0] 12 12 2 5 5 2 2 4" xfId="11969"/>
    <cellStyle name="쉼표 [0] 12 12 2 5 5 2 2 5" xfId="11970"/>
    <cellStyle name="쉼표 [0] 12 12 2 5 5 2 2 6" xfId="11971"/>
    <cellStyle name="쉼표 [0] 12 12 2 5 5 2 3" xfId="11972"/>
    <cellStyle name="쉼표 [0] 12 12 2 5 5 2 4" xfId="11973"/>
    <cellStyle name="쉼표 [0] 12 12 2 5 5 2 5" xfId="11974"/>
    <cellStyle name="쉼표 [0] 12 12 2 5 5 2 6" xfId="11975"/>
    <cellStyle name="쉼표 [0] 12 12 2 5 5 2 7" xfId="11976"/>
    <cellStyle name="쉼표 [0] 12 12 2 5 5 2 8" xfId="11977"/>
    <cellStyle name="쉼표 [0] 12 12 2 5 5 3" xfId="11978"/>
    <cellStyle name="쉼표 [0] 12 12 2 5 5 3 2" xfId="11979"/>
    <cellStyle name="쉼표 [0] 12 12 2 5 5 3 3" xfId="11980"/>
    <cellStyle name="쉼표 [0] 12 12 2 5 5 3 4" xfId="11981"/>
    <cellStyle name="쉼표 [0] 12 12 2 5 5 3 5" xfId="11982"/>
    <cellStyle name="쉼표 [0] 12 12 2 5 5 3 6" xfId="11983"/>
    <cellStyle name="쉼표 [0] 12 12 2 5 5 4" xfId="11984"/>
    <cellStyle name="쉼표 [0] 12 12 2 5 5 5" xfId="11985"/>
    <cellStyle name="쉼표 [0] 12 12 2 5 5 6" xfId="11986"/>
    <cellStyle name="쉼표 [0] 12 12 2 5 5 7" xfId="11987"/>
    <cellStyle name="쉼표 [0] 12 12 2 5 5 8" xfId="11988"/>
    <cellStyle name="쉼표 [0] 12 12 2 5 5 9" xfId="11989"/>
    <cellStyle name="쉼표 [0] 12 12 2 5 6" xfId="11990"/>
    <cellStyle name="쉼표 [0] 12 12 2 5 6 2" xfId="11991"/>
    <cellStyle name="쉼표 [0] 12 12 2 5 6 2 2" xfId="11992"/>
    <cellStyle name="쉼표 [0] 12 12 2 5 6 2 3" xfId="11993"/>
    <cellStyle name="쉼표 [0] 12 12 2 5 6 2 4" xfId="11994"/>
    <cellStyle name="쉼표 [0] 12 12 2 5 6 2 5" xfId="11995"/>
    <cellStyle name="쉼표 [0] 12 12 2 5 6 2 6" xfId="11996"/>
    <cellStyle name="쉼표 [0] 12 12 2 5 6 3" xfId="11997"/>
    <cellStyle name="쉼표 [0] 12 12 2 5 6 4" xfId="11998"/>
    <cellStyle name="쉼표 [0] 12 12 2 5 6 5" xfId="11999"/>
    <cellStyle name="쉼표 [0] 12 12 2 5 6 6" xfId="12000"/>
    <cellStyle name="쉼표 [0] 12 12 2 5 6 7" xfId="12001"/>
    <cellStyle name="쉼표 [0] 12 12 2 5 6 8" xfId="12002"/>
    <cellStyle name="쉼표 [0] 12 12 2 5 7" xfId="12003"/>
    <cellStyle name="쉼표 [0] 12 12 2 5 7 2" xfId="12004"/>
    <cellStyle name="쉼표 [0] 12 12 2 5 7 2 2" xfId="12005"/>
    <cellStyle name="쉼표 [0] 12 12 2 5 7 2 3" xfId="12006"/>
    <cellStyle name="쉼표 [0] 12 12 2 5 7 2 4" xfId="12007"/>
    <cellStyle name="쉼표 [0] 12 12 2 5 7 2 5" xfId="12008"/>
    <cellStyle name="쉼표 [0] 12 12 2 5 7 2 6" xfId="12009"/>
    <cellStyle name="쉼표 [0] 12 12 2 5 7 3" xfId="12010"/>
    <cellStyle name="쉼표 [0] 12 12 2 5 7 4" xfId="12011"/>
    <cellStyle name="쉼표 [0] 12 12 2 5 7 5" xfId="12012"/>
    <cellStyle name="쉼표 [0] 12 12 2 5 7 6" xfId="12013"/>
    <cellStyle name="쉼표 [0] 12 12 2 5 7 7" xfId="12014"/>
    <cellStyle name="쉼표 [0] 12 12 2 5 7 8" xfId="12015"/>
    <cellStyle name="쉼표 [0] 12 12 2 5 8" xfId="12016"/>
    <cellStyle name="쉼표 [0] 12 12 2 5 8 2" xfId="12017"/>
    <cellStyle name="쉼표 [0] 12 12 2 5 8 3" xfId="12018"/>
    <cellStyle name="쉼표 [0] 12 12 2 5 8 4" xfId="12019"/>
    <cellStyle name="쉼표 [0] 12 12 2 5 8 5" xfId="12020"/>
    <cellStyle name="쉼표 [0] 12 12 2 5 8 6" xfId="12021"/>
    <cellStyle name="쉼표 [0] 12 12 2 5 9" xfId="12022"/>
    <cellStyle name="쉼표 [0] 12 12 2 6" xfId="12023"/>
    <cellStyle name="쉼표 [0] 12 12 2 6 10" xfId="12024"/>
    <cellStyle name="쉼표 [0] 12 12 2 6 10 2" xfId="12025"/>
    <cellStyle name="쉼표 [0] 12 12 2 6 10 2 2" xfId="12026"/>
    <cellStyle name="쉼표 [0] 12 12 2 6 10 2 2 2" xfId="12027"/>
    <cellStyle name="쉼표 [0] 12 12 2 6 10 2 2 3" xfId="12028"/>
    <cellStyle name="쉼표 [0] 12 12 2 6 10 2 2 4" xfId="12029"/>
    <cellStyle name="쉼표 [0] 12 12 2 6 10 2 2 5" xfId="12030"/>
    <cellStyle name="쉼표 [0] 12 12 2 6 10 2 2 6" xfId="12031"/>
    <cellStyle name="쉼표 [0] 12 12 2 6 10 2 3" xfId="12032"/>
    <cellStyle name="쉼표 [0] 12 12 2 6 10 2 4" xfId="12033"/>
    <cellStyle name="쉼표 [0] 12 12 2 6 10 2 5" xfId="12034"/>
    <cellStyle name="쉼표 [0] 12 12 2 6 10 2 6" xfId="12035"/>
    <cellStyle name="쉼표 [0] 12 12 2 6 10 2 7" xfId="12036"/>
    <cellStyle name="쉼표 [0] 12 12 2 6 10 2 8" xfId="12037"/>
    <cellStyle name="쉼표 [0] 12 12 2 6 10 3" xfId="12038"/>
    <cellStyle name="쉼표 [0] 12 12 2 6 10 3 2" xfId="12039"/>
    <cellStyle name="쉼표 [0] 12 12 2 6 10 3 3" xfId="12040"/>
    <cellStyle name="쉼표 [0] 12 12 2 6 10 3 4" xfId="12041"/>
    <cellStyle name="쉼표 [0] 12 12 2 6 10 3 5" xfId="12042"/>
    <cellStyle name="쉼표 [0] 12 12 2 6 10 3 6" xfId="12043"/>
    <cellStyle name="쉼표 [0] 12 12 2 6 10 4" xfId="12044"/>
    <cellStyle name="쉼표 [0] 12 12 2 6 10 5" xfId="12045"/>
    <cellStyle name="쉼표 [0] 12 12 2 6 10 6" xfId="12046"/>
    <cellStyle name="쉼표 [0] 12 12 2 6 10 7" xfId="12047"/>
    <cellStyle name="쉼표 [0] 12 12 2 6 10 8" xfId="12048"/>
    <cellStyle name="쉼표 [0] 12 12 2 6 10 9" xfId="12049"/>
    <cellStyle name="쉼표 [0] 12 12 2 6 11" xfId="12050"/>
    <cellStyle name="쉼표 [0] 12 12 2 6 11 2" xfId="12051"/>
    <cellStyle name="쉼표 [0] 12 12 2 6 11 2 2" xfId="12052"/>
    <cellStyle name="쉼표 [0] 12 12 2 6 11 2 2 2" xfId="12053"/>
    <cellStyle name="쉼표 [0] 12 12 2 6 11 2 2 3" xfId="12054"/>
    <cellStyle name="쉼표 [0] 12 12 2 6 11 2 2 4" xfId="12055"/>
    <cellStyle name="쉼표 [0] 12 12 2 6 11 2 2 5" xfId="12056"/>
    <cellStyle name="쉼표 [0] 12 12 2 6 11 2 2 6" xfId="12057"/>
    <cellStyle name="쉼표 [0] 12 12 2 6 11 2 3" xfId="12058"/>
    <cellStyle name="쉼표 [0] 12 12 2 6 11 2 4" xfId="12059"/>
    <cellStyle name="쉼표 [0] 12 12 2 6 11 2 5" xfId="12060"/>
    <cellStyle name="쉼표 [0] 12 12 2 6 11 2 6" xfId="12061"/>
    <cellStyle name="쉼표 [0] 12 12 2 6 11 2 7" xfId="12062"/>
    <cellStyle name="쉼표 [0] 12 12 2 6 11 2 8" xfId="12063"/>
    <cellStyle name="쉼표 [0] 12 12 2 6 11 3" xfId="12064"/>
    <cellStyle name="쉼표 [0] 12 12 2 6 11 3 2" xfId="12065"/>
    <cellStyle name="쉼표 [0] 12 12 2 6 11 3 3" xfId="12066"/>
    <cellStyle name="쉼표 [0] 12 12 2 6 11 3 4" xfId="12067"/>
    <cellStyle name="쉼표 [0] 12 12 2 6 11 3 5" xfId="12068"/>
    <cellStyle name="쉼표 [0] 12 12 2 6 11 3 6" xfId="12069"/>
    <cellStyle name="쉼표 [0] 12 12 2 6 11 4" xfId="12070"/>
    <cellStyle name="쉼표 [0] 12 12 2 6 11 5" xfId="12071"/>
    <cellStyle name="쉼표 [0] 12 12 2 6 11 6" xfId="12072"/>
    <cellStyle name="쉼표 [0] 12 12 2 6 11 7" xfId="12073"/>
    <cellStyle name="쉼표 [0] 12 12 2 6 11 8" xfId="12074"/>
    <cellStyle name="쉼표 [0] 12 12 2 6 11 9" xfId="12075"/>
    <cellStyle name="쉼표 [0] 12 12 2 6 12" xfId="12076"/>
    <cellStyle name="쉼표 [0] 12 12 2 6 12 2" xfId="12077"/>
    <cellStyle name="쉼표 [0] 12 12 2 6 12 2 2" xfId="12078"/>
    <cellStyle name="쉼표 [0] 12 12 2 6 12 2 2 2" xfId="12079"/>
    <cellStyle name="쉼표 [0] 12 12 2 6 12 2 2 3" xfId="12080"/>
    <cellStyle name="쉼표 [0] 12 12 2 6 12 2 2 4" xfId="12081"/>
    <cellStyle name="쉼표 [0] 12 12 2 6 12 2 2 5" xfId="12082"/>
    <cellStyle name="쉼표 [0] 12 12 2 6 12 2 2 6" xfId="12083"/>
    <cellStyle name="쉼표 [0] 12 12 2 6 12 2 3" xfId="12084"/>
    <cellStyle name="쉼표 [0] 12 12 2 6 12 2 4" xfId="12085"/>
    <cellStyle name="쉼표 [0] 12 12 2 6 12 2 5" xfId="12086"/>
    <cellStyle name="쉼표 [0] 12 12 2 6 12 2 6" xfId="12087"/>
    <cellStyle name="쉼표 [0] 12 12 2 6 12 2 7" xfId="12088"/>
    <cellStyle name="쉼표 [0] 12 12 2 6 12 2 8" xfId="12089"/>
    <cellStyle name="쉼표 [0] 12 12 2 6 12 3" xfId="12090"/>
    <cellStyle name="쉼표 [0] 12 12 2 6 12 3 2" xfId="12091"/>
    <cellStyle name="쉼표 [0] 12 12 2 6 12 3 3" xfId="12092"/>
    <cellStyle name="쉼표 [0] 12 12 2 6 12 3 4" xfId="12093"/>
    <cellStyle name="쉼표 [0] 12 12 2 6 12 3 5" xfId="12094"/>
    <cellStyle name="쉼표 [0] 12 12 2 6 12 3 6" xfId="12095"/>
    <cellStyle name="쉼표 [0] 12 12 2 6 12 4" xfId="12096"/>
    <cellStyle name="쉼표 [0] 12 12 2 6 12 5" xfId="12097"/>
    <cellStyle name="쉼표 [0] 12 12 2 6 12 6" xfId="12098"/>
    <cellStyle name="쉼표 [0] 12 12 2 6 12 7" xfId="12099"/>
    <cellStyle name="쉼표 [0] 12 12 2 6 12 8" xfId="12100"/>
    <cellStyle name="쉼표 [0] 12 12 2 6 12 9" xfId="12101"/>
    <cellStyle name="쉼표 [0] 12 12 2 6 13" xfId="12102"/>
    <cellStyle name="쉼표 [0] 12 12 2 6 13 2" xfId="12103"/>
    <cellStyle name="쉼표 [0] 12 12 2 6 13 2 2" xfId="12104"/>
    <cellStyle name="쉼표 [0] 12 12 2 6 13 2 2 2" xfId="12105"/>
    <cellStyle name="쉼표 [0] 12 12 2 6 13 2 2 3" xfId="12106"/>
    <cellStyle name="쉼표 [0] 12 12 2 6 13 2 2 4" xfId="12107"/>
    <cellStyle name="쉼표 [0] 12 12 2 6 13 2 2 5" xfId="12108"/>
    <cellStyle name="쉼표 [0] 12 12 2 6 13 2 2 6" xfId="12109"/>
    <cellStyle name="쉼표 [0] 12 12 2 6 13 2 3" xfId="12110"/>
    <cellStyle name="쉼표 [0] 12 12 2 6 13 2 4" xfId="12111"/>
    <cellStyle name="쉼표 [0] 12 12 2 6 13 2 5" xfId="12112"/>
    <cellStyle name="쉼표 [0] 12 12 2 6 13 2 6" xfId="12113"/>
    <cellStyle name="쉼표 [0] 12 12 2 6 13 2 7" xfId="12114"/>
    <cellStyle name="쉼표 [0] 12 12 2 6 13 2 8" xfId="12115"/>
    <cellStyle name="쉼표 [0] 12 12 2 6 13 3" xfId="12116"/>
    <cellStyle name="쉼표 [0] 12 12 2 6 13 3 2" xfId="12117"/>
    <cellStyle name="쉼표 [0] 12 12 2 6 13 3 3" xfId="12118"/>
    <cellStyle name="쉼표 [0] 12 12 2 6 13 3 4" xfId="12119"/>
    <cellStyle name="쉼표 [0] 12 12 2 6 13 3 5" xfId="12120"/>
    <cellStyle name="쉼표 [0] 12 12 2 6 13 3 6" xfId="12121"/>
    <cellStyle name="쉼표 [0] 12 12 2 6 13 4" xfId="12122"/>
    <cellStyle name="쉼표 [0] 12 12 2 6 13 5" xfId="12123"/>
    <cellStyle name="쉼표 [0] 12 12 2 6 13 6" xfId="12124"/>
    <cellStyle name="쉼표 [0] 12 12 2 6 13 7" xfId="12125"/>
    <cellStyle name="쉼표 [0] 12 12 2 6 13 8" xfId="12126"/>
    <cellStyle name="쉼표 [0] 12 12 2 6 13 9" xfId="12127"/>
    <cellStyle name="쉼표 [0] 12 12 2 6 14" xfId="12128"/>
    <cellStyle name="쉼표 [0] 12 12 2 6 14 2" xfId="12129"/>
    <cellStyle name="쉼표 [0] 12 12 2 6 14 2 2" xfId="12130"/>
    <cellStyle name="쉼표 [0] 12 12 2 6 14 2 3" xfId="12131"/>
    <cellStyle name="쉼표 [0] 12 12 2 6 14 2 4" xfId="12132"/>
    <cellStyle name="쉼표 [0] 12 12 2 6 14 2 5" xfId="12133"/>
    <cellStyle name="쉼표 [0] 12 12 2 6 14 2 6" xfId="12134"/>
    <cellStyle name="쉼표 [0] 12 12 2 6 14 3" xfId="12135"/>
    <cellStyle name="쉼표 [0] 12 12 2 6 14 4" xfId="12136"/>
    <cellStyle name="쉼표 [0] 12 12 2 6 14 5" xfId="12137"/>
    <cellStyle name="쉼표 [0] 12 12 2 6 14 6" xfId="12138"/>
    <cellStyle name="쉼표 [0] 12 12 2 6 14 7" xfId="12139"/>
    <cellStyle name="쉼표 [0] 12 12 2 6 14 8" xfId="12140"/>
    <cellStyle name="쉼표 [0] 12 12 2 6 15" xfId="12141"/>
    <cellStyle name="쉼표 [0] 12 12 2 6 15 2" xfId="12142"/>
    <cellStyle name="쉼표 [0] 12 12 2 6 15 2 2" xfId="12143"/>
    <cellStyle name="쉼표 [0] 12 12 2 6 15 2 3" xfId="12144"/>
    <cellStyle name="쉼표 [0] 12 12 2 6 15 2 4" xfId="12145"/>
    <cellStyle name="쉼표 [0] 12 12 2 6 15 2 5" xfId="12146"/>
    <cellStyle name="쉼표 [0] 12 12 2 6 15 2 6" xfId="12147"/>
    <cellStyle name="쉼표 [0] 12 12 2 6 15 3" xfId="12148"/>
    <cellStyle name="쉼표 [0] 12 12 2 6 15 4" xfId="12149"/>
    <cellStyle name="쉼표 [0] 12 12 2 6 15 5" xfId="12150"/>
    <cellStyle name="쉼표 [0] 12 12 2 6 15 6" xfId="12151"/>
    <cellStyle name="쉼표 [0] 12 12 2 6 15 7" xfId="12152"/>
    <cellStyle name="쉼표 [0] 12 12 2 6 15 8" xfId="12153"/>
    <cellStyle name="쉼표 [0] 12 12 2 6 16" xfId="12154"/>
    <cellStyle name="쉼표 [0] 12 12 2 6 16 2" xfId="12155"/>
    <cellStyle name="쉼표 [0] 12 12 2 6 16 3" xfId="12156"/>
    <cellStyle name="쉼표 [0] 12 12 2 6 16 4" xfId="12157"/>
    <cellStyle name="쉼표 [0] 12 12 2 6 16 5" xfId="12158"/>
    <cellStyle name="쉼표 [0] 12 12 2 6 16 6" xfId="12159"/>
    <cellStyle name="쉼표 [0] 12 12 2 6 17" xfId="12160"/>
    <cellStyle name="쉼표 [0] 12 12 2 6 18" xfId="12161"/>
    <cellStyle name="쉼표 [0] 12 12 2 6 19" xfId="12162"/>
    <cellStyle name="쉼표 [0] 12 12 2 6 2" xfId="12163"/>
    <cellStyle name="쉼표 [0] 12 12 2 6 2 10" xfId="12164"/>
    <cellStyle name="쉼표 [0] 12 12 2 6 2 10 2" xfId="12165"/>
    <cellStyle name="쉼표 [0] 12 12 2 6 2 10 2 2" xfId="12166"/>
    <cellStyle name="쉼표 [0] 12 12 2 6 2 10 2 3" xfId="12167"/>
    <cellStyle name="쉼표 [0] 12 12 2 6 2 10 2 4" xfId="12168"/>
    <cellStyle name="쉼표 [0] 12 12 2 6 2 10 2 5" xfId="12169"/>
    <cellStyle name="쉼표 [0] 12 12 2 6 2 10 2 6" xfId="12170"/>
    <cellStyle name="쉼표 [0] 12 12 2 6 2 10 3" xfId="12171"/>
    <cellStyle name="쉼표 [0] 12 12 2 6 2 10 4" xfId="12172"/>
    <cellStyle name="쉼표 [0] 12 12 2 6 2 10 5" xfId="12173"/>
    <cellStyle name="쉼표 [0] 12 12 2 6 2 10 6" xfId="12174"/>
    <cellStyle name="쉼표 [0] 12 12 2 6 2 10 7" xfId="12175"/>
    <cellStyle name="쉼표 [0] 12 12 2 6 2 10 8" xfId="12176"/>
    <cellStyle name="쉼표 [0] 12 12 2 6 2 11" xfId="12177"/>
    <cellStyle name="쉼표 [0] 12 12 2 6 2 11 2" xfId="12178"/>
    <cellStyle name="쉼표 [0] 12 12 2 6 2 11 3" xfId="12179"/>
    <cellStyle name="쉼표 [0] 12 12 2 6 2 11 4" xfId="12180"/>
    <cellStyle name="쉼표 [0] 12 12 2 6 2 11 5" xfId="12181"/>
    <cellStyle name="쉼표 [0] 12 12 2 6 2 11 6" xfId="12182"/>
    <cellStyle name="쉼표 [0] 12 12 2 6 2 12" xfId="12183"/>
    <cellStyle name="쉼표 [0] 12 12 2 6 2 13" xfId="12184"/>
    <cellStyle name="쉼표 [0] 12 12 2 6 2 14" xfId="12185"/>
    <cellStyle name="쉼표 [0] 12 12 2 6 2 15" xfId="12186"/>
    <cellStyle name="쉼표 [0] 12 12 2 6 2 16" xfId="12187"/>
    <cellStyle name="쉼표 [0] 12 12 2 6 2 17" xfId="12188"/>
    <cellStyle name="쉼표 [0] 12 12 2 6 2 18" xfId="36725"/>
    <cellStyle name="쉼표 [0] 12 12 2 6 2 2" xfId="12189"/>
    <cellStyle name="쉼표 [0] 12 12 2 6 2 2 10" xfId="12190"/>
    <cellStyle name="쉼표 [0] 12 12 2 6 2 2 10 2" xfId="12191"/>
    <cellStyle name="쉼표 [0] 12 12 2 6 2 2 10 2 2" xfId="12192"/>
    <cellStyle name="쉼표 [0] 12 12 2 6 2 2 10 2 3" xfId="12193"/>
    <cellStyle name="쉼표 [0] 12 12 2 6 2 2 10 2 4" xfId="12194"/>
    <cellStyle name="쉼표 [0] 12 12 2 6 2 2 10 2 5" xfId="12195"/>
    <cellStyle name="쉼표 [0] 12 12 2 6 2 2 10 2 6" xfId="12196"/>
    <cellStyle name="쉼표 [0] 12 12 2 6 2 2 10 3" xfId="12197"/>
    <cellStyle name="쉼표 [0] 12 12 2 6 2 2 10 4" xfId="12198"/>
    <cellStyle name="쉼표 [0] 12 12 2 6 2 2 10 5" xfId="12199"/>
    <cellStyle name="쉼표 [0] 12 12 2 6 2 2 10 6" xfId="12200"/>
    <cellStyle name="쉼표 [0] 12 12 2 6 2 2 10 7" xfId="12201"/>
    <cellStyle name="쉼표 [0] 12 12 2 6 2 2 10 8" xfId="12202"/>
    <cellStyle name="쉼표 [0] 12 12 2 6 2 2 11" xfId="12203"/>
    <cellStyle name="쉼표 [0] 12 12 2 6 2 2 11 2" xfId="12204"/>
    <cellStyle name="쉼표 [0] 12 12 2 6 2 2 11 3" xfId="12205"/>
    <cellStyle name="쉼표 [0] 12 12 2 6 2 2 11 4" xfId="12206"/>
    <cellStyle name="쉼표 [0] 12 12 2 6 2 2 11 5" xfId="12207"/>
    <cellStyle name="쉼표 [0] 12 12 2 6 2 2 11 6" xfId="12208"/>
    <cellStyle name="쉼표 [0] 12 12 2 6 2 2 12" xfId="12209"/>
    <cellStyle name="쉼표 [0] 12 12 2 6 2 2 13" xfId="12210"/>
    <cellStyle name="쉼표 [0] 12 12 2 6 2 2 14" xfId="12211"/>
    <cellStyle name="쉼표 [0] 12 12 2 6 2 2 15" xfId="12212"/>
    <cellStyle name="쉼표 [0] 12 12 2 6 2 2 16" xfId="12213"/>
    <cellStyle name="쉼표 [0] 12 12 2 6 2 2 17" xfId="12214"/>
    <cellStyle name="쉼표 [0] 12 12 2 6 2 2 18" xfId="36724"/>
    <cellStyle name="쉼표 [0] 12 12 2 6 2 2 2" xfId="12215"/>
    <cellStyle name="쉼표 [0] 12 12 2 6 2 2 2 2" xfId="12216"/>
    <cellStyle name="쉼표 [0] 12 12 2 6 2 2 2 2 2" xfId="12217"/>
    <cellStyle name="쉼표 [0] 12 12 2 6 2 2 2 2 2 2" xfId="12218"/>
    <cellStyle name="쉼표 [0] 12 12 2 6 2 2 2 2 2 3" xfId="12219"/>
    <cellStyle name="쉼표 [0] 12 12 2 6 2 2 2 2 2 4" xfId="12220"/>
    <cellStyle name="쉼표 [0] 12 12 2 6 2 2 2 2 2 5" xfId="12221"/>
    <cellStyle name="쉼표 [0] 12 12 2 6 2 2 2 2 2 6" xfId="12222"/>
    <cellStyle name="쉼표 [0] 12 12 2 6 2 2 2 2 3" xfId="12223"/>
    <cellStyle name="쉼표 [0] 12 12 2 6 2 2 2 2 4" xfId="12224"/>
    <cellStyle name="쉼표 [0] 12 12 2 6 2 2 2 2 5" xfId="12225"/>
    <cellStyle name="쉼표 [0] 12 12 2 6 2 2 2 2 6" xfId="12226"/>
    <cellStyle name="쉼표 [0] 12 12 2 6 2 2 2 2 7" xfId="12227"/>
    <cellStyle name="쉼표 [0] 12 12 2 6 2 2 2 2 8" xfId="12228"/>
    <cellStyle name="쉼표 [0] 12 12 2 6 2 2 2 3" xfId="12229"/>
    <cellStyle name="쉼표 [0] 12 12 2 6 2 2 2 3 2" xfId="12230"/>
    <cellStyle name="쉼표 [0] 12 12 2 6 2 2 2 3 3" xfId="12231"/>
    <cellStyle name="쉼표 [0] 12 12 2 6 2 2 2 3 4" xfId="12232"/>
    <cellStyle name="쉼표 [0] 12 12 2 6 2 2 2 3 5" xfId="12233"/>
    <cellStyle name="쉼표 [0] 12 12 2 6 2 2 2 3 6" xfId="12234"/>
    <cellStyle name="쉼표 [0] 12 12 2 6 2 2 2 4" xfId="12235"/>
    <cellStyle name="쉼표 [0] 12 12 2 6 2 2 2 5" xfId="12236"/>
    <cellStyle name="쉼표 [0] 12 12 2 6 2 2 2 6" xfId="12237"/>
    <cellStyle name="쉼표 [0] 12 12 2 6 2 2 2 7" xfId="12238"/>
    <cellStyle name="쉼표 [0] 12 12 2 6 2 2 2 8" xfId="12239"/>
    <cellStyle name="쉼표 [0] 12 12 2 6 2 2 2 9" xfId="12240"/>
    <cellStyle name="쉼표 [0] 12 12 2 6 2 2 3" xfId="12241"/>
    <cellStyle name="쉼표 [0] 12 12 2 6 2 2 3 2" xfId="12242"/>
    <cellStyle name="쉼표 [0] 12 12 2 6 2 2 3 2 2" xfId="12243"/>
    <cellStyle name="쉼표 [0] 12 12 2 6 2 2 3 2 2 2" xfId="12244"/>
    <cellStyle name="쉼표 [0] 12 12 2 6 2 2 3 2 2 3" xfId="12245"/>
    <cellStyle name="쉼표 [0] 12 12 2 6 2 2 3 2 2 4" xfId="12246"/>
    <cellStyle name="쉼표 [0] 12 12 2 6 2 2 3 2 2 5" xfId="12247"/>
    <cellStyle name="쉼표 [0] 12 12 2 6 2 2 3 2 2 6" xfId="12248"/>
    <cellStyle name="쉼표 [0] 12 12 2 6 2 2 3 2 3" xfId="12249"/>
    <cellStyle name="쉼표 [0] 12 12 2 6 2 2 3 2 4" xfId="12250"/>
    <cellStyle name="쉼표 [0] 12 12 2 6 2 2 3 2 5" xfId="12251"/>
    <cellStyle name="쉼표 [0] 12 12 2 6 2 2 3 2 6" xfId="12252"/>
    <cellStyle name="쉼표 [0] 12 12 2 6 2 2 3 2 7" xfId="12253"/>
    <cellStyle name="쉼표 [0] 12 12 2 6 2 2 3 2 8" xfId="12254"/>
    <cellStyle name="쉼표 [0] 12 12 2 6 2 2 3 3" xfId="12255"/>
    <cellStyle name="쉼표 [0] 12 12 2 6 2 2 3 3 2" xfId="12256"/>
    <cellStyle name="쉼표 [0] 12 12 2 6 2 2 3 3 3" xfId="12257"/>
    <cellStyle name="쉼표 [0] 12 12 2 6 2 2 3 3 4" xfId="12258"/>
    <cellStyle name="쉼표 [0] 12 12 2 6 2 2 3 3 5" xfId="12259"/>
    <cellStyle name="쉼표 [0] 12 12 2 6 2 2 3 3 6" xfId="12260"/>
    <cellStyle name="쉼표 [0] 12 12 2 6 2 2 3 4" xfId="12261"/>
    <cellStyle name="쉼표 [0] 12 12 2 6 2 2 3 5" xfId="12262"/>
    <cellStyle name="쉼표 [0] 12 12 2 6 2 2 3 6" xfId="12263"/>
    <cellStyle name="쉼표 [0] 12 12 2 6 2 2 3 7" xfId="12264"/>
    <cellStyle name="쉼표 [0] 12 12 2 6 2 2 3 8" xfId="12265"/>
    <cellStyle name="쉼표 [0] 12 12 2 6 2 2 3 9" xfId="12266"/>
    <cellStyle name="쉼표 [0] 12 12 2 6 2 2 4" xfId="12267"/>
    <cellStyle name="쉼표 [0] 12 12 2 6 2 2 4 2" xfId="12268"/>
    <cellStyle name="쉼표 [0] 12 12 2 6 2 2 4 2 2" xfId="12269"/>
    <cellStyle name="쉼표 [0] 12 12 2 6 2 2 4 2 2 2" xfId="12270"/>
    <cellStyle name="쉼표 [0] 12 12 2 6 2 2 4 2 2 3" xfId="12271"/>
    <cellStyle name="쉼표 [0] 12 12 2 6 2 2 4 2 2 4" xfId="12272"/>
    <cellStyle name="쉼표 [0] 12 12 2 6 2 2 4 2 2 5" xfId="12273"/>
    <cellStyle name="쉼표 [0] 12 12 2 6 2 2 4 2 2 6" xfId="12274"/>
    <cellStyle name="쉼표 [0] 12 12 2 6 2 2 4 2 3" xfId="12275"/>
    <cellStyle name="쉼표 [0] 12 12 2 6 2 2 4 2 4" xfId="12276"/>
    <cellStyle name="쉼표 [0] 12 12 2 6 2 2 4 2 5" xfId="12277"/>
    <cellStyle name="쉼표 [0] 12 12 2 6 2 2 4 2 6" xfId="12278"/>
    <cellStyle name="쉼표 [0] 12 12 2 6 2 2 4 2 7" xfId="12279"/>
    <cellStyle name="쉼표 [0] 12 12 2 6 2 2 4 2 8" xfId="12280"/>
    <cellStyle name="쉼표 [0] 12 12 2 6 2 2 4 3" xfId="12281"/>
    <cellStyle name="쉼표 [0] 12 12 2 6 2 2 4 3 2" xfId="12282"/>
    <cellStyle name="쉼표 [0] 12 12 2 6 2 2 4 3 3" xfId="12283"/>
    <cellStyle name="쉼표 [0] 12 12 2 6 2 2 4 3 4" xfId="12284"/>
    <cellStyle name="쉼표 [0] 12 12 2 6 2 2 4 3 5" xfId="12285"/>
    <cellStyle name="쉼표 [0] 12 12 2 6 2 2 4 3 6" xfId="12286"/>
    <cellStyle name="쉼표 [0] 12 12 2 6 2 2 4 4" xfId="12287"/>
    <cellStyle name="쉼표 [0] 12 12 2 6 2 2 4 5" xfId="12288"/>
    <cellStyle name="쉼표 [0] 12 12 2 6 2 2 4 6" xfId="12289"/>
    <cellStyle name="쉼표 [0] 12 12 2 6 2 2 4 7" xfId="12290"/>
    <cellStyle name="쉼표 [0] 12 12 2 6 2 2 4 8" xfId="12291"/>
    <cellStyle name="쉼표 [0] 12 12 2 6 2 2 4 9" xfId="12292"/>
    <cellStyle name="쉼표 [0] 12 12 2 6 2 2 5" xfId="12293"/>
    <cellStyle name="쉼표 [0] 12 12 2 6 2 2 5 2" xfId="12294"/>
    <cellStyle name="쉼표 [0] 12 12 2 6 2 2 5 2 2" xfId="12295"/>
    <cellStyle name="쉼표 [0] 12 12 2 6 2 2 5 2 2 2" xfId="12296"/>
    <cellStyle name="쉼표 [0] 12 12 2 6 2 2 5 2 2 3" xfId="12297"/>
    <cellStyle name="쉼표 [0] 12 12 2 6 2 2 5 2 2 4" xfId="12298"/>
    <cellStyle name="쉼표 [0] 12 12 2 6 2 2 5 2 2 5" xfId="12299"/>
    <cellStyle name="쉼표 [0] 12 12 2 6 2 2 5 2 2 6" xfId="12300"/>
    <cellStyle name="쉼표 [0] 12 12 2 6 2 2 5 2 3" xfId="12301"/>
    <cellStyle name="쉼표 [0] 12 12 2 6 2 2 5 2 4" xfId="12302"/>
    <cellStyle name="쉼표 [0] 12 12 2 6 2 2 5 2 5" xfId="12303"/>
    <cellStyle name="쉼표 [0] 12 12 2 6 2 2 5 2 6" xfId="12304"/>
    <cellStyle name="쉼표 [0] 12 12 2 6 2 2 5 2 7" xfId="12305"/>
    <cellStyle name="쉼표 [0] 12 12 2 6 2 2 5 2 8" xfId="12306"/>
    <cellStyle name="쉼표 [0] 12 12 2 6 2 2 5 3" xfId="12307"/>
    <cellStyle name="쉼표 [0] 12 12 2 6 2 2 5 3 2" xfId="12308"/>
    <cellStyle name="쉼표 [0] 12 12 2 6 2 2 5 3 3" xfId="12309"/>
    <cellStyle name="쉼표 [0] 12 12 2 6 2 2 5 3 4" xfId="12310"/>
    <cellStyle name="쉼표 [0] 12 12 2 6 2 2 5 3 5" xfId="12311"/>
    <cellStyle name="쉼표 [0] 12 12 2 6 2 2 5 3 6" xfId="12312"/>
    <cellStyle name="쉼표 [0] 12 12 2 6 2 2 5 4" xfId="12313"/>
    <cellStyle name="쉼표 [0] 12 12 2 6 2 2 5 5" xfId="12314"/>
    <cellStyle name="쉼표 [0] 12 12 2 6 2 2 5 6" xfId="12315"/>
    <cellStyle name="쉼표 [0] 12 12 2 6 2 2 5 7" xfId="12316"/>
    <cellStyle name="쉼표 [0] 12 12 2 6 2 2 5 8" xfId="12317"/>
    <cellStyle name="쉼표 [0] 12 12 2 6 2 2 5 9" xfId="12318"/>
    <cellStyle name="쉼표 [0] 12 12 2 6 2 2 6" xfId="12319"/>
    <cellStyle name="쉼표 [0] 12 12 2 6 2 2 6 2" xfId="12320"/>
    <cellStyle name="쉼표 [0] 12 12 2 6 2 2 6 2 2" xfId="12321"/>
    <cellStyle name="쉼표 [0] 12 12 2 6 2 2 6 2 2 2" xfId="12322"/>
    <cellStyle name="쉼표 [0] 12 12 2 6 2 2 6 2 2 3" xfId="12323"/>
    <cellStyle name="쉼표 [0] 12 12 2 6 2 2 6 2 2 4" xfId="12324"/>
    <cellStyle name="쉼표 [0] 12 12 2 6 2 2 6 2 2 5" xfId="12325"/>
    <cellStyle name="쉼표 [0] 12 12 2 6 2 2 6 2 2 6" xfId="12326"/>
    <cellStyle name="쉼표 [0] 12 12 2 6 2 2 6 2 3" xfId="12327"/>
    <cellStyle name="쉼표 [0] 12 12 2 6 2 2 6 2 4" xfId="12328"/>
    <cellStyle name="쉼표 [0] 12 12 2 6 2 2 6 2 5" xfId="12329"/>
    <cellStyle name="쉼표 [0] 12 12 2 6 2 2 6 2 6" xfId="12330"/>
    <cellStyle name="쉼표 [0] 12 12 2 6 2 2 6 2 7" xfId="12331"/>
    <cellStyle name="쉼표 [0] 12 12 2 6 2 2 6 2 8" xfId="12332"/>
    <cellStyle name="쉼표 [0] 12 12 2 6 2 2 6 3" xfId="12333"/>
    <cellStyle name="쉼표 [0] 12 12 2 6 2 2 6 3 2" xfId="12334"/>
    <cellStyle name="쉼표 [0] 12 12 2 6 2 2 6 3 3" xfId="12335"/>
    <cellStyle name="쉼표 [0] 12 12 2 6 2 2 6 3 4" xfId="12336"/>
    <cellStyle name="쉼표 [0] 12 12 2 6 2 2 6 3 5" xfId="12337"/>
    <cellStyle name="쉼표 [0] 12 12 2 6 2 2 6 3 6" xfId="12338"/>
    <cellStyle name="쉼표 [0] 12 12 2 6 2 2 6 4" xfId="12339"/>
    <cellStyle name="쉼표 [0] 12 12 2 6 2 2 6 5" xfId="12340"/>
    <cellStyle name="쉼표 [0] 12 12 2 6 2 2 6 6" xfId="12341"/>
    <cellStyle name="쉼표 [0] 12 12 2 6 2 2 6 7" xfId="12342"/>
    <cellStyle name="쉼표 [0] 12 12 2 6 2 2 6 8" xfId="12343"/>
    <cellStyle name="쉼표 [0] 12 12 2 6 2 2 6 9" xfId="12344"/>
    <cellStyle name="쉼표 [0] 12 12 2 6 2 2 7" xfId="12345"/>
    <cellStyle name="쉼표 [0] 12 12 2 6 2 2 7 2" xfId="12346"/>
    <cellStyle name="쉼표 [0] 12 12 2 6 2 2 7 2 2" xfId="12347"/>
    <cellStyle name="쉼표 [0] 12 12 2 6 2 2 7 2 2 2" xfId="12348"/>
    <cellStyle name="쉼표 [0] 12 12 2 6 2 2 7 2 2 3" xfId="12349"/>
    <cellStyle name="쉼표 [0] 12 12 2 6 2 2 7 2 2 4" xfId="12350"/>
    <cellStyle name="쉼표 [0] 12 12 2 6 2 2 7 2 2 5" xfId="12351"/>
    <cellStyle name="쉼표 [0] 12 12 2 6 2 2 7 2 2 6" xfId="12352"/>
    <cellStyle name="쉼표 [0] 12 12 2 6 2 2 7 2 3" xfId="12353"/>
    <cellStyle name="쉼표 [0] 12 12 2 6 2 2 7 2 4" xfId="12354"/>
    <cellStyle name="쉼표 [0] 12 12 2 6 2 2 7 2 5" xfId="12355"/>
    <cellStyle name="쉼표 [0] 12 12 2 6 2 2 7 2 6" xfId="12356"/>
    <cellStyle name="쉼표 [0] 12 12 2 6 2 2 7 2 7" xfId="12357"/>
    <cellStyle name="쉼표 [0] 12 12 2 6 2 2 7 2 8" xfId="12358"/>
    <cellStyle name="쉼표 [0] 12 12 2 6 2 2 7 3" xfId="12359"/>
    <cellStyle name="쉼표 [0] 12 12 2 6 2 2 7 3 2" xfId="12360"/>
    <cellStyle name="쉼표 [0] 12 12 2 6 2 2 7 3 3" xfId="12361"/>
    <cellStyle name="쉼표 [0] 12 12 2 6 2 2 7 3 4" xfId="12362"/>
    <cellStyle name="쉼표 [0] 12 12 2 6 2 2 7 3 5" xfId="12363"/>
    <cellStyle name="쉼표 [0] 12 12 2 6 2 2 7 3 6" xfId="12364"/>
    <cellStyle name="쉼표 [0] 12 12 2 6 2 2 7 4" xfId="12365"/>
    <cellStyle name="쉼표 [0] 12 12 2 6 2 2 7 5" xfId="12366"/>
    <cellStyle name="쉼표 [0] 12 12 2 6 2 2 7 6" xfId="12367"/>
    <cellStyle name="쉼표 [0] 12 12 2 6 2 2 7 7" xfId="12368"/>
    <cellStyle name="쉼표 [0] 12 12 2 6 2 2 7 8" xfId="12369"/>
    <cellStyle name="쉼표 [0] 12 12 2 6 2 2 7 9" xfId="12370"/>
    <cellStyle name="쉼표 [0] 12 12 2 6 2 2 8" xfId="12371"/>
    <cellStyle name="쉼표 [0] 12 12 2 6 2 2 8 2" xfId="12372"/>
    <cellStyle name="쉼표 [0] 12 12 2 6 2 2 8 2 2" xfId="12373"/>
    <cellStyle name="쉼표 [0] 12 12 2 6 2 2 8 2 2 2" xfId="12374"/>
    <cellStyle name="쉼표 [0] 12 12 2 6 2 2 8 2 2 3" xfId="12375"/>
    <cellStyle name="쉼표 [0] 12 12 2 6 2 2 8 2 2 4" xfId="12376"/>
    <cellStyle name="쉼표 [0] 12 12 2 6 2 2 8 2 2 5" xfId="12377"/>
    <cellStyle name="쉼표 [0] 12 12 2 6 2 2 8 2 2 6" xfId="12378"/>
    <cellStyle name="쉼표 [0] 12 12 2 6 2 2 8 2 3" xfId="12379"/>
    <cellStyle name="쉼표 [0] 12 12 2 6 2 2 8 2 4" xfId="12380"/>
    <cellStyle name="쉼표 [0] 12 12 2 6 2 2 8 2 5" xfId="12381"/>
    <cellStyle name="쉼표 [0] 12 12 2 6 2 2 8 2 6" xfId="12382"/>
    <cellStyle name="쉼표 [0] 12 12 2 6 2 2 8 2 7" xfId="12383"/>
    <cellStyle name="쉼표 [0] 12 12 2 6 2 2 8 2 8" xfId="12384"/>
    <cellStyle name="쉼표 [0] 12 12 2 6 2 2 8 3" xfId="12385"/>
    <cellStyle name="쉼표 [0] 12 12 2 6 2 2 8 3 2" xfId="12386"/>
    <cellStyle name="쉼표 [0] 12 12 2 6 2 2 8 3 3" xfId="12387"/>
    <cellStyle name="쉼표 [0] 12 12 2 6 2 2 8 3 4" xfId="12388"/>
    <cellStyle name="쉼표 [0] 12 12 2 6 2 2 8 3 5" xfId="12389"/>
    <cellStyle name="쉼표 [0] 12 12 2 6 2 2 8 3 6" xfId="12390"/>
    <cellStyle name="쉼표 [0] 12 12 2 6 2 2 8 4" xfId="12391"/>
    <cellStyle name="쉼표 [0] 12 12 2 6 2 2 8 5" xfId="12392"/>
    <cellStyle name="쉼표 [0] 12 12 2 6 2 2 8 6" xfId="12393"/>
    <cellStyle name="쉼표 [0] 12 12 2 6 2 2 8 7" xfId="12394"/>
    <cellStyle name="쉼표 [0] 12 12 2 6 2 2 8 8" xfId="12395"/>
    <cellStyle name="쉼표 [0] 12 12 2 6 2 2 8 9" xfId="12396"/>
    <cellStyle name="쉼표 [0] 12 12 2 6 2 2 9" xfId="12397"/>
    <cellStyle name="쉼표 [0] 12 12 2 6 2 2 9 2" xfId="12398"/>
    <cellStyle name="쉼표 [0] 12 12 2 6 2 2 9 2 2" xfId="12399"/>
    <cellStyle name="쉼표 [0] 12 12 2 6 2 2 9 2 3" xfId="12400"/>
    <cellStyle name="쉼표 [0] 12 12 2 6 2 2 9 2 4" xfId="12401"/>
    <cellStyle name="쉼표 [0] 12 12 2 6 2 2 9 2 5" xfId="12402"/>
    <cellStyle name="쉼표 [0] 12 12 2 6 2 2 9 2 6" xfId="12403"/>
    <cellStyle name="쉼표 [0] 12 12 2 6 2 2 9 3" xfId="12404"/>
    <cellStyle name="쉼표 [0] 12 12 2 6 2 2 9 4" xfId="12405"/>
    <cellStyle name="쉼표 [0] 12 12 2 6 2 2 9 5" xfId="12406"/>
    <cellStyle name="쉼표 [0] 12 12 2 6 2 2 9 6" xfId="12407"/>
    <cellStyle name="쉼표 [0] 12 12 2 6 2 2 9 7" xfId="12408"/>
    <cellStyle name="쉼표 [0] 12 12 2 6 2 2 9 8" xfId="12409"/>
    <cellStyle name="쉼표 [0] 12 12 2 6 2 3" xfId="12410"/>
    <cellStyle name="쉼표 [0] 12 12 2 6 2 3 2" xfId="12411"/>
    <cellStyle name="쉼표 [0] 12 12 2 6 2 3 2 2" xfId="12412"/>
    <cellStyle name="쉼표 [0] 12 12 2 6 2 3 2 2 2" xfId="12413"/>
    <cellStyle name="쉼표 [0] 12 12 2 6 2 3 2 2 3" xfId="12414"/>
    <cellStyle name="쉼표 [0] 12 12 2 6 2 3 2 2 4" xfId="12415"/>
    <cellStyle name="쉼표 [0] 12 12 2 6 2 3 2 2 5" xfId="12416"/>
    <cellStyle name="쉼표 [0] 12 12 2 6 2 3 2 2 6" xfId="12417"/>
    <cellStyle name="쉼표 [0] 12 12 2 6 2 3 2 3" xfId="12418"/>
    <cellStyle name="쉼표 [0] 12 12 2 6 2 3 2 4" xfId="12419"/>
    <cellStyle name="쉼표 [0] 12 12 2 6 2 3 2 5" xfId="12420"/>
    <cellStyle name="쉼표 [0] 12 12 2 6 2 3 2 6" xfId="12421"/>
    <cellStyle name="쉼표 [0] 12 12 2 6 2 3 2 7" xfId="12422"/>
    <cellStyle name="쉼표 [0] 12 12 2 6 2 3 2 8" xfId="12423"/>
    <cellStyle name="쉼표 [0] 12 12 2 6 2 3 3" xfId="12424"/>
    <cellStyle name="쉼표 [0] 12 12 2 6 2 3 3 2" xfId="12425"/>
    <cellStyle name="쉼표 [0] 12 12 2 6 2 3 3 3" xfId="12426"/>
    <cellStyle name="쉼표 [0] 12 12 2 6 2 3 3 4" xfId="12427"/>
    <cellStyle name="쉼표 [0] 12 12 2 6 2 3 3 5" xfId="12428"/>
    <cellStyle name="쉼표 [0] 12 12 2 6 2 3 3 6" xfId="12429"/>
    <cellStyle name="쉼표 [0] 12 12 2 6 2 3 4" xfId="12430"/>
    <cellStyle name="쉼표 [0] 12 12 2 6 2 3 5" xfId="12431"/>
    <cellStyle name="쉼표 [0] 12 12 2 6 2 3 6" xfId="12432"/>
    <cellStyle name="쉼표 [0] 12 12 2 6 2 3 7" xfId="12433"/>
    <cellStyle name="쉼표 [0] 12 12 2 6 2 3 8" xfId="12434"/>
    <cellStyle name="쉼표 [0] 12 12 2 6 2 3 9" xfId="12435"/>
    <cellStyle name="쉼표 [0] 12 12 2 6 2 4" xfId="12436"/>
    <cellStyle name="쉼표 [0] 12 12 2 6 2 4 2" xfId="12437"/>
    <cellStyle name="쉼표 [0] 12 12 2 6 2 4 2 2" xfId="12438"/>
    <cellStyle name="쉼표 [0] 12 12 2 6 2 4 2 2 2" xfId="12439"/>
    <cellStyle name="쉼표 [0] 12 12 2 6 2 4 2 2 3" xfId="12440"/>
    <cellStyle name="쉼표 [0] 12 12 2 6 2 4 2 2 4" xfId="12441"/>
    <cellStyle name="쉼표 [0] 12 12 2 6 2 4 2 2 5" xfId="12442"/>
    <cellStyle name="쉼표 [0] 12 12 2 6 2 4 2 2 6" xfId="12443"/>
    <cellStyle name="쉼표 [0] 12 12 2 6 2 4 2 3" xfId="12444"/>
    <cellStyle name="쉼표 [0] 12 12 2 6 2 4 2 4" xfId="12445"/>
    <cellStyle name="쉼표 [0] 12 12 2 6 2 4 2 5" xfId="12446"/>
    <cellStyle name="쉼표 [0] 12 12 2 6 2 4 2 6" xfId="12447"/>
    <cellStyle name="쉼표 [0] 12 12 2 6 2 4 2 7" xfId="12448"/>
    <cellStyle name="쉼표 [0] 12 12 2 6 2 4 2 8" xfId="12449"/>
    <cellStyle name="쉼표 [0] 12 12 2 6 2 4 3" xfId="12450"/>
    <cellStyle name="쉼표 [0] 12 12 2 6 2 4 3 2" xfId="12451"/>
    <cellStyle name="쉼표 [0] 12 12 2 6 2 4 3 3" xfId="12452"/>
    <cellStyle name="쉼표 [0] 12 12 2 6 2 4 3 4" xfId="12453"/>
    <cellStyle name="쉼표 [0] 12 12 2 6 2 4 3 5" xfId="12454"/>
    <cellStyle name="쉼표 [0] 12 12 2 6 2 4 3 6" xfId="12455"/>
    <cellStyle name="쉼표 [0] 12 12 2 6 2 4 4" xfId="12456"/>
    <cellStyle name="쉼표 [0] 12 12 2 6 2 4 5" xfId="12457"/>
    <cellStyle name="쉼표 [0] 12 12 2 6 2 4 6" xfId="12458"/>
    <cellStyle name="쉼표 [0] 12 12 2 6 2 4 7" xfId="12459"/>
    <cellStyle name="쉼표 [0] 12 12 2 6 2 4 8" xfId="12460"/>
    <cellStyle name="쉼표 [0] 12 12 2 6 2 4 9" xfId="12461"/>
    <cellStyle name="쉼표 [0] 12 12 2 6 2 5" xfId="12462"/>
    <cellStyle name="쉼표 [0] 12 12 2 6 2 5 2" xfId="12463"/>
    <cellStyle name="쉼표 [0] 12 12 2 6 2 5 2 2" xfId="12464"/>
    <cellStyle name="쉼표 [0] 12 12 2 6 2 5 2 2 2" xfId="12465"/>
    <cellStyle name="쉼표 [0] 12 12 2 6 2 5 2 2 3" xfId="12466"/>
    <cellStyle name="쉼표 [0] 12 12 2 6 2 5 2 2 4" xfId="12467"/>
    <cellStyle name="쉼표 [0] 12 12 2 6 2 5 2 2 5" xfId="12468"/>
    <cellStyle name="쉼표 [0] 12 12 2 6 2 5 2 2 6" xfId="12469"/>
    <cellStyle name="쉼표 [0] 12 12 2 6 2 5 2 3" xfId="12470"/>
    <cellStyle name="쉼표 [0] 12 12 2 6 2 5 2 4" xfId="12471"/>
    <cellStyle name="쉼표 [0] 12 12 2 6 2 5 2 5" xfId="12472"/>
    <cellStyle name="쉼표 [0] 12 12 2 6 2 5 2 6" xfId="12473"/>
    <cellStyle name="쉼표 [0] 12 12 2 6 2 5 2 7" xfId="12474"/>
    <cellStyle name="쉼표 [0] 12 12 2 6 2 5 2 8" xfId="12475"/>
    <cellStyle name="쉼표 [0] 12 12 2 6 2 5 3" xfId="12476"/>
    <cellStyle name="쉼표 [0] 12 12 2 6 2 5 3 2" xfId="12477"/>
    <cellStyle name="쉼표 [0] 12 12 2 6 2 5 3 3" xfId="12478"/>
    <cellStyle name="쉼표 [0] 12 12 2 6 2 5 3 4" xfId="12479"/>
    <cellStyle name="쉼표 [0] 12 12 2 6 2 5 3 5" xfId="12480"/>
    <cellStyle name="쉼표 [0] 12 12 2 6 2 5 3 6" xfId="12481"/>
    <cellStyle name="쉼표 [0] 12 12 2 6 2 5 4" xfId="12482"/>
    <cellStyle name="쉼표 [0] 12 12 2 6 2 5 5" xfId="12483"/>
    <cellStyle name="쉼표 [0] 12 12 2 6 2 5 6" xfId="12484"/>
    <cellStyle name="쉼표 [0] 12 12 2 6 2 5 7" xfId="12485"/>
    <cellStyle name="쉼표 [0] 12 12 2 6 2 5 8" xfId="12486"/>
    <cellStyle name="쉼표 [0] 12 12 2 6 2 5 9" xfId="12487"/>
    <cellStyle name="쉼표 [0] 12 12 2 6 2 6" xfId="12488"/>
    <cellStyle name="쉼표 [0] 12 12 2 6 2 6 2" xfId="12489"/>
    <cellStyle name="쉼표 [0] 12 12 2 6 2 6 2 2" xfId="12490"/>
    <cellStyle name="쉼표 [0] 12 12 2 6 2 6 2 2 2" xfId="12491"/>
    <cellStyle name="쉼표 [0] 12 12 2 6 2 6 2 2 3" xfId="12492"/>
    <cellStyle name="쉼표 [0] 12 12 2 6 2 6 2 2 4" xfId="12493"/>
    <cellStyle name="쉼표 [0] 12 12 2 6 2 6 2 2 5" xfId="12494"/>
    <cellStyle name="쉼표 [0] 12 12 2 6 2 6 2 2 6" xfId="12495"/>
    <cellStyle name="쉼표 [0] 12 12 2 6 2 6 2 3" xfId="12496"/>
    <cellStyle name="쉼표 [0] 12 12 2 6 2 6 2 4" xfId="12497"/>
    <cellStyle name="쉼표 [0] 12 12 2 6 2 6 2 5" xfId="12498"/>
    <cellStyle name="쉼표 [0] 12 12 2 6 2 6 2 6" xfId="12499"/>
    <cellStyle name="쉼표 [0] 12 12 2 6 2 6 2 7" xfId="12500"/>
    <cellStyle name="쉼표 [0] 12 12 2 6 2 6 2 8" xfId="12501"/>
    <cellStyle name="쉼표 [0] 12 12 2 6 2 6 3" xfId="12502"/>
    <cellStyle name="쉼표 [0] 12 12 2 6 2 6 3 2" xfId="12503"/>
    <cellStyle name="쉼표 [0] 12 12 2 6 2 6 3 3" xfId="12504"/>
    <cellStyle name="쉼표 [0] 12 12 2 6 2 6 3 4" xfId="12505"/>
    <cellStyle name="쉼표 [0] 12 12 2 6 2 6 3 5" xfId="12506"/>
    <cellStyle name="쉼표 [0] 12 12 2 6 2 6 3 6" xfId="12507"/>
    <cellStyle name="쉼표 [0] 12 12 2 6 2 6 4" xfId="12508"/>
    <cellStyle name="쉼표 [0] 12 12 2 6 2 6 5" xfId="12509"/>
    <cellStyle name="쉼표 [0] 12 12 2 6 2 6 6" xfId="12510"/>
    <cellStyle name="쉼표 [0] 12 12 2 6 2 6 7" xfId="12511"/>
    <cellStyle name="쉼표 [0] 12 12 2 6 2 6 8" xfId="12512"/>
    <cellStyle name="쉼표 [0] 12 12 2 6 2 6 9" xfId="12513"/>
    <cellStyle name="쉼표 [0] 12 12 2 6 2 7" xfId="12514"/>
    <cellStyle name="쉼표 [0] 12 12 2 6 2 7 2" xfId="12515"/>
    <cellStyle name="쉼표 [0] 12 12 2 6 2 7 2 2" xfId="12516"/>
    <cellStyle name="쉼표 [0] 12 12 2 6 2 7 2 2 2" xfId="12517"/>
    <cellStyle name="쉼표 [0] 12 12 2 6 2 7 2 2 3" xfId="12518"/>
    <cellStyle name="쉼표 [0] 12 12 2 6 2 7 2 2 4" xfId="12519"/>
    <cellStyle name="쉼표 [0] 12 12 2 6 2 7 2 2 5" xfId="12520"/>
    <cellStyle name="쉼표 [0] 12 12 2 6 2 7 2 2 6" xfId="12521"/>
    <cellStyle name="쉼표 [0] 12 12 2 6 2 7 2 3" xfId="12522"/>
    <cellStyle name="쉼표 [0] 12 12 2 6 2 7 2 4" xfId="12523"/>
    <cellStyle name="쉼표 [0] 12 12 2 6 2 7 2 5" xfId="12524"/>
    <cellStyle name="쉼표 [0] 12 12 2 6 2 7 2 6" xfId="12525"/>
    <cellStyle name="쉼표 [0] 12 12 2 6 2 7 2 7" xfId="12526"/>
    <cellStyle name="쉼표 [0] 12 12 2 6 2 7 2 8" xfId="12527"/>
    <cellStyle name="쉼표 [0] 12 12 2 6 2 7 3" xfId="12528"/>
    <cellStyle name="쉼표 [0] 12 12 2 6 2 7 3 2" xfId="12529"/>
    <cellStyle name="쉼표 [0] 12 12 2 6 2 7 3 3" xfId="12530"/>
    <cellStyle name="쉼표 [0] 12 12 2 6 2 7 3 4" xfId="12531"/>
    <cellStyle name="쉼표 [0] 12 12 2 6 2 7 3 5" xfId="12532"/>
    <cellStyle name="쉼표 [0] 12 12 2 6 2 7 3 6" xfId="12533"/>
    <cellStyle name="쉼표 [0] 12 12 2 6 2 7 4" xfId="12534"/>
    <cellStyle name="쉼표 [0] 12 12 2 6 2 7 5" xfId="12535"/>
    <cellStyle name="쉼표 [0] 12 12 2 6 2 7 6" xfId="12536"/>
    <cellStyle name="쉼표 [0] 12 12 2 6 2 7 7" xfId="12537"/>
    <cellStyle name="쉼표 [0] 12 12 2 6 2 7 8" xfId="12538"/>
    <cellStyle name="쉼표 [0] 12 12 2 6 2 7 9" xfId="12539"/>
    <cellStyle name="쉼표 [0] 12 12 2 6 2 8" xfId="12540"/>
    <cellStyle name="쉼표 [0] 12 12 2 6 2 8 2" xfId="12541"/>
    <cellStyle name="쉼표 [0] 12 12 2 6 2 8 2 2" xfId="12542"/>
    <cellStyle name="쉼표 [0] 12 12 2 6 2 8 2 2 2" xfId="12543"/>
    <cellStyle name="쉼표 [0] 12 12 2 6 2 8 2 2 3" xfId="12544"/>
    <cellStyle name="쉼표 [0] 12 12 2 6 2 8 2 2 4" xfId="12545"/>
    <cellStyle name="쉼표 [0] 12 12 2 6 2 8 2 2 5" xfId="12546"/>
    <cellStyle name="쉼표 [0] 12 12 2 6 2 8 2 2 6" xfId="12547"/>
    <cellStyle name="쉼표 [0] 12 12 2 6 2 8 2 3" xfId="12548"/>
    <cellStyle name="쉼표 [0] 12 12 2 6 2 8 2 4" xfId="12549"/>
    <cellStyle name="쉼표 [0] 12 12 2 6 2 8 2 5" xfId="12550"/>
    <cellStyle name="쉼표 [0] 12 12 2 6 2 8 2 6" xfId="12551"/>
    <cellStyle name="쉼표 [0] 12 12 2 6 2 8 2 7" xfId="12552"/>
    <cellStyle name="쉼표 [0] 12 12 2 6 2 8 2 8" xfId="12553"/>
    <cellStyle name="쉼표 [0] 12 12 2 6 2 8 3" xfId="12554"/>
    <cellStyle name="쉼표 [0] 12 12 2 6 2 8 3 2" xfId="12555"/>
    <cellStyle name="쉼표 [0] 12 12 2 6 2 8 3 3" xfId="12556"/>
    <cellStyle name="쉼표 [0] 12 12 2 6 2 8 3 4" xfId="12557"/>
    <cellStyle name="쉼표 [0] 12 12 2 6 2 8 3 5" xfId="12558"/>
    <cellStyle name="쉼표 [0] 12 12 2 6 2 8 3 6" xfId="12559"/>
    <cellStyle name="쉼표 [0] 12 12 2 6 2 8 4" xfId="12560"/>
    <cellStyle name="쉼표 [0] 12 12 2 6 2 8 5" xfId="12561"/>
    <cellStyle name="쉼표 [0] 12 12 2 6 2 8 6" xfId="12562"/>
    <cellStyle name="쉼표 [0] 12 12 2 6 2 8 7" xfId="12563"/>
    <cellStyle name="쉼표 [0] 12 12 2 6 2 8 8" xfId="12564"/>
    <cellStyle name="쉼표 [0] 12 12 2 6 2 8 9" xfId="12565"/>
    <cellStyle name="쉼표 [0] 12 12 2 6 2 9" xfId="12566"/>
    <cellStyle name="쉼표 [0] 12 12 2 6 2 9 2" xfId="12567"/>
    <cellStyle name="쉼표 [0] 12 12 2 6 2 9 2 2" xfId="12568"/>
    <cellStyle name="쉼표 [0] 12 12 2 6 2 9 2 3" xfId="12569"/>
    <cellStyle name="쉼표 [0] 12 12 2 6 2 9 2 4" xfId="12570"/>
    <cellStyle name="쉼표 [0] 12 12 2 6 2 9 2 5" xfId="12571"/>
    <cellStyle name="쉼표 [0] 12 12 2 6 2 9 2 6" xfId="12572"/>
    <cellStyle name="쉼표 [0] 12 12 2 6 2 9 3" xfId="12573"/>
    <cellStyle name="쉼표 [0] 12 12 2 6 2 9 4" xfId="12574"/>
    <cellStyle name="쉼표 [0] 12 12 2 6 2 9 5" xfId="12575"/>
    <cellStyle name="쉼표 [0] 12 12 2 6 2 9 6" xfId="12576"/>
    <cellStyle name="쉼표 [0] 12 12 2 6 2 9 7" xfId="12577"/>
    <cellStyle name="쉼표 [0] 12 12 2 6 2 9 8" xfId="12578"/>
    <cellStyle name="쉼표 [0] 12 12 2 6 20" xfId="12579"/>
    <cellStyle name="쉼표 [0] 12 12 2 6 21" xfId="12580"/>
    <cellStyle name="쉼표 [0] 12 12 2 6 22" xfId="12581"/>
    <cellStyle name="쉼표 [0] 12 12 2 6 23" xfId="36727"/>
    <cellStyle name="쉼표 [0] 12 12 2 6 3" xfId="12582"/>
    <cellStyle name="쉼표 [0] 12 12 2 6 3 10" xfId="12583"/>
    <cellStyle name="쉼표 [0] 12 12 2 6 3 10 2" xfId="12584"/>
    <cellStyle name="쉼표 [0] 12 12 2 6 3 10 3" xfId="12585"/>
    <cellStyle name="쉼표 [0] 12 12 2 6 3 10 4" xfId="12586"/>
    <cellStyle name="쉼표 [0] 12 12 2 6 3 10 5" xfId="12587"/>
    <cellStyle name="쉼표 [0] 12 12 2 6 3 10 6" xfId="12588"/>
    <cellStyle name="쉼표 [0] 12 12 2 6 3 11" xfId="12589"/>
    <cellStyle name="쉼표 [0] 12 12 2 6 3 12" xfId="12590"/>
    <cellStyle name="쉼표 [0] 12 12 2 6 3 13" xfId="12591"/>
    <cellStyle name="쉼표 [0] 12 12 2 6 3 14" xfId="12592"/>
    <cellStyle name="쉼표 [0] 12 12 2 6 3 15" xfId="12593"/>
    <cellStyle name="쉼표 [0] 12 12 2 6 3 16" xfId="12594"/>
    <cellStyle name="쉼표 [0] 12 12 2 6 3 17" xfId="36723"/>
    <cellStyle name="쉼표 [0] 12 12 2 6 3 2" xfId="12595"/>
    <cellStyle name="쉼표 [0] 12 12 2 6 3 2 2" xfId="12596"/>
    <cellStyle name="쉼표 [0] 12 12 2 6 3 2 2 2" xfId="12597"/>
    <cellStyle name="쉼표 [0] 12 12 2 6 3 2 2 2 2" xfId="12598"/>
    <cellStyle name="쉼표 [0] 12 12 2 6 3 2 2 2 3" xfId="12599"/>
    <cellStyle name="쉼표 [0] 12 12 2 6 3 2 2 2 4" xfId="12600"/>
    <cellStyle name="쉼표 [0] 12 12 2 6 3 2 2 2 5" xfId="12601"/>
    <cellStyle name="쉼표 [0] 12 12 2 6 3 2 2 2 6" xfId="12602"/>
    <cellStyle name="쉼표 [0] 12 12 2 6 3 2 2 3" xfId="12603"/>
    <cellStyle name="쉼표 [0] 12 12 2 6 3 2 2 4" xfId="12604"/>
    <cellStyle name="쉼표 [0] 12 12 2 6 3 2 2 5" xfId="12605"/>
    <cellStyle name="쉼표 [0] 12 12 2 6 3 2 2 6" xfId="12606"/>
    <cellStyle name="쉼표 [0] 12 12 2 6 3 2 2 7" xfId="12607"/>
    <cellStyle name="쉼표 [0] 12 12 2 6 3 2 2 8" xfId="12608"/>
    <cellStyle name="쉼표 [0] 12 12 2 6 3 2 3" xfId="12609"/>
    <cellStyle name="쉼표 [0] 12 12 2 6 3 2 3 2" xfId="12610"/>
    <cellStyle name="쉼표 [0] 12 12 2 6 3 2 3 3" xfId="12611"/>
    <cellStyle name="쉼표 [0] 12 12 2 6 3 2 3 4" xfId="12612"/>
    <cellStyle name="쉼표 [0] 12 12 2 6 3 2 3 5" xfId="12613"/>
    <cellStyle name="쉼표 [0] 12 12 2 6 3 2 3 6" xfId="12614"/>
    <cellStyle name="쉼표 [0] 12 12 2 6 3 2 4" xfId="12615"/>
    <cellStyle name="쉼표 [0] 12 12 2 6 3 2 5" xfId="12616"/>
    <cellStyle name="쉼표 [0] 12 12 2 6 3 2 6" xfId="12617"/>
    <cellStyle name="쉼표 [0] 12 12 2 6 3 2 7" xfId="12618"/>
    <cellStyle name="쉼표 [0] 12 12 2 6 3 2 8" xfId="12619"/>
    <cellStyle name="쉼표 [0] 12 12 2 6 3 2 9" xfId="12620"/>
    <cellStyle name="쉼표 [0] 12 12 2 6 3 3" xfId="12621"/>
    <cellStyle name="쉼표 [0] 12 12 2 6 3 3 2" xfId="12622"/>
    <cellStyle name="쉼표 [0] 12 12 2 6 3 3 2 2" xfId="12623"/>
    <cellStyle name="쉼표 [0] 12 12 2 6 3 3 2 2 2" xfId="12624"/>
    <cellStyle name="쉼표 [0] 12 12 2 6 3 3 2 2 3" xfId="12625"/>
    <cellStyle name="쉼표 [0] 12 12 2 6 3 3 2 2 4" xfId="12626"/>
    <cellStyle name="쉼표 [0] 12 12 2 6 3 3 2 2 5" xfId="12627"/>
    <cellStyle name="쉼표 [0] 12 12 2 6 3 3 2 2 6" xfId="12628"/>
    <cellStyle name="쉼표 [0] 12 12 2 6 3 3 2 3" xfId="12629"/>
    <cellStyle name="쉼표 [0] 12 12 2 6 3 3 2 4" xfId="12630"/>
    <cellStyle name="쉼표 [0] 12 12 2 6 3 3 2 5" xfId="12631"/>
    <cellStyle name="쉼표 [0] 12 12 2 6 3 3 2 6" xfId="12632"/>
    <cellStyle name="쉼표 [0] 12 12 2 6 3 3 2 7" xfId="12633"/>
    <cellStyle name="쉼표 [0] 12 12 2 6 3 3 2 8" xfId="12634"/>
    <cellStyle name="쉼표 [0] 12 12 2 6 3 3 3" xfId="12635"/>
    <cellStyle name="쉼표 [0] 12 12 2 6 3 3 3 2" xfId="12636"/>
    <cellStyle name="쉼표 [0] 12 12 2 6 3 3 3 3" xfId="12637"/>
    <cellStyle name="쉼표 [0] 12 12 2 6 3 3 3 4" xfId="12638"/>
    <cellStyle name="쉼표 [0] 12 12 2 6 3 3 3 5" xfId="12639"/>
    <cellStyle name="쉼표 [0] 12 12 2 6 3 3 3 6" xfId="12640"/>
    <cellStyle name="쉼표 [0] 12 12 2 6 3 3 4" xfId="12641"/>
    <cellStyle name="쉼표 [0] 12 12 2 6 3 3 5" xfId="12642"/>
    <cellStyle name="쉼표 [0] 12 12 2 6 3 3 6" xfId="12643"/>
    <cellStyle name="쉼표 [0] 12 12 2 6 3 3 7" xfId="12644"/>
    <cellStyle name="쉼표 [0] 12 12 2 6 3 3 8" xfId="12645"/>
    <cellStyle name="쉼표 [0] 12 12 2 6 3 3 9" xfId="12646"/>
    <cellStyle name="쉼표 [0] 12 12 2 6 3 4" xfId="12647"/>
    <cellStyle name="쉼표 [0] 12 12 2 6 3 4 2" xfId="12648"/>
    <cellStyle name="쉼표 [0] 12 12 2 6 3 4 2 2" xfId="12649"/>
    <cellStyle name="쉼표 [0] 12 12 2 6 3 4 2 2 2" xfId="12650"/>
    <cellStyle name="쉼표 [0] 12 12 2 6 3 4 2 2 3" xfId="12651"/>
    <cellStyle name="쉼표 [0] 12 12 2 6 3 4 2 2 4" xfId="12652"/>
    <cellStyle name="쉼표 [0] 12 12 2 6 3 4 2 2 5" xfId="12653"/>
    <cellStyle name="쉼표 [0] 12 12 2 6 3 4 2 2 6" xfId="12654"/>
    <cellStyle name="쉼표 [0] 12 12 2 6 3 4 2 3" xfId="12655"/>
    <cellStyle name="쉼표 [0] 12 12 2 6 3 4 2 4" xfId="12656"/>
    <cellStyle name="쉼표 [0] 12 12 2 6 3 4 2 5" xfId="12657"/>
    <cellStyle name="쉼표 [0] 12 12 2 6 3 4 2 6" xfId="12658"/>
    <cellStyle name="쉼표 [0] 12 12 2 6 3 4 2 7" xfId="12659"/>
    <cellStyle name="쉼표 [0] 12 12 2 6 3 4 2 8" xfId="12660"/>
    <cellStyle name="쉼표 [0] 12 12 2 6 3 4 3" xfId="12661"/>
    <cellStyle name="쉼표 [0] 12 12 2 6 3 4 3 2" xfId="12662"/>
    <cellStyle name="쉼표 [0] 12 12 2 6 3 4 3 3" xfId="12663"/>
    <cellStyle name="쉼표 [0] 12 12 2 6 3 4 3 4" xfId="12664"/>
    <cellStyle name="쉼표 [0] 12 12 2 6 3 4 3 5" xfId="12665"/>
    <cellStyle name="쉼표 [0] 12 12 2 6 3 4 3 6" xfId="12666"/>
    <cellStyle name="쉼표 [0] 12 12 2 6 3 4 4" xfId="12667"/>
    <cellStyle name="쉼표 [0] 12 12 2 6 3 4 5" xfId="12668"/>
    <cellStyle name="쉼표 [0] 12 12 2 6 3 4 6" xfId="12669"/>
    <cellStyle name="쉼표 [0] 12 12 2 6 3 4 7" xfId="12670"/>
    <cellStyle name="쉼표 [0] 12 12 2 6 3 4 8" xfId="12671"/>
    <cellStyle name="쉼표 [0] 12 12 2 6 3 4 9" xfId="12672"/>
    <cellStyle name="쉼표 [0] 12 12 2 6 3 5" xfId="12673"/>
    <cellStyle name="쉼표 [0] 12 12 2 6 3 5 2" xfId="12674"/>
    <cellStyle name="쉼표 [0] 12 12 2 6 3 5 2 2" xfId="12675"/>
    <cellStyle name="쉼표 [0] 12 12 2 6 3 5 2 2 2" xfId="12676"/>
    <cellStyle name="쉼표 [0] 12 12 2 6 3 5 2 2 3" xfId="12677"/>
    <cellStyle name="쉼표 [0] 12 12 2 6 3 5 2 2 4" xfId="12678"/>
    <cellStyle name="쉼표 [0] 12 12 2 6 3 5 2 2 5" xfId="12679"/>
    <cellStyle name="쉼표 [0] 12 12 2 6 3 5 2 2 6" xfId="12680"/>
    <cellStyle name="쉼표 [0] 12 12 2 6 3 5 2 3" xfId="12681"/>
    <cellStyle name="쉼표 [0] 12 12 2 6 3 5 2 4" xfId="12682"/>
    <cellStyle name="쉼표 [0] 12 12 2 6 3 5 2 5" xfId="12683"/>
    <cellStyle name="쉼표 [0] 12 12 2 6 3 5 2 6" xfId="12684"/>
    <cellStyle name="쉼표 [0] 12 12 2 6 3 5 2 7" xfId="12685"/>
    <cellStyle name="쉼표 [0] 12 12 2 6 3 5 2 8" xfId="12686"/>
    <cellStyle name="쉼표 [0] 12 12 2 6 3 5 3" xfId="12687"/>
    <cellStyle name="쉼표 [0] 12 12 2 6 3 5 3 2" xfId="12688"/>
    <cellStyle name="쉼표 [0] 12 12 2 6 3 5 3 3" xfId="12689"/>
    <cellStyle name="쉼표 [0] 12 12 2 6 3 5 3 4" xfId="12690"/>
    <cellStyle name="쉼표 [0] 12 12 2 6 3 5 3 5" xfId="12691"/>
    <cellStyle name="쉼표 [0] 12 12 2 6 3 5 3 6" xfId="12692"/>
    <cellStyle name="쉼표 [0] 12 12 2 6 3 5 4" xfId="12693"/>
    <cellStyle name="쉼표 [0] 12 12 2 6 3 5 5" xfId="12694"/>
    <cellStyle name="쉼표 [0] 12 12 2 6 3 5 6" xfId="12695"/>
    <cellStyle name="쉼표 [0] 12 12 2 6 3 5 7" xfId="12696"/>
    <cellStyle name="쉼표 [0] 12 12 2 6 3 5 8" xfId="12697"/>
    <cellStyle name="쉼표 [0] 12 12 2 6 3 5 9" xfId="12698"/>
    <cellStyle name="쉼표 [0] 12 12 2 6 3 6" xfId="12699"/>
    <cellStyle name="쉼표 [0] 12 12 2 6 3 6 2" xfId="12700"/>
    <cellStyle name="쉼표 [0] 12 12 2 6 3 6 2 2" xfId="12701"/>
    <cellStyle name="쉼표 [0] 12 12 2 6 3 6 2 2 2" xfId="12702"/>
    <cellStyle name="쉼표 [0] 12 12 2 6 3 6 2 2 3" xfId="12703"/>
    <cellStyle name="쉼표 [0] 12 12 2 6 3 6 2 2 4" xfId="12704"/>
    <cellStyle name="쉼표 [0] 12 12 2 6 3 6 2 2 5" xfId="12705"/>
    <cellStyle name="쉼표 [0] 12 12 2 6 3 6 2 2 6" xfId="12706"/>
    <cellStyle name="쉼표 [0] 12 12 2 6 3 6 2 3" xfId="12707"/>
    <cellStyle name="쉼표 [0] 12 12 2 6 3 6 2 4" xfId="12708"/>
    <cellStyle name="쉼표 [0] 12 12 2 6 3 6 2 5" xfId="12709"/>
    <cellStyle name="쉼표 [0] 12 12 2 6 3 6 2 6" xfId="12710"/>
    <cellStyle name="쉼표 [0] 12 12 2 6 3 6 2 7" xfId="12711"/>
    <cellStyle name="쉼표 [0] 12 12 2 6 3 6 2 8" xfId="12712"/>
    <cellStyle name="쉼표 [0] 12 12 2 6 3 6 3" xfId="12713"/>
    <cellStyle name="쉼표 [0] 12 12 2 6 3 6 3 2" xfId="12714"/>
    <cellStyle name="쉼표 [0] 12 12 2 6 3 6 3 3" xfId="12715"/>
    <cellStyle name="쉼표 [0] 12 12 2 6 3 6 3 4" xfId="12716"/>
    <cellStyle name="쉼표 [0] 12 12 2 6 3 6 3 5" xfId="12717"/>
    <cellStyle name="쉼표 [0] 12 12 2 6 3 6 3 6" xfId="12718"/>
    <cellStyle name="쉼표 [0] 12 12 2 6 3 6 4" xfId="12719"/>
    <cellStyle name="쉼표 [0] 12 12 2 6 3 6 5" xfId="12720"/>
    <cellStyle name="쉼표 [0] 12 12 2 6 3 6 6" xfId="12721"/>
    <cellStyle name="쉼표 [0] 12 12 2 6 3 6 7" xfId="12722"/>
    <cellStyle name="쉼표 [0] 12 12 2 6 3 6 8" xfId="12723"/>
    <cellStyle name="쉼표 [0] 12 12 2 6 3 6 9" xfId="12724"/>
    <cellStyle name="쉼표 [0] 12 12 2 6 3 7" xfId="12725"/>
    <cellStyle name="쉼표 [0] 12 12 2 6 3 7 2" xfId="12726"/>
    <cellStyle name="쉼표 [0] 12 12 2 6 3 7 2 2" xfId="12727"/>
    <cellStyle name="쉼표 [0] 12 12 2 6 3 7 2 2 2" xfId="12728"/>
    <cellStyle name="쉼표 [0] 12 12 2 6 3 7 2 2 3" xfId="12729"/>
    <cellStyle name="쉼표 [0] 12 12 2 6 3 7 2 2 4" xfId="12730"/>
    <cellStyle name="쉼표 [0] 12 12 2 6 3 7 2 2 5" xfId="12731"/>
    <cellStyle name="쉼표 [0] 12 12 2 6 3 7 2 2 6" xfId="12732"/>
    <cellStyle name="쉼표 [0] 12 12 2 6 3 7 2 3" xfId="12733"/>
    <cellStyle name="쉼표 [0] 12 12 2 6 3 7 2 4" xfId="12734"/>
    <cellStyle name="쉼표 [0] 12 12 2 6 3 7 2 5" xfId="12735"/>
    <cellStyle name="쉼표 [0] 12 12 2 6 3 7 2 6" xfId="12736"/>
    <cellStyle name="쉼표 [0] 12 12 2 6 3 7 2 7" xfId="12737"/>
    <cellStyle name="쉼표 [0] 12 12 2 6 3 7 2 8" xfId="12738"/>
    <cellStyle name="쉼표 [0] 12 12 2 6 3 7 3" xfId="12739"/>
    <cellStyle name="쉼표 [0] 12 12 2 6 3 7 3 2" xfId="12740"/>
    <cellStyle name="쉼표 [0] 12 12 2 6 3 7 3 3" xfId="12741"/>
    <cellStyle name="쉼표 [0] 12 12 2 6 3 7 3 4" xfId="12742"/>
    <cellStyle name="쉼표 [0] 12 12 2 6 3 7 3 5" xfId="12743"/>
    <cellStyle name="쉼표 [0] 12 12 2 6 3 7 3 6" xfId="12744"/>
    <cellStyle name="쉼표 [0] 12 12 2 6 3 7 4" xfId="12745"/>
    <cellStyle name="쉼표 [0] 12 12 2 6 3 7 5" xfId="12746"/>
    <cellStyle name="쉼표 [0] 12 12 2 6 3 7 6" xfId="12747"/>
    <cellStyle name="쉼표 [0] 12 12 2 6 3 7 7" xfId="12748"/>
    <cellStyle name="쉼표 [0] 12 12 2 6 3 7 8" xfId="12749"/>
    <cellStyle name="쉼표 [0] 12 12 2 6 3 7 9" xfId="12750"/>
    <cellStyle name="쉼표 [0] 12 12 2 6 3 8" xfId="12751"/>
    <cellStyle name="쉼표 [0] 12 12 2 6 3 8 2" xfId="12752"/>
    <cellStyle name="쉼표 [0] 12 12 2 6 3 8 2 2" xfId="12753"/>
    <cellStyle name="쉼표 [0] 12 12 2 6 3 8 2 3" xfId="12754"/>
    <cellStyle name="쉼표 [0] 12 12 2 6 3 8 2 4" xfId="12755"/>
    <cellStyle name="쉼표 [0] 12 12 2 6 3 8 2 5" xfId="12756"/>
    <cellStyle name="쉼표 [0] 12 12 2 6 3 8 2 6" xfId="12757"/>
    <cellStyle name="쉼표 [0] 12 12 2 6 3 8 3" xfId="12758"/>
    <cellStyle name="쉼표 [0] 12 12 2 6 3 8 4" xfId="12759"/>
    <cellStyle name="쉼표 [0] 12 12 2 6 3 8 5" xfId="12760"/>
    <cellStyle name="쉼표 [0] 12 12 2 6 3 8 6" xfId="12761"/>
    <cellStyle name="쉼표 [0] 12 12 2 6 3 8 7" xfId="12762"/>
    <cellStyle name="쉼표 [0] 12 12 2 6 3 8 8" xfId="12763"/>
    <cellStyle name="쉼표 [0] 12 12 2 6 3 9" xfId="12764"/>
    <cellStyle name="쉼표 [0] 12 12 2 6 3 9 2" xfId="12765"/>
    <cellStyle name="쉼표 [0] 12 12 2 6 3 9 2 2" xfId="12766"/>
    <cellStyle name="쉼표 [0] 12 12 2 6 3 9 2 3" xfId="12767"/>
    <cellStyle name="쉼표 [0] 12 12 2 6 3 9 2 4" xfId="12768"/>
    <cellStyle name="쉼표 [0] 12 12 2 6 3 9 2 5" xfId="12769"/>
    <cellStyle name="쉼표 [0] 12 12 2 6 3 9 2 6" xfId="12770"/>
    <cellStyle name="쉼표 [0] 12 12 2 6 3 9 3" xfId="12771"/>
    <cellStyle name="쉼표 [0] 12 12 2 6 3 9 4" xfId="12772"/>
    <cellStyle name="쉼표 [0] 12 12 2 6 3 9 5" xfId="12773"/>
    <cellStyle name="쉼표 [0] 12 12 2 6 3 9 6" xfId="12774"/>
    <cellStyle name="쉼표 [0] 12 12 2 6 3 9 7" xfId="12775"/>
    <cellStyle name="쉼표 [0] 12 12 2 6 3 9 8" xfId="12776"/>
    <cellStyle name="쉼표 [0] 12 12 2 6 4" xfId="12777"/>
    <cellStyle name="쉼표 [0] 12 12 2 6 4 10" xfId="12778"/>
    <cellStyle name="쉼표 [0] 12 12 2 6 4 10 2" xfId="12779"/>
    <cellStyle name="쉼표 [0] 12 12 2 6 4 10 3" xfId="12780"/>
    <cellStyle name="쉼표 [0] 12 12 2 6 4 10 4" xfId="12781"/>
    <cellStyle name="쉼표 [0] 12 12 2 6 4 10 5" xfId="12782"/>
    <cellStyle name="쉼표 [0] 12 12 2 6 4 10 6" xfId="12783"/>
    <cellStyle name="쉼표 [0] 12 12 2 6 4 11" xfId="12784"/>
    <cellStyle name="쉼표 [0] 12 12 2 6 4 12" xfId="12785"/>
    <cellStyle name="쉼표 [0] 12 12 2 6 4 13" xfId="12786"/>
    <cellStyle name="쉼표 [0] 12 12 2 6 4 14" xfId="12787"/>
    <cellStyle name="쉼표 [0] 12 12 2 6 4 15" xfId="12788"/>
    <cellStyle name="쉼표 [0] 12 12 2 6 4 16" xfId="12789"/>
    <cellStyle name="쉼표 [0] 12 12 2 6 4 17" xfId="36721"/>
    <cellStyle name="쉼표 [0] 12 12 2 6 4 2" xfId="12790"/>
    <cellStyle name="쉼표 [0] 12 12 2 6 4 2 2" xfId="12791"/>
    <cellStyle name="쉼표 [0] 12 12 2 6 4 2 2 2" xfId="12792"/>
    <cellStyle name="쉼표 [0] 12 12 2 6 4 2 2 2 2" xfId="12793"/>
    <cellStyle name="쉼표 [0] 12 12 2 6 4 2 2 2 3" xfId="12794"/>
    <cellStyle name="쉼표 [0] 12 12 2 6 4 2 2 2 4" xfId="12795"/>
    <cellStyle name="쉼표 [0] 12 12 2 6 4 2 2 2 5" xfId="12796"/>
    <cellStyle name="쉼표 [0] 12 12 2 6 4 2 2 2 6" xfId="12797"/>
    <cellStyle name="쉼표 [0] 12 12 2 6 4 2 2 3" xfId="12798"/>
    <cellStyle name="쉼표 [0] 12 12 2 6 4 2 2 4" xfId="12799"/>
    <cellStyle name="쉼표 [0] 12 12 2 6 4 2 2 5" xfId="12800"/>
    <cellStyle name="쉼표 [0] 12 12 2 6 4 2 2 6" xfId="12801"/>
    <cellStyle name="쉼표 [0] 12 12 2 6 4 2 2 7" xfId="12802"/>
    <cellStyle name="쉼표 [0] 12 12 2 6 4 2 2 8" xfId="12803"/>
    <cellStyle name="쉼표 [0] 12 12 2 6 4 2 3" xfId="12804"/>
    <cellStyle name="쉼표 [0] 12 12 2 6 4 2 3 2" xfId="12805"/>
    <cellStyle name="쉼표 [0] 12 12 2 6 4 2 3 3" xfId="12806"/>
    <cellStyle name="쉼표 [0] 12 12 2 6 4 2 3 4" xfId="12807"/>
    <cellStyle name="쉼표 [0] 12 12 2 6 4 2 3 5" xfId="12808"/>
    <cellStyle name="쉼표 [0] 12 12 2 6 4 2 3 6" xfId="12809"/>
    <cellStyle name="쉼표 [0] 12 12 2 6 4 2 4" xfId="12810"/>
    <cellStyle name="쉼표 [0] 12 12 2 6 4 2 5" xfId="12811"/>
    <cellStyle name="쉼표 [0] 12 12 2 6 4 2 6" xfId="12812"/>
    <cellStyle name="쉼표 [0] 12 12 2 6 4 2 7" xfId="12813"/>
    <cellStyle name="쉼표 [0] 12 12 2 6 4 2 8" xfId="12814"/>
    <cellStyle name="쉼표 [0] 12 12 2 6 4 2 9" xfId="12815"/>
    <cellStyle name="쉼표 [0] 12 12 2 6 4 3" xfId="12816"/>
    <cellStyle name="쉼표 [0] 12 12 2 6 4 3 2" xfId="12817"/>
    <cellStyle name="쉼표 [0] 12 12 2 6 4 3 2 2" xfId="12818"/>
    <cellStyle name="쉼표 [0] 12 12 2 6 4 3 2 2 2" xfId="12819"/>
    <cellStyle name="쉼표 [0] 12 12 2 6 4 3 2 2 3" xfId="12820"/>
    <cellStyle name="쉼표 [0] 12 12 2 6 4 3 2 2 4" xfId="12821"/>
    <cellStyle name="쉼표 [0] 12 12 2 6 4 3 2 2 5" xfId="12822"/>
    <cellStyle name="쉼표 [0] 12 12 2 6 4 3 2 2 6" xfId="12823"/>
    <cellStyle name="쉼표 [0] 12 12 2 6 4 3 2 3" xfId="12824"/>
    <cellStyle name="쉼표 [0] 12 12 2 6 4 3 2 4" xfId="12825"/>
    <cellStyle name="쉼표 [0] 12 12 2 6 4 3 2 5" xfId="12826"/>
    <cellStyle name="쉼표 [0] 12 12 2 6 4 3 2 6" xfId="12827"/>
    <cellStyle name="쉼표 [0] 12 12 2 6 4 3 2 7" xfId="12828"/>
    <cellStyle name="쉼표 [0] 12 12 2 6 4 3 2 8" xfId="12829"/>
    <cellStyle name="쉼표 [0] 12 12 2 6 4 3 3" xfId="12830"/>
    <cellStyle name="쉼표 [0] 12 12 2 6 4 3 3 2" xfId="12831"/>
    <cellStyle name="쉼표 [0] 12 12 2 6 4 3 3 3" xfId="12832"/>
    <cellStyle name="쉼표 [0] 12 12 2 6 4 3 3 4" xfId="12833"/>
    <cellStyle name="쉼표 [0] 12 12 2 6 4 3 3 5" xfId="12834"/>
    <cellStyle name="쉼표 [0] 12 12 2 6 4 3 3 6" xfId="12835"/>
    <cellStyle name="쉼표 [0] 12 12 2 6 4 3 4" xfId="12836"/>
    <cellStyle name="쉼표 [0] 12 12 2 6 4 3 5" xfId="12837"/>
    <cellStyle name="쉼표 [0] 12 12 2 6 4 3 6" xfId="12838"/>
    <cellStyle name="쉼표 [0] 12 12 2 6 4 3 7" xfId="12839"/>
    <cellStyle name="쉼표 [0] 12 12 2 6 4 3 8" xfId="12840"/>
    <cellStyle name="쉼표 [0] 12 12 2 6 4 3 9" xfId="12841"/>
    <cellStyle name="쉼표 [0] 12 12 2 6 4 4" xfId="12842"/>
    <cellStyle name="쉼표 [0] 12 12 2 6 4 4 2" xfId="12843"/>
    <cellStyle name="쉼표 [0] 12 12 2 6 4 4 2 2" xfId="12844"/>
    <cellStyle name="쉼표 [0] 12 12 2 6 4 4 2 2 2" xfId="12845"/>
    <cellStyle name="쉼표 [0] 12 12 2 6 4 4 2 2 3" xfId="12846"/>
    <cellStyle name="쉼표 [0] 12 12 2 6 4 4 2 2 4" xfId="12847"/>
    <cellStyle name="쉼표 [0] 12 12 2 6 4 4 2 2 5" xfId="12848"/>
    <cellStyle name="쉼표 [0] 12 12 2 6 4 4 2 2 6" xfId="12849"/>
    <cellStyle name="쉼표 [0] 12 12 2 6 4 4 2 3" xfId="12850"/>
    <cellStyle name="쉼표 [0] 12 12 2 6 4 4 2 4" xfId="12851"/>
    <cellStyle name="쉼표 [0] 12 12 2 6 4 4 2 5" xfId="12852"/>
    <cellStyle name="쉼표 [0] 12 12 2 6 4 4 2 6" xfId="12853"/>
    <cellStyle name="쉼표 [0] 12 12 2 6 4 4 2 7" xfId="12854"/>
    <cellStyle name="쉼표 [0] 12 12 2 6 4 4 2 8" xfId="12855"/>
    <cellStyle name="쉼표 [0] 12 12 2 6 4 4 3" xfId="12856"/>
    <cellStyle name="쉼표 [0] 12 12 2 6 4 4 3 2" xfId="12857"/>
    <cellStyle name="쉼표 [0] 12 12 2 6 4 4 3 3" xfId="12858"/>
    <cellStyle name="쉼표 [0] 12 12 2 6 4 4 3 4" xfId="12859"/>
    <cellStyle name="쉼표 [0] 12 12 2 6 4 4 3 5" xfId="12860"/>
    <cellStyle name="쉼표 [0] 12 12 2 6 4 4 3 6" xfId="12861"/>
    <cellStyle name="쉼표 [0] 12 12 2 6 4 4 4" xfId="12862"/>
    <cellStyle name="쉼표 [0] 12 12 2 6 4 4 5" xfId="12863"/>
    <cellStyle name="쉼표 [0] 12 12 2 6 4 4 6" xfId="12864"/>
    <cellStyle name="쉼표 [0] 12 12 2 6 4 4 7" xfId="12865"/>
    <cellStyle name="쉼표 [0] 12 12 2 6 4 4 8" xfId="12866"/>
    <cellStyle name="쉼표 [0] 12 12 2 6 4 4 9" xfId="12867"/>
    <cellStyle name="쉼표 [0] 12 12 2 6 4 5" xfId="12868"/>
    <cellStyle name="쉼표 [0] 12 12 2 6 4 5 2" xfId="12869"/>
    <cellStyle name="쉼표 [0] 12 12 2 6 4 5 2 2" xfId="12870"/>
    <cellStyle name="쉼표 [0] 12 12 2 6 4 5 2 2 2" xfId="12871"/>
    <cellStyle name="쉼표 [0] 12 12 2 6 4 5 2 2 3" xfId="12872"/>
    <cellStyle name="쉼표 [0] 12 12 2 6 4 5 2 2 4" xfId="12873"/>
    <cellStyle name="쉼표 [0] 12 12 2 6 4 5 2 2 5" xfId="12874"/>
    <cellStyle name="쉼표 [0] 12 12 2 6 4 5 2 2 6" xfId="12875"/>
    <cellStyle name="쉼표 [0] 12 12 2 6 4 5 2 3" xfId="12876"/>
    <cellStyle name="쉼표 [0] 12 12 2 6 4 5 2 4" xfId="12877"/>
    <cellStyle name="쉼표 [0] 12 12 2 6 4 5 2 5" xfId="12878"/>
    <cellStyle name="쉼표 [0] 12 12 2 6 4 5 2 6" xfId="12879"/>
    <cellStyle name="쉼표 [0] 12 12 2 6 4 5 2 7" xfId="12880"/>
    <cellStyle name="쉼표 [0] 12 12 2 6 4 5 2 8" xfId="12881"/>
    <cellStyle name="쉼표 [0] 12 12 2 6 4 5 3" xfId="12882"/>
    <cellStyle name="쉼표 [0] 12 12 2 6 4 5 3 2" xfId="12883"/>
    <cellStyle name="쉼표 [0] 12 12 2 6 4 5 3 3" xfId="12884"/>
    <cellStyle name="쉼표 [0] 12 12 2 6 4 5 3 4" xfId="12885"/>
    <cellStyle name="쉼표 [0] 12 12 2 6 4 5 3 5" xfId="12886"/>
    <cellStyle name="쉼표 [0] 12 12 2 6 4 5 3 6" xfId="12887"/>
    <cellStyle name="쉼표 [0] 12 12 2 6 4 5 4" xfId="12888"/>
    <cellStyle name="쉼표 [0] 12 12 2 6 4 5 5" xfId="12889"/>
    <cellStyle name="쉼표 [0] 12 12 2 6 4 5 6" xfId="12890"/>
    <cellStyle name="쉼표 [0] 12 12 2 6 4 5 7" xfId="12891"/>
    <cellStyle name="쉼표 [0] 12 12 2 6 4 5 8" xfId="12892"/>
    <cellStyle name="쉼표 [0] 12 12 2 6 4 5 9" xfId="12893"/>
    <cellStyle name="쉼표 [0] 12 12 2 6 4 6" xfId="12894"/>
    <cellStyle name="쉼표 [0] 12 12 2 6 4 6 2" xfId="12895"/>
    <cellStyle name="쉼표 [0] 12 12 2 6 4 6 2 2" xfId="12896"/>
    <cellStyle name="쉼표 [0] 12 12 2 6 4 6 2 2 2" xfId="12897"/>
    <cellStyle name="쉼표 [0] 12 12 2 6 4 6 2 2 3" xfId="12898"/>
    <cellStyle name="쉼표 [0] 12 12 2 6 4 6 2 2 4" xfId="12899"/>
    <cellStyle name="쉼표 [0] 12 12 2 6 4 6 2 2 5" xfId="12900"/>
    <cellStyle name="쉼표 [0] 12 12 2 6 4 6 2 2 6" xfId="12901"/>
    <cellStyle name="쉼표 [0] 12 12 2 6 4 6 2 3" xfId="12902"/>
    <cellStyle name="쉼표 [0] 12 12 2 6 4 6 2 4" xfId="12903"/>
    <cellStyle name="쉼표 [0] 12 12 2 6 4 6 2 5" xfId="12904"/>
    <cellStyle name="쉼표 [0] 12 12 2 6 4 6 2 6" xfId="12905"/>
    <cellStyle name="쉼표 [0] 12 12 2 6 4 6 2 7" xfId="12906"/>
    <cellStyle name="쉼표 [0] 12 12 2 6 4 6 2 8" xfId="12907"/>
    <cellStyle name="쉼표 [0] 12 12 2 6 4 6 3" xfId="12908"/>
    <cellStyle name="쉼표 [0] 12 12 2 6 4 6 3 2" xfId="12909"/>
    <cellStyle name="쉼표 [0] 12 12 2 6 4 6 3 3" xfId="12910"/>
    <cellStyle name="쉼표 [0] 12 12 2 6 4 6 3 4" xfId="12911"/>
    <cellStyle name="쉼표 [0] 12 12 2 6 4 6 3 5" xfId="12912"/>
    <cellStyle name="쉼표 [0] 12 12 2 6 4 6 3 6" xfId="12913"/>
    <cellStyle name="쉼표 [0] 12 12 2 6 4 6 4" xfId="12914"/>
    <cellStyle name="쉼표 [0] 12 12 2 6 4 6 5" xfId="12915"/>
    <cellStyle name="쉼표 [0] 12 12 2 6 4 6 6" xfId="12916"/>
    <cellStyle name="쉼표 [0] 12 12 2 6 4 6 7" xfId="12917"/>
    <cellStyle name="쉼표 [0] 12 12 2 6 4 6 8" xfId="12918"/>
    <cellStyle name="쉼표 [0] 12 12 2 6 4 6 9" xfId="12919"/>
    <cellStyle name="쉼표 [0] 12 12 2 6 4 7" xfId="12920"/>
    <cellStyle name="쉼표 [0] 12 12 2 6 4 7 2" xfId="12921"/>
    <cellStyle name="쉼표 [0] 12 12 2 6 4 7 2 2" xfId="12922"/>
    <cellStyle name="쉼표 [0] 12 12 2 6 4 7 2 2 2" xfId="12923"/>
    <cellStyle name="쉼표 [0] 12 12 2 6 4 7 2 2 3" xfId="12924"/>
    <cellStyle name="쉼표 [0] 12 12 2 6 4 7 2 2 4" xfId="12925"/>
    <cellStyle name="쉼표 [0] 12 12 2 6 4 7 2 2 5" xfId="12926"/>
    <cellStyle name="쉼표 [0] 12 12 2 6 4 7 2 2 6" xfId="12927"/>
    <cellStyle name="쉼표 [0] 12 12 2 6 4 7 2 3" xfId="12928"/>
    <cellStyle name="쉼표 [0] 12 12 2 6 4 7 2 4" xfId="12929"/>
    <cellStyle name="쉼표 [0] 12 12 2 6 4 7 2 5" xfId="12930"/>
    <cellStyle name="쉼표 [0] 12 12 2 6 4 7 2 6" xfId="12931"/>
    <cellStyle name="쉼표 [0] 12 12 2 6 4 7 2 7" xfId="12932"/>
    <cellStyle name="쉼표 [0] 12 12 2 6 4 7 2 8" xfId="12933"/>
    <cellStyle name="쉼표 [0] 12 12 2 6 4 7 3" xfId="12934"/>
    <cellStyle name="쉼표 [0] 12 12 2 6 4 7 3 2" xfId="12935"/>
    <cellStyle name="쉼표 [0] 12 12 2 6 4 7 3 3" xfId="12936"/>
    <cellStyle name="쉼표 [0] 12 12 2 6 4 7 3 4" xfId="12937"/>
    <cellStyle name="쉼표 [0] 12 12 2 6 4 7 3 5" xfId="12938"/>
    <cellStyle name="쉼표 [0] 12 12 2 6 4 7 3 6" xfId="12939"/>
    <cellStyle name="쉼표 [0] 12 12 2 6 4 7 4" xfId="12940"/>
    <cellStyle name="쉼표 [0] 12 12 2 6 4 7 5" xfId="12941"/>
    <cellStyle name="쉼표 [0] 12 12 2 6 4 7 6" xfId="12942"/>
    <cellStyle name="쉼표 [0] 12 12 2 6 4 7 7" xfId="12943"/>
    <cellStyle name="쉼표 [0] 12 12 2 6 4 7 8" xfId="12944"/>
    <cellStyle name="쉼표 [0] 12 12 2 6 4 7 9" xfId="12945"/>
    <cellStyle name="쉼표 [0] 12 12 2 6 4 8" xfId="12946"/>
    <cellStyle name="쉼표 [0] 12 12 2 6 4 8 2" xfId="12947"/>
    <cellStyle name="쉼표 [0] 12 12 2 6 4 8 2 2" xfId="12948"/>
    <cellStyle name="쉼표 [0] 12 12 2 6 4 8 2 3" xfId="12949"/>
    <cellStyle name="쉼표 [0] 12 12 2 6 4 8 2 4" xfId="12950"/>
    <cellStyle name="쉼표 [0] 12 12 2 6 4 8 2 5" xfId="12951"/>
    <cellStyle name="쉼표 [0] 12 12 2 6 4 8 2 6" xfId="12952"/>
    <cellStyle name="쉼표 [0] 12 12 2 6 4 8 3" xfId="12953"/>
    <cellStyle name="쉼표 [0] 12 12 2 6 4 8 4" xfId="12954"/>
    <cellStyle name="쉼표 [0] 12 12 2 6 4 8 5" xfId="12955"/>
    <cellStyle name="쉼표 [0] 12 12 2 6 4 8 6" xfId="12956"/>
    <cellStyle name="쉼표 [0] 12 12 2 6 4 8 7" xfId="12957"/>
    <cellStyle name="쉼표 [0] 12 12 2 6 4 8 8" xfId="12958"/>
    <cellStyle name="쉼표 [0] 12 12 2 6 4 9" xfId="12959"/>
    <cellStyle name="쉼표 [0] 12 12 2 6 4 9 2" xfId="12960"/>
    <cellStyle name="쉼표 [0] 12 12 2 6 4 9 2 2" xfId="12961"/>
    <cellStyle name="쉼표 [0] 12 12 2 6 4 9 2 3" xfId="12962"/>
    <cellStyle name="쉼표 [0] 12 12 2 6 4 9 2 4" xfId="12963"/>
    <cellStyle name="쉼표 [0] 12 12 2 6 4 9 2 5" xfId="12964"/>
    <cellStyle name="쉼표 [0] 12 12 2 6 4 9 2 6" xfId="12965"/>
    <cellStyle name="쉼표 [0] 12 12 2 6 4 9 3" xfId="12966"/>
    <cellStyle name="쉼표 [0] 12 12 2 6 4 9 4" xfId="12967"/>
    <cellStyle name="쉼표 [0] 12 12 2 6 4 9 5" xfId="12968"/>
    <cellStyle name="쉼표 [0] 12 12 2 6 4 9 6" xfId="12969"/>
    <cellStyle name="쉼표 [0] 12 12 2 6 4 9 7" xfId="12970"/>
    <cellStyle name="쉼표 [0] 12 12 2 6 4 9 8" xfId="12971"/>
    <cellStyle name="쉼표 [0] 12 12 2 6 5" xfId="12972"/>
    <cellStyle name="쉼표 [0] 12 12 2 6 5 10" xfId="12973"/>
    <cellStyle name="쉼표 [0] 12 12 2 6 5 10 2" xfId="12974"/>
    <cellStyle name="쉼표 [0] 12 12 2 6 5 10 3" xfId="12975"/>
    <cellStyle name="쉼표 [0] 12 12 2 6 5 10 4" xfId="12976"/>
    <cellStyle name="쉼표 [0] 12 12 2 6 5 10 5" xfId="12977"/>
    <cellStyle name="쉼표 [0] 12 12 2 6 5 10 6" xfId="12978"/>
    <cellStyle name="쉼표 [0] 12 12 2 6 5 11" xfId="12979"/>
    <cellStyle name="쉼표 [0] 12 12 2 6 5 12" xfId="12980"/>
    <cellStyle name="쉼표 [0] 12 12 2 6 5 13" xfId="12981"/>
    <cellStyle name="쉼표 [0] 12 12 2 6 5 14" xfId="12982"/>
    <cellStyle name="쉼표 [0] 12 12 2 6 5 15" xfId="12983"/>
    <cellStyle name="쉼표 [0] 12 12 2 6 5 16" xfId="12984"/>
    <cellStyle name="쉼표 [0] 12 12 2 6 5 17" xfId="36719"/>
    <cellStyle name="쉼표 [0] 12 12 2 6 5 2" xfId="12985"/>
    <cellStyle name="쉼표 [0] 12 12 2 6 5 2 2" xfId="12986"/>
    <cellStyle name="쉼표 [0] 12 12 2 6 5 2 2 2" xfId="12987"/>
    <cellStyle name="쉼표 [0] 12 12 2 6 5 2 2 2 2" xfId="12988"/>
    <cellStyle name="쉼표 [0] 12 12 2 6 5 2 2 2 3" xfId="12989"/>
    <cellStyle name="쉼표 [0] 12 12 2 6 5 2 2 2 4" xfId="12990"/>
    <cellStyle name="쉼표 [0] 12 12 2 6 5 2 2 2 5" xfId="12991"/>
    <cellStyle name="쉼표 [0] 12 12 2 6 5 2 2 2 6" xfId="12992"/>
    <cellStyle name="쉼표 [0] 12 12 2 6 5 2 2 3" xfId="12993"/>
    <cellStyle name="쉼표 [0] 12 12 2 6 5 2 2 4" xfId="12994"/>
    <cellStyle name="쉼표 [0] 12 12 2 6 5 2 2 5" xfId="12995"/>
    <cellStyle name="쉼표 [0] 12 12 2 6 5 2 2 6" xfId="12996"/>
    <cellStyle name="쉼표 [0] 12 12 2 6 5 2 2 7" xfId="12997"/>
    <cellStyle name="쉼표 [0] 12 12 2 6 5 2 2 8" xfId="12998"/>
    <cellStyle name="쉼표 [0] 12 12 2 6 5 2 3" xfId="12999"/>
    <cellStyle name="쉼표 [0] 12 12 2 6 5 2 3 2" xfId="13000"/>
    <cellStyle name="쉼표 [0] 12 12 2 6 5 2 3 3" xfId="13001"/>
    <cellStyle name="쉼표 [0] 12 12 2 6 5 2 3 4" xfId="13002"/>
    <cellStyle name="쉼표 [0] 12 12 2 6 5 2 3 5" xfId="13003"/>
    <cellStyle name="쉼표 [0] 12 12 2 6 5 2 3 6" xfId="13004"/>
    <cellStyle name="쉼표 [0] 12 12 2 6 5 2 4" xfId="13005"/>
    <cellStyle name="쉼표 [0] 12 12 2 6 5 2 5" xfId="13006"/>
    <cellStyle name="쉼표 [0] 12 12 2 6 5 2 6" xfId="13007"/>
    <cellStyle name="쉼표 [0] 12 12 2 6 5 2 7" xfId="13008"/>
    <cellStyle name="쉼표 [0] 12 12 2 6 5 2 8" xfId="13009"/>
    <cellStyle name="쉼표 [0] 12 12 2 6 5 2 9" xfId="13010"/>
    <cellStyle name="쉼표 [0] 12 12 2 6 5 3" xfId="13011"/>
    <cellStyle name="쉼표 [0] 12 12 2 6 5 3 2" xfId="13012"/>
    <cellStyle name="쉼표 [0] 12 12 2 6 5 3 2 2" xfId="13013"/>
    <cellStyle name="쉼표 [0] 12 12 2 6 5 3 2 2 2" xfId="13014"/>
    <cellStyle name="쉼표 [0] 12 12 2 6 5 3 2 2 3" xfId="13015"/>
    <cellStyle name="쉼표 [0] 12 12 2 6 5 3 2 2 4" xfId="13016"/>
    <cellStyle name="쉼표 [0] 12 12 2 6 5 3 2 2 5" xfId="13017"/>
    <cellStyle name="쉼표 [0] 12 12 2 6 5 3 2 2 6" xfId="13018"/>
    <cellStyle name="쉼표 [0] 12 12 2 6 5 3 2 3" xfId="13019"/>
    <cellStyle name="쉼표 [0] 12 12 2 6 5 3 2 4" xfId="13020"/>
    <cellStyle name="쉼표 [0] 12 12 2 6 5 3 2 5" xfId="13021"/>
    <cellStyle name="쉼표 [0] 12 12 2 6 5 3 2 6" xfId="13022"/>
    <cellStyle name="쉼표 [0] 12 12 2 6 5 3 2 7" xfId="13023"/>
    <cellStyle name="쉼표 [0] 12 12 2 6 5 3 2 8" xfId="13024"/>
    <cellStyle name="쉼표 [0] 12 12 2 6 5 3 3" xfId="13025"/>
    <cellStyle name="쉼표 [0] 12 12 2 6 5 3 3 2" xfId="13026"/>
    <cellStyle name="쉼표 [0] 12 12 2 6 5 3 3 3" xfId="13027"/>
    <cellStyle name="쉼표 [0] 12 12 2 6 5 3 3 4" xfId="13028"/>
    <cellStyle name="쉼표 [0] 12 12 2 6 5 3 3 5" xfId="13029"/>
    <cellStyle name="쉼표 [0] 12 12 2 6 5 3 3 6" xfId="13030"/>
    <cellStyle name="쉼표 [0] 12 12 2 6 5 3 4" xfId="13031"/>
    <cellStyle name="쉼표 [0] 12 12 2 6 5 3 5" xfId="13032"/>
    <cellStyle name="쉼표 [0] 12 12 2 6 5 3 6" xfId="13033"/>
    <cellStyle name="쉼표 [0] 12 12 2 6 5 3 7" xfId="13034"/>
    <cellStyle name="쉼표 [0] 12 12 2 6 5 3 8" xfId="13035"/>
    <cellStyle name="쉼표 [0] 12 12 2 6 5 3 9" xfId="13036"/>
    <cellStyle name="쉼표 [0] 12 12 2 6 5 4" xfId="13037"/>
    <cellStyle name="쉼표 [0] 12 12 2 6 5 4 2" xfId="13038"/>
    <cellStyle name="쉼표 [0] 12 12 2 6 5 4 2 2" xfId="13039"/>
    <cellStyle name="쉼표 [0] 12 12 2 6 5 4 2 2 2" xfId="13040"/>
    <cellStyle name="쉼표 [0] 12 12 2 6 5 4 2 2 3" xfId="13041"/>
    <cellStyle name="쉼표 [0] 12 12 2 6 5 4 2 2 4" xfId="13042"/>
    <cellStyle name="쉼표 [0] 12 12 2 6 5 4 2 2 5" xfId="13043"/>
    <cellStyle name="쉼표 [0] 12 12 2 6 5 4 2 2 6" xfId="13044"/>
    <cellStyle name="쉼표 [0] 12 12 2 6 5 4 2 3" xfId="13045"/>
    <cellStyle name="쉼표 [0] 12 12 2 6 5 4 2 4" xfId="13046"/>
    <cellStyle name="쉼표 [0] 12 12 2 6 5 4 2 5" xfId="13047"/>
    <cellStyle name="쉼표 [0] 12 12 2 6 5 4 2 6" xfId="13048"/>
    <cellStyle name="쉼표 [0] 12 12 2 6 5 4 2 7" xfId="13049"/>
    <cellStyle name="쉼표 [0] 12 12 2 6 5 4 2 8" xfId="13050"/>
    <cellStyle name="쉼표 [0] 12 12 2 6 5 4 3" xfId="13051"/>
    <cellStyle name="쉼표 [0] 12 12 2 6 5 4 3 2" xfId="13052"/>
    <cellStyle name="쉼표 [0] 12 12 2 6 5 4 3 3" xfId="13053"/>
    <cellStyle name="쉼표 [0] 12 12 2 6 5 4 3 4" xfId="13054"/>
    <cellStyle name="쉼표 [0] 12 12 2 6 5 4 3 5" xfId="13055"/>
    <cellStyle name="쉼표 [0] 12 12 2 6 5 4 3 6" xfId="13056"/>
    <cellStyle name="쉼표 [0] 12 12 2 6 5 4 4" xfId="13057"/>
    <cellStyle name="쉼표 [0] 12 12 2 6 5 4 5" xfId="13058"/>
    <cellStyle name="쉼표 [0] 12 12 2 6 5 4 6" xfId="13059"/>
    <cellStyle name="쉼표 [0] 12 12 2 6 5 4 7" xfId="13060"/>
    <cellStyle name="쉼표 [0] 12 12 2 6 5 4 8" xfId="13061"/>
    <cellStyle name="쉼표 [0] 12 12 2 6 5 4 9" xfId="13062"/>
    <cellStyle name="쉼표 [0] 12 12 2 6 5 5" xfId="13063"/>
    <cellStyle name="쉼표 [0] 12 12 2 6 5 5 2" xfId="13064"/>
    <cellStyle name="쉼표 [0] 12 12 2 6 5 5 2 2" xfId="13065"/>
    <cellStyle name="쉼표 [0] 12 12 2 6 5 5 2 2 2" xfId="13066"/>
    <cellStyle name="쉼표 [0] 12 12 2 6 5 5 2 2 3" xfId="13067"/>
    <cellStyle name="쉼표 [0] 12 12 2 6 5 5 2 2 4" xfId="13068"/>
    <cellStyle name="쉼표 [0] 12 12 2 6 5 5 2 2 5" xfId="13069"/>
    <cellStyle name="쉼표 [0] 12 12 2 6 5 5 2 2 6" xfId="13070"/>
    <cellStyle name="쉼표 [0] 12 12 2 6 5 5 2 3" xfId="13071"/>
    <cellStyle name="쉼표 [0] 12 12 2 6 5 5 2 4" xfId="13072"/>
    <cellStyle name="쉼표 [0] 12 12 2 6 5 5 2 5" xfId="13073"/>
    <cellStyle name="쉼표 [0] 12 12 2 6 5 5 2 6" xfId="13074"/>
    <cellStyle name="쉼표 [0] 12 12 2 6 5 5 2 7" xfId="13075"/>
    <cellStyle name="쉼표 [0] 12 12 2 6 5 5 2 8" xfId="13076"/>
    <cellStyle name="쉼표 [0] 12 12 2 6 5 5 3" xfId="13077"/>
    <cellStyle name="쉼표 [0] 12 12 2 6 5 5 3 2" xfId="13078"/>
    <cellStyle name="쉼표 [0] 12 12 2 6 5 5 3 3" xfId="13079"/>
    <cellStyle name="쉼표 [0] 12 12 2 6 5 5 3 4" xfId="13080"/>
    <cellStyle name="쉼표 [0] 12 12 2 6 5 5 3 5" xfId="13081"/>
    <cellStyle name="쉼표 [0] 12 12 2 6 5 5 3 6" xfId="13082"/>
    <cellStyle name="쉼표 [0] 12 12 2 6 5 5 4" xfId="13083"/>
    <cellStyle name="쉼표 [0] 12 12 2 6 5 5 5" xfId="13084"/>
    <cellStyle name="쉼표 [0] 12 12 2 6 5 5 6" xfId="13085"/>
    <cellStyle name="쉼표 [0] 12 12 2 6 5 5 7" xfId="13086"/>
    <cellStyle name="쉼표 [0] 12 12 2 6 5 5 8" xfId="13087"/>
    <cellStyle name="쉼표 [0] 12 12 2 6 5 5 9" xfId="13088"/>
    <cellStyle name="쉼표 [0] 12 12 2 6 5 6" xfId="13089"/>
    <cellStyle name="쉼표 [0] 12 12 2 6 5 6 2" xfId="13090"/>
    <cellStyle name="쉼표 [0] 12 12 2 6 5 6 2 2" xfId="13091"/>
    <cellStyle name="쉼표 [0] 12 12 2 6 5 6 2 2 2" xfId="13092"/>
    <cellStyle name="쉼표 [0] 12 12 2 6 5 6 2 2 3" xfId="13093"/>
    <cellStyle name="쉼표 [0] 12 12 2 6 5 6 2 2 4" xfId="13094"/>
    <cellStyle name="쉼표 [0] 12 12 2 6 5 6 2 2 5" xfId="13095"/>
    <cellStyle name="쉼표 [0] 12 12 2 6 5 6 2 2 6" xfId="13096"/>
    <cellStyle name="쉼표 [0] 12 12 2 6 5 6 2 3" xfId="13097"/>
    <cellStyle name="쉼표 [0] 12 12 2 6 5 6 2 4" xfId="13098"/>
    <cellStyle name="쉼표 [0] 12 12 2 6 5 6 2 5" xfId="13099"/>
    <cellStyle name="쉼표 [0] 12 12 2 6 5 6 2 6" xfId="13100"/>
    <cellStyle name="쉼표 [0] 12 12 2 6 5 6 2 7" xfId="13101"/>
    <cellStyle name="쉼표 [0] 12 12 2 6 5 6 2 8" xfId="13102"/>
    <cellStyle name="쉼표 [0] 12 12 2 6 5 6 3" xfId="13103"/>
    <cellStyle name="쉼표 [0] 12 12 2 6 5 6 3 2" xfId="13104"/>
    <cellStyle name="쉼표 [0] 12 12 2 6 5 6 3 3" xfId="13105"/>
    <cellStyle name="쉼표 [0] 12 12 2 6 5 6 3 4" xfId="13106"/>
    <cellStyle name="쉼표 [0] 12 12 2 6 5 6 3 5" xfId="13107"/>
    <cellStyle name="쉼표 [0] 12 12 2 6 5 6 3 6" xfId="13108"/>
    <cellStyle name="쉼표 [0] 12 12 2 6 5 6 4" xfId="13109"/>
    <cellStyle name="쉼표 [0] 12 12 2 6 5 6 5" xfId="13110"/>
    <cellStyle name="쉼표 [0] 12 12 2 6 5 6 6" xfId="13111"/>
    <cellStyle name="쉼표 [0] 12 12 2 6 5 6 7" xfId="13112"/>
    <cellStyle name="쉼표 [0] 12 12 2 6 5 6 8" xfId="13113"/>
    <cellStyle name="쉼표 [0] 12 12 2 6 5 6 9" xfId="13114"/>
    <cellStyle name="쉼표 [0] 12 12 2 6 5 7" xfId="13115"/>
    <cellStyle name="쉼표 [0] 12 12 2 6 5 7 2" xfId="13116"/>
    <cellStyle name="쉼표 [0] 12 12 2 6 5 7 2 2" xfId="13117"/>
    <cellStyle name="쉼표 [0] 12 12 2 6 5 7 2 2 2" xfId="13118"/>
    <cellStyle name="쉼표 [0] 12 12 2 6 5 7 2 2 3" xfId="13119"/>
    <cellStyle name="쉼표 [0] 12 12 2 6 5 7 2 2 4" xfId="13120"/>
    <cellStyle name="쉼표 [0] 12 12 2 6 5 7 2 2 5" xfId="13121"/>
    <cellStyle name="쉼표 [0] 12 12 2 6 5 7 2 2 6" xfId="13122"/>
    <cellStyle name="쉼표 [0] 12 12 2 6 5 7 2 3" xfId="13123"/>
    <cellStyle name="쉼표 [0] 12 12 2 6 5 7 2 4" xfId="13124"/>
    <cellStyle name="쉼표 [0] 12 12 2 6 5 7 2 5" xfId="13125"/>
    <cellStyle name="쉼표 [0] 12 12 2 6 5 7 2 6" xfId="13126"/>
    <cellStyle name="쉼표 [0] 12 12 2 6 5 7 2 7" xfId="13127"/>
    <cellStyle name="쉼표 [0] 12 12 2 6 5 7 2 8" xfId="13128"/>
    <cellStyle name="쉼표 [0] 12 12 2 6 5 7 3" xfId="13129"/>
    <cellStyle name="쉼표 [0] 12 12 2 6 5 7 3 2" xfId="13130"/>
    <cellStyle name="쉼표 [0] 12 12 2 6 5 7 3 3" xfId="13131"/>
    <cellStyle name="쉼표 [0] 12 12 2 6 5 7 3 4" xfId="13132"/>
    <cellStyle name="쉼표 [0] 12 12 2 6 5 7 3 5" xfId="13133"/>
    <cellStyle name="쉼표 [0] 12 12 2 6 5 7 3 6" xfId="13134"/>
    <cellStyle name="쉼표 [0] 12 12 2 6 5 7 4" xfId="13135"/>
    <cellStyle name="쉼표 [0] 12 12 2 6 5 7 5" xfId="13136"/>
    <cellStyle name="쉼표 [0] 12 12 2 6 5 7 6" xfId="13137"/>
    <cellStyle name="쉼표 [0] 12 12 2 6 5 7 7" xfId="13138"/>
    <cellStyle name="쉼표 [0] 12 12 2 6 5 7 8" xfId="13139"/>
    <cellStyle name="쉼표 [0] 12 12 2 6 5 7 9" xfId="13140"/>
    <cellStyle name="쉼표 [0] 12 12 2 6 5 8" xfId="13141"/>
    <cellStyle name="쉼표 [0] 12 12 2 6 5 8 2" xfId="13142"/>
    <cellStyle name="쉼표 [0] 12 12 2 6 5 8 2 2" xfId="13143"/>
    <cellStyle name="쉼표 [0] 12 12 2 6 5 8 2 3" xfId="13144"/>
    <cellStyle name="쉼표 [0] 12 12 2 6 5 8 2 4" xfId="13145"/>
    <cellStyle name="쉼표 [0] 12 12 2 6 5 8 2 5" xfId="13146"/>
    <cellStyle name="쉼표 [0] 12 12 2 6 5 8 2 6" xfId="13147"/>
    <cellStyle name="쉼표 [0] 12 12 2 6 5 8 3" xfId="13148"/>
    <cellStyle name="쉼표 [0] 12 12 2 6 5 8 4" xfId="13149"/>
    <cellStyle name="쉼표 [0] 12 12 2 6 5 8 5" xfId="13150"/>
    <cellStyle name="쉼표 [0] 12 12 2 6 5 8 6" xfId="13151"/>
    <cellStyle name="쉼표 [0] 12 12 2 6 5 8 7" xfId="13152"/>
    <cellStyle name="쉼표 [0] 12 12 2 6 5 8 8" xfId="13153"/>
    <cellStyle name="쉼표 [0] 12 12 2 6 5 9" xfId="13154"/>
    <cellStyle name="쉼표 [0] 12 12 2 6 5 9 2" xfId="13155"/>
    <cellStyle name="쉼표 [0] 12 12 2 6 5 9 2 2" xfId="13156"/>
    <cellStyle name="쉼표 [0] 12 12 2 6 5 9 2 3" xfId="13157"/>
    <cellStyle name="쉼표 [0] 12 12 2 6 5 9 2 4" xfId="13158"/>
    <cellStyle name="쉼표 [0] 12 12 2 6 5 9 2 5" xfId="13159"/>
    <cellStyle name="쉼표 [0] 12 12 2 6 5 9 2 6" xfId="13160"/>
    <cellStyle name="쉼표 [0] 12 12 2 6 5 9 3" xfId="13161"/>
    <cellStyle name="쉼표 [0] 12 12 2 6 5 9 4" xfId="13162"/>
    <cellStyle name="쉼표 [0] 12 12 2 6 5 9 5" xfId="13163"/>
    <cellStyle name="쉼표 [0] 12 12 2 6 5 9 6" xfId="13164"/>
    <cellStyle name="쉼표 [0] 12 12 2 6 5 9 7" xfId="13165"/>
    <cellStyle name="쉼표 [0] 12 12 2 6 5 9 8" xfId="13166"/>
    <cellStyle name="쉼표 [0] 12 12 2 6 6" xfId="13167"/>
    <cellStyle name="쉼표 [0] 12 12 2 6 6 10" xfId="13168"/>
    <cellStyle name="쉼표 [0] 12 12 2 6 6 10 2" xfId="13169"/>
    <cellStyle name="쉼표 [0] 12 12 2 6 6 10 3" xfId="13170"/>
    <cellStyle name="쉼표 [0] 12 12 2 6 6 10 4" xfId="13171"/>
    <cellStyle name="쉼표 [0] 12 12 2 6 6 10 5" xfId="13172"/>
    <cellStyle name="쉼표 [0] 12 12 2 6 6 10 6" xfId="13173"/>
    <cellStyle name="쉼표 [0] 12 12 2 6 6 11" xfId="13174"/>
    <cellStyle name="쉼표 [0] 12 12 2 6 6 12" xfId="13175"/>
    <cellStyle name="쉼표 [0] 12 12 2 6 6 13" xfId="13176"/>
    <cellStyle name="쉼표 [0] 12 12 2 6 6 14" xfId="13177"/>
    <cellStyle name="쉼표 [0] 12 12 2 6 6 15" xfId="13178"/>
    <cellStyle name="쉼표 [0] 12 12 2 6 6 16" xfId="13179"/>
    <cellStyle name="쉼표 [0] 12 12 2 6 6 17" xfId="36717"/>
    <cellStyle name="쉼표 [0] 12 12 2 6 6 2" xfId="13180"/>
    <cellStyle name="쉼표 [0] 12 12 2 6 6 2 2" xfId="13181"/>
    <cellStyle name="쉼표 [0] 12 12 2 6 6 2 2 2" xfId="13182"/>
    <cellStyle name="쉼표 [0] 12 12 2 6 6 2 2 2 2" xfId="13183"/>
    <cellStyle name="쉼표 [0] 12 12 2 6 6 2 2 2 3" xfId="13184"/>
    <cellStyle name="쉼표 [0] 12 12 2 6 6 2 2 2 4" xfId="13185"/>
    <cellStyle name="쉼표 [0] 12 12 2 6 6 2 2 2 5" xfId="13186"/>
    <cellStyle name="쉼표 [0] 12 12 2 6 6 2 2 2 6" xfId="13187"/>
    <cellStyle name="쉼표 [0] 12 12 2 6 6 2 2 3" xfId="13188"/>
    <cellStyle name="쉼표 [0] 12 12 2 6 6 2 2 4" xfId="13189"/>
    <cellStyle name="쉼표 [0] 12 12 2 6 6 2 2 5" xfId="13190"/>
    <cellStyle name="쉼표 [0] 12 12 2 6 6 2 2 6" xfId="13191"/>
    <cellStyle name="쉼표 [0] 12 12 2 6 6 2 2 7" xfId="13192"/>
    <cellStyle name="쉼표 [0] 12 12 2 6 6 2 2 8" xfId="13193"/>
    <cellStyle name="쉼표 [0] 12 12 2 6 6 2 3" xfId="13194"/>
    <cellStyle name="쉼표 [0] 12 12 2 6 6 2 3 2" xfId="13195"/>
    <cellStyle name="쉼표 [0] 12 12 2 6 6 2 3 3" xfId="13196"/>
    <cellStyle name="쉼표 [0] 12 12 2 6 6 2 3 4" xfId="13197"/>
    <cellStyle name="쉼표 [0] 12 12 2 6 6 2 3 5" xfId="13198"/>
    <cellStyle name="쉼표 [0] 12 12 2 6 6 2 3 6" xfId="13199"/>
    <cellStyle name="쉼표 [0] 12 12 2 6 6 2 4" xfId="13200"/>
    <cellStyle name="쉼표 [0] 12 12 2 6 6 2 5" xfId="13201"/>
    <cellStyle name="쉼표 [0] 12 12 2 6 6 2 6" xfId="13202"/>
    <cellStyle name="쉼표 [0] 12 12 2 6 6 2 7" xfId="13203"/>
    <cellStyle name="쉼표 [0] 12 12 2 6 6 2 8" xfId="13204"/>
    <cellStyle name="쉼표 [0] 12 12 2 6 6 2 9" xfId="13205"/>
    <cellStyle name="쉼표 [0] 12 12 2 6 6 3" xfId="13206"/>
    <cellStyle name="쉼표 [0] 12 12 2 6 6 3 2" xfId="13207"/>
    <cellStyle name="쉼표 [0] 12 12 2 6 6 3 2 2" xfId="13208"/>
    <cellStyle name="쉼표 [0] 12 12 2 6 6 3 2 2 2" xfId="13209"/>
    <cellStyle name="쉼표 [0] 12 12 2 6 6 3 2 2 3" xfId="13210"/>
    <cellStyle name="쉼표 [0] 12 12 2 6 6 3 2 2 4" xfId="13211"/>
    <cellStyle name="쉼표 [0] 12 12 2 6 6 3 2 2 5" xfId="13212"/>
    <cellStyle name="쉼표 [0] 12 12 2 6 6 3 2 2 6" xfId="13213"/>
    <cellStyle name="쉼표 [0] 12 12 2 6 6 3 2 3" xfId="13214"/>
    <cellStyle name="쉼표 [0] 12 12 2 6 6 3 2 4" xfId="13215"/>
    <cellStyle name="쉼표 [0] 12 12 2 6 6 3 2 5" xfId="13216"/>
    <cellStyle name="쉼표 [0] 12 12 2 6 6 3 2 6" xfId="13217"/>
    <cellStyle name="쉼표 [0] 12 12 2 6 6 3 2 7" xfId="13218"/>
    <cellStyle name="쉼표 [0] 12 12 2 6 6 3 2 8" xfId="13219"/>
    <cellStyle name="쉼표 [0] 12 12 2 6 6 3 3" xfId="13220"/>
    <cellStyle name="쉼표 [0] 12 12 2 6 6 3 3 2" xfId="13221"/>
    <cellStyle name="쉼표 [0] 12 12 2 6 6 3 3 3" xfId="13222"/>
    <cellStyle name="쉼표 [0] 12 12 2 6 6 3 3 4" xfId="13223"/>
    <cellStyle name="쉼표 [0] 12 12 2 6 6 3 3 5" xfId="13224"/>
    <cellStyle name="쉼표 [0] 12 12 2 6 6 3 3 6" xfId="13225"/>
    <cellStyle name="쉼표 [0] 12 12 2 6 6 3 4" xfId="13226"/>
    <cellStyle name="쉼표 [0] 12 12 2 6 6 3 5" xfId="13227"/>
    <cellStyle name="쉼표 [0] 12 12 2 6 6 3 6" xfId="13228"/>
    <cellStyle name="쉼표 [0] 12 12 2 6 6 3 7" xfId="13229"/>
    <cellStyle name="쉼표 [0] 12 12 2 6 6 3 8" xfId="13230"/>
    <cellStyle name="쉼표 [0] 12 12 2 6 6 3 9" xfId="13231"/>
    <cellStyle name="쉼표 [0] 12 12 2 6 6 4" xfId="13232"/>
    <cellStyle name="쉼표 [0] 12 12 2 6 6 4 2" xfId="13233"/>
    <cellStyle name="쉼표 [0] 12 12 2 6 6 4 2 2" xfId="13234"/>
    <cellStyle name="쉼표 [0] 12 12 2 6 6 4 2 2 2" xfId="13235"/>
    <cellStyle name="쉼표 [0] 12 12 2 6 6 4 2 2 3" xfId="13236"/>
    <cellStyle name="쉼표 [0] 12 12 2 6 6 4 2 2 4" xfId="13237"/>
    <cellStyle name="쉼표 [0] 12 12 2 6 6 4 2 2 5" xfId="13238"/>
    <cellStyle name="쉼표 [0] 12 12 2 6 6 4 2 2 6" xfId="13239"/>
    <cellStyle name="쉼표 [0] 12 12 2 6 6 4 2 3" xfId="13240"/>
    <cellStyle name="쉼표 [0] 12 12 2 6 6 4 2 4" xfId="13241"/>
    <cellStyle name="쉼표 [0] 12 12 2 6 6 4 2 5" xfId="13242"/>
    <cellStyle name="쉼표 [0] 12 12 2 6 6 4 2 6" xfId="13243"/>
    <cellStyle name="쉼표 [0] 12 12 2 6 6 4 2 7" xfId="13244"/>
    <cellStyle name="쉼표 [0] 12 12 2 6 6 4 2 8" xfId="13245"/>
    <cellStyle name="쉼표 [0] 12 12 2 6 6 4 3" xfId="13246"/>
    <cellStyle name="쉼표 [0] 12 12 2 6 6 4 3 2" xfId="13247"/>
    <cellStyle name="쉼표 [0] 12 12 2 6 6 4 3 3" xfId="13248"/>
    <cellStyle name="쉼표 [0] 12 12 2 6 6 4 3 4" xfId="13249"/>
    <cellStyle name="쉼표 [0] 12 12 2 6 6 4 3 5" xfId="13250"/>
    <cellStyle name="쉼표 [0] 12 12 2 6 6 4 3 6" xfId="13251"/>
    <cellStyle name="쉼표 [0] 12 12 2 6 6 4 4" xfId="13252"/>
    <cellStyle name="쉼표 [0] 12 12 2 6 6 4 5" xfId="13253"/>
    <cellStyle name="쉼표 [0] 12 12 2 6 6 4 6" xfId="13254"/>
    <cellStyle name="쉼표 [0] 12 12 2 6 6 4 7" xfId="13255"/>
    <cellStyle name="쉼표 [0] 12 12 2 6 6 4 8" xfId="13256"/>
    <cellStyle name="쉼표 [0] 12 12 2 6 6 4 9" xfId="13257"/>
    <cellStyle name="쉼표 [0] 12 12 2 6 6 5" xfId="13258"/>
    <cellStyle name="쉼표 [0] 12 12 2 6 6 5 2" xfId="13259"/>
    <cellStyle name="쉼표 [0] 12 12 2 6 6 5 2 2" xfId="13260"/>
    <cellStyle name="쉼표 [0] 12 12 2 6 6 5 2 2 2" xfId="13261"/>
    <cellStyle name="쉼표 [0] 12 12 2 6 6 5 2 2 3" xfId="13262"/>
    <cellStyle name="쉼표 [0] 12 12 2 6 6 5 2 2 4" xfId="13263"/>
    <cellStyle name="쉼표 [0] 12 12 2 6 6 5 2 2 5" xfId="13264"/>
    <cellStyle name="쉼표 [0] 12 12 2 6 6 5 2 2 6" xfId="13265"/>
    <cellStyle name="쉼표 [0] 12 12 2 6 6 5 2 3" xfId="13266"/>
    <cellStyle name="쉼표 [0] 12 12 2 6 6 5 2 4" xfId="13267"/>
    <cellStyle name="쉼표 [0] 12 12 2 6 6 5 2 5" xfId="13268"/>
    <cellStyle name="쉼표 [0] 12 12 2 6 6 5 2 6" xfId="13269"/>
    <cellStyle name="쉼표 [0] 12 12 2 6 6 5 2 7" xfId="13270"/>
    <cellStyle name="쉼표 [0] 12 12 2 6 6 5 2 8" xfId="13271"/>
    <cellStyle name="쉼표 [0] 12 12 2 6 6 5 3" xfId="13272"/>
    <cellStyle name="쉼표 [0] 12 12 2 6 6 5 3 2" xfId="13273"/>
    <cellStyle name="쉼표 [0] 12 12 2 6 6 5 3 3" xfId="13274"/>
    <cellStyle name="쉼표 [0] 12 12 2 6 6 5 3 4" xfId="13275"/>
    <cellStyle name="쉼표 [0] 12 12 2 6 6 5 3 5" xfId="13276"/>
    <cellStyle name="쉼표 [0] 12 12 2 6 6 5 3 6" xfId="13277"/>
    <cellStyle name="쉼표 [0] 12 12 2 6 6 5 4" xfId="13278"/>
    <cellStyle name="쉼표 [0] 12 12 2 6 6 5 5" xfId="13279"/>
    <cellStyle name="쉼표 [0] 12 12 2 6 6 5 6" xfId="13280"/>
    <cellStyle name="쉼표 [0] 12 12 2 6 6 5 7" xfId="13281"/>
    <cellStyle name="쉼표 [0] 12 12 2 6 6 5 8" xfId="13282"/>
    <cellStyle name="쉼표 [0] 12 12 2 6 6 5 9" xfId="13283"/>
    <cellStyle name="쉼표 [0] 12 12 2 6 6 6" xfId="13284"/>
    <cellStyle name="쉼표 [0] 12 12 2 6 6 6 2" xfId="13285"/>
    <cellStyle name="쉼표 [0] 12 12 2 6 6 6 2 2" xfId="13286"/>
    <cellStyle name="쉼표 [0] 12 12 2 6 6 6 2 2 2" xfId="13287"/>
    <cellStyle name="쉼표 [0] 12 12 2 6 6 6 2 2 3" xfId="13288"/>
    <cellStyle name="쉼표 [0] 12 12 2 6 6 6 2 2 4" xfId="13289"/>
    <cellStyle name="쉼표 [0] 12 12 2 6 6 6 2 2 5" xfId="13290"/>
    <cellStyle name="쉼표 [0] 12 12 2 6 6 6 2 2 6" xfId="13291"/>
    <cellStyle name="쉼표 [0] 12 12 2 6 6 6 2 3" xfId="13292"/>
    <cellStyle name="쉼표 [0] 12 12 2 6 6 6 2 4" xfId="13293"/>
    <cellStyle name="쉼표 [0] 12 12 2 6 6 6 2 5" xfId="13294"/>
    <cellStyle name="쉼표 [0] 12 12 2 6 6 6 2 6" xfId="13295"/>
    <cellStyle name="쉼표 [0] 12 12 2 6 6 6 2 7" xfId="13296"/>
    <cellStyle name="쉼표 [0] 12 12 2 6 6 6 2 8" xfId="13297"/>
    <cellStyle name="쉼표 [0] 12 12 2 6 6 6 3" xfId="13298"/>
    <cellStyle name="쉼표 [0] 12 12 2 6 6 6 3 2" xfId="13299"/>
    <cellStyle name="쉼표 [0] 12 12 2 6 6 6 3 3" xfId="13300"/>
    <cellStyle name="쉼표 [0] 12 12 2 6 6 6 3 4" xfId="13301"/>
    <cellStyle name="쉼표 [0] 12 12 2 6 6 6 3 5" xfId="13302"/>
    <cellStyle name="쉼표 [0] 12 12 2 6 6 6 3 6" xfId="13303"/>
    <cellStyle name="쉼표 [0] 12 12 2 6 6 6 4" xfId="13304"/>
    <cellStyle name="쉼표 [0] 12 12 2 6 6 6 5" xfId="13305"/>
    <cellStyle name="쉼표 [0] 12 12 2 6 6 6 6" xfId="13306"/>
    <cellStyle name="쉼표 [0] 12 12 2 6 6 6 7" xfId="13307"/>
    <cellStyle name="쉼표 [0] 12 12 2 6 6 6 8" xfId="13308"/>
    <cellStyle name="쉼표 [0] 12 12 2 6 6 6 9" xfId="13309"/>
    <cellStyle name="쉼표 [0] 12 12 2 6 6 7" xfId="13310"/>
    <cellStyle name="쉼표 [0] 12 12 2 6 6 7 2" xfId="13311"/>
    <cellStyle name="쉼표 [0] 12 12 2 6 6 7 2 2" xfId="13312"/>
    <cellStyle name="쉼표 [0] 12 12 2 6 6 7 2 2 2" xfId="13313"/>
    <cellStyle name="쉼표 [0] 12 12 2 6 6 7 2 2 3" xfId="13314"/>
    <cellStyle name="쉼표 [0] 12 12 2 6 6 7 2 2 4" xfId="13315"/>
    <cellStyle name="쉼표 [0] 12 12 2 6 6 7 2 2 5" xfId="13316"/>
    <cellStyle name="쉼표 [0] 12 12 2 6 6 7 2 2 6" xfId="13317"/>
    <cellStyle name="쉼표 [0] 12 12 2 6 6 7 2 3" xfId="13318"/>
    <cellStyle name="쉼표 [0] 12 12 2 6 6 7 2 4" xfId="13319"/>
    <cellStyle name="쉼표 [0] 12 12 2 6 6 7 2 5" xfId="13320"/>
    <cellStyle name="쉼표 [0] 12 12 2 6 6 7 2 6" xfId="13321"/>
    <cellStyle name="쉼표 [0] 12 12 2 6 6 7 2 7" xfId="13322"/>
    <cellStyle name="쉼표 [0] 12 12 2 6 6 7 2 8" xfId="13323"/>
    <cellStyle name="쉼표 [0] 12 12 2 6 6 7 3" xfId="13324"/>
    <cellStyle name="쉼표 [0] 12 12 2 6 6 7 3 2" xfId="13325"/>
    <cellStyle name="쉼표 [0] 12 12 2 6 6 7 3 3" xfId="13326"/>
    <cellStyle name="쉼표 [0] 12 12 2 6 6 7 3 4" xfId="13327"/>
    <cellStyle name="쉼표 [0] 12 12 2 6 6 7 3 5" xfId="13328"/>
    <cellStyle name="쉼표 [0] 12 12 2 6 6 7 3 6" xfId="13329"/>
    <cellStyle name="쉼표 [0] 12 12 2 6 6 7 4" xfId="13330"/>
    <cellStyle name="쉼표 [0] 12 12 2 6 6 7 5" xfId="13331"/>
    <cellStyle name="쉼표 [0] 12 12 2 6 6 7 6" xfId="13332"/>
    <cellStyle name="쉼표 [0] 12 12 2 6 6 7 7" xfId="13333"/>
    <cellStyle name="쉼표 [0] 12 12 2 6 6 7 8" xfId="13334"/>
    <cellStyle name="쉼표 [0] 12 12 2 6 6 7 9" xfId="13335"/>
    <cellStyle name="쉼표 [0] 12 12 2 6 6 8" xfId="13336"/>
    <cellStyle name="쉼표 [0] 12 12 2 6 6 8 2" xfId="13337"/>
    <cellStyle name="쉼표 [0] 12 12 2 6 6 8 2 2" xfId="13338"/>
    <cellStyle name="쉼표 [0] 12 12 2 6 6 8 2 3" xfId="13339"/>
    <cellStyle name="쉼표 [0] 12 12 2 6 6 8 2 4" xfId="13340"/>
    <cellStyle name="쉼표 [0] 12 12 2 6 6 8 2 5" xfId="13341"/>
    <cellStyle name="쉼표 [0] 12 12 2 6 6 8 2 6" xfId="13342"/>
    <cellStyle name="쉼표 [0] 12 12 2 6 6 8 3" xfId="13343"/>
    <cellStyle name="쉼표 [0] 12 12 2 6 6 8 4" xfId="13344"/>
    <cellStyle name="쉼표 [0] 12 12 2 6 6 8 5" xfId="13345"/>
    <cellStyle name="쉼표 [0] 12 12 2 6 6 8 6" xfId="13346"/>
    <cellStyle name="쉼표 [0] 12 12 2 6 6 8 7" xfId="13347"/>
    <cellStyle name="쉼표 [0] 12 12 2 6 6 8 8" xfId="13348"/>
    <cellStyle name="쉼표 [0] 12 12 2 6 6 9" xfId="13349"/>
    <cellStyle name="쉼표 [0] 12 12 2 6 6 9 2" xfId="13350"/>
    <cellStyle name="쉼표 [0] 12 12 2 6 6 9 2 2" xfId="13351"/>
    <cellStyle name="쉼표 [0] 12 12 2 6 6 9 2 3" xfId="13352"/>
    <cellStyle name="쉼표 [0] 12 12 2 6 6 9 2 4" xfId="13353"/>
    <cellStyle name="쉼표 [0] 12 12 2 6 6 9 2 5" xfId="13354"/>
    <cellStyle name="쉼표 [0] 12 12 2 6 6 9 2 6" xfId="13355"/>
    <cellStyle name="쉼표 [0] 12 12 2 6 6 9 3" xfId="13356"/>
    <cellStyle name="쉼표 [0] 12 12 2 6 6 9 4" xfId="13357"/>
    <cellStyle name="쉼표 [0] 12 12 2 6 6 9 5" xfId="13358"/>
    <cellStyle name="쉼표 [0] 12 12 2 6 6 9 6" xfId="13359"/>
    <cellStyle name="쉼표 [0] 12 12 2 6 6 9 7" xfId="13360"/>
    <cellStyle name="쉼표 [0] 12 12 2 6 6 9 8" xfId="13361"/>
    <cellStyle name="쉼표 [0] 12 12 2 6 7" xfId="13362"/>
    <cellStyle name="쉼표 [0] 12 12 2 6 7 2" xfId="13363"/>
    <cellStyle name="쉼표 [0] 12 12 2 6 7 2 2" xfId="13364"/>
    <cellStyle name="쉼표 [0] 12 12 2 6 7 2 2 2" xfId="13365"/>
    <cellStyle name="쉼표 [0] 12 12 2 6 7 2 2 3" xfId="13366"/>
    <cellStyle name="쉼표 [0] 12 12 2 6 7 2 2 4" xfId="13367"/>
    <cellStyle name="쉼표 [0] 12 12 2 6 7 2 2 5" xfId="13368"/>
    <cellStyle name="쉼표 [0] 12 12 2 6 7 2 2 6" xfId="13369"/>
    <cellStyle name="쉼표 [0] 12 12 2 6 7 2 3" xfId="13370"/>
    <cellStyle name="쉼표 [0] 12 12 2 6 7 2 4" xfId="13371"/>
    <cellStyle name="쉼표 [0] 12 12 2 6 7 2 5" xfId="13372"/>
    <cellStyle name="쉼표 [0] 12 12 2 6 7 2 6" xfId="13373"/>
    <cellStyle name="쉼표 [0] 12 12 2 6 7 2 7" xfId="13374"/>
    <cellStyle name="쉼표 [0] 12 12 2 6 7 2 8" xfId="13375"/>
    <cellStyle name="쉼표 [0] 12 12 2 6 7 3" xfId="13376"/>
    <cellStyle name="쉼표 [0] 12 12 2 6 7 3 2" xfId="13377"/>
    <cellStyle name="쉼표 [0] 12 12 2 6 7 3 3" xfId="13378"/>
    <cellStyle name="쉼표 [0] 12 12 2 6 7 3 4" xfId="13379"/>
    <cellStyle name="쉼표 [0] 12 12 2 6 7 3 5" xfId="13380"/>
    <cellStyle name="쉼표 [0] 12 12 2 6 7 3 6" xfId="13381"/>
    <cellStyle name="쉼표 [0] 12 12 2 6 7 4" xfId="13382"/>
    <cellStyle name="쉼표 [0] 12 12 2 6 7 5" xfId="13383"/>
    <cellStyle name="쉼표 [0] 12 12 2 6 7 6" xfId="13384"/>
    <cellStyle name="쉼표 [0] 12 12 2 6 7 7" xfId="13385"/>
    <cellStyle name="쉼표 [0] 12 12 2 6 7 8" xfId="13386"/>
    <cellStyle name="쉼표 [0] 12 12 2 6 7 9" xfId="13387"/>
    <cellStyle name="쉼표 [0] 12 12 2 6 8" xfId="13388"/>
    <cellStyle name="쉼표 [0] 12 12 2 6 8 2" xfId="13389"/>
    <cellStyle name="쉼표 [0] 12 12 2 6 8 2 2" xfId="13390"/>
    <cellStyle name="쉼표 [0] 12 12 2 6 8 2 2 2" xfId="13391"/>
    <cellStyle name="쉼표 [0] 12 12 2 6 8 2 2 3" xfId="13392"/>
    <cellStyle name="쉼표 [0] 12 12 2 6 8 2 2 4" xfId="13393"/>
    <cellStyle name="쉼표 [0] 12 12 2 6 8 2 2 5" xfId="13394"/>
    <cellStyle name="쉼표 [0] 12 12 2 6 8 2 2 6" xfId="13395"/>
    <cellStyle name="쉼표 [0] 12 12 2 6 8 2 3" xfId="13396"/>
    <cellStyle name="쉼표 [0] 12 12 2 6 8 2 4" xfId="13397"/>
    <cellStyle name="쉼표 [0] 12 12 2 6 8 2 5" xfId="13398"/>
    <cellStyle name="쉼표 [0] 12 12 2 6 8 2 6" xfId="13399"/>
    <cellStyle name="쉼표 [0] 12 12 2 6 8 2 7" xfId="13400"/>
    <cellStyle name="쉼표 [0] 12 12 2 6 8 2 8" xfId="13401"/>
    <cellStyle name="쉼표 [0] 12 12 2 6 8 3" xfId="13402"/>
    <cellStyle name="쉼표 [0] 12 12 2 6 8 3 2" xfId="13403"/>
    <cellStyle name="쉼표 [0] 12 12 2 6 8 3 3" xfId="13404"/>
    <cellStyle name="쉼표 [0] 12 12 2 6 8 3 4" xfId="13405"/>
    <cellStyle name="쉼표 [0] 12 12 2 6 8 3 5" xfId="13406"/>
    <cellStyle name="쉼표 [0] 12 12 2 6 8 3 6" xfId="13407"/>
    <cellStyle name="쉼표 [0] 12 12 2 6 8 4" xfId="13408"/>
    <cellStyle name="쉼표 [0] 12 12 2 6 8 5" xfId="13409"/>
    <cellStyle name="쉼표 [0] 12 12 2 6 8 6" xfId="13410"/>
    <cellStyle name="쉼표 [0] 12 12 2 6 8 7" xfId="13411"/>
    <cellStyle name="쉼표 [0] 12 12 2 6 8 8" xfId="13412"/>
    <cellStyle name="쉼표 [0] 12 12 2 6 8 9" xfId="13413"/>
    <cellStyle name="쉼표 [0] 12 12 2 6 9" xfId="13414"/>
    <cellStyle name="쉼표 [0] 12 12 2 6 9 2" xfId="13415"/>
    <cellStyle name="쉼표 [0] 12 12 2 6 9 2 2" xfId="13416"/>
    <cellStyle name="쉼표 [0] 12 12 2 6 9 2 2 2" xfId="13417"/>
    <cellStyle name="쉼표 [0] 12 12 2 6 9 2 2 3" xfId="13418"/>
    <cellStyle name="쉼표 [0] 12 12 2 6 9 2 2 4" xfId="13419"/>
    <cellStyle name="쉼표 [0] 12 12 2 6 9 2 2 5" xfId="13420"/>
    <cellStyle name="쉼표 [0] 12 12 2 6 9 2 2 6" xfId="13421"/>
    <cellStyle name="쉼표 [0] 12 12 2 6 9 2 3" xfId="13422"/>
    <cellStyle name="쉼표 [0] 12 12 2 6 9 2 4" xfId="13423"/>
    <cellStyle name="쉼표 [0] 12 12 2 6 9 2 5" xfId="13424"/>
    <cellStyle name="쉼표 [0] 12 12 2 6 9 2 6" xfId="13425"/>
    <cellStyle name="쉼표 [0] 12 12 2 6 9 2 7" xfId="13426"/>
    <cellStyle name="쉼표 [0] 12 12 2 6 9 2 8" xfId="13427"/>
    <cellStyle name="쉼표 [0] 12 12 2 6 9 3" xfId="13428"/>
    <cellStyle name="쉼표 [0] 12 12 2 6 9 3 2" xfId="13429"/>
    <cellStyle name="쉼표 [0] 12 12 2 6 9 3 3" xfId="13430"/>
    <cellStyle name="쉼표 [0] 12 12 2 6 9 3 4" xfId="13431"/>
    <cellStyle name="쉼표 [0] 12 12 2 6 9 3 5" xfId="13432"/>
    <cellStyle name="쉼표 [0] 12 12 2 6 9 3 6" xfId="13433"/>
    <cellStyle name="쉼표 [0] 12 12 2 6 9 4" xfId="13434"/>
    <cellStyle name="쉼표 [0] 12 12 2 6 9 5" xfId="13435"/>
    <cellStyle name="쉼표 [0] 12 12 2 6 9 6" xfId="13436"/>
    <cellStyle name="쉼표 [0] 12 12 2 6 9 7" xfId="13437"/>
    <cellStyle name="쉼표 [0] 12 12 2 6 9 8" xfId="13438"/>
    <cellStyle name="쉼표 [0] 12 12 2 6 9 9" xfId="13439"/>
    <cellStyle name="쉼표 [0] 12 12 2 7" xfId="13440"/>
    <cellStyle name="쉼표 [0] 12 12 2 7 10" xfId="13441"/>
    <cellStyle name="쉼표 [0] 12 12 2 7 10 2" xfId="13442"/>
    <cellStyle name="쉼표 [0] 12 12 2 7 10 2 2" xfId="13443"/>
    <cellStyle name="쉼표 [0] 12 12 2 7 10 2 3" xfId="13444"/>
    <cellStyle name="쉼표 [0] 12 12 2 7 10 2 4" xfId="13445"/>
    <cellStyle name="쉼표 [0] 12 12 2 7 10 2 5" xfId="13446"/>
    <cellStyle name="쉼표 [0] 12 12 2 7 10 2 6" xfId="13447"/>
    <cellStyle name="쉼표 [0] 12 12 2 7 10 3" xfId="13448"/>
    <cellStyle name="쉼표 [0] 12 12 2 7 10 4" xfId="13449"/>
    <cellStyle name="쉼표 [0] 12 12 2 7 10 5" xfId="13450"/>
    <cellStyle name="쉼표 [0] 12 12 2 7 10 6" xfId="13451"/>
    <cellStyle name="쉼표 [0] 12 12 2 7 10 7" xfId="13452"/>
    <cellStyle name="쉼표 [0] 12 12 2 7 10 8" xfId="13453"/>
    <cellStyle name="쉼표 [0] 12 12 2 7 11" xfId="13454"/>
    <cellStyle name="쉼표 [0] 12 12 2 7 11 2" xfId="13455"/>
    <cellStyle name="쉼표 [0] 12 12 2 7 11 3" xfId="13456"/>
    <cellStyle name="쉼표 [0] 12 12 2 7 11 4" xfId="13457"/>
    <cellStyle name="쉼표 [0] 12 12 2 7 11 5" xfId="13458"/>
    <cellStyle name="쉼표 [0] 12 12 2 7 11 6" xfId="13459"/>
    <cellStyle name="쉼표 [0] 12 12 2 7 12" xfId="13460"/>
    <cellStyle name="쉼표 [0] 12 12 2 7 13" xfId="13461"/>
    <cellStyle name="쉼표 [0] 12 12 2 7 14" xfId="13462"/>
    <cellStyle name="쉼표 [0] 12 12 2 7 15" xfId="13463"/>
    <cellStyle name="쉼표 [0] 12 12 2 7 16" xfId="13464"/>
    <cellStyle name="쉼표 [0] 12 12 2 7 17" xfId="13465"/>
    <cellStyle name="쉼표 [0] 12 12 2 7 18" xfId="36716"/>
    <cellStyle name="쉼표 [0] 12 12 2 7 2" xfId="13466"/>
    <cellStyle name="쉼표 [0] 12 12 2 7 2 10" xfId="13467"/>
    <cellStyle name="쉼표 [0] 12 12 2 7 2 10 2" xfId="13468"/>
    <cellStyle name="쉼표 [0] 12 12 2 7 2 10 2 2" xfId="13469"/>
    <cellStyle name="쉼표 [0] 12 12 2 7 2 10 2 3" xfId="13470"/>
    <cellStyle name="쉼표 [0] 12 12 2 7 2 10 2 4" xfId="13471"/>
    <cellStyle name="쉼표 [0] 12 12 2 7 2 10 2 5" xfId="13472"/>
    <cellStyle name="쉼표 [0] 12 12 2 7 2 10 2 6" xfId="13473"/>
    <cellStyle name="쉼표 [0] 12 12 2 7 2 10 3" xfId="13474"/>
    <cellStyle name="쉼표 [0] 12 12 2 7 2 10 4" xfId="13475"/>
    <cellStyle name="쉼표 [0] 12 12 2 7 2 10 5" xfId="13476"/>
    <cellStyle name="쉼표 [0] 12 12 2 7 2 10 6" xfId="13477"/>
    <cellStyle name="쉼표 [0] 12 12 2 7 2 10 7" xfId="13478"/>
    <cellStyle name="쉼표 [0] 12 12 2 7 2 10 8" xfId="13479"/>
    <cellStyle name="쉼표 [0] 12 12 2 7 2 11" xfId="13480"/>
    <cellStyle name="쉼표 [0] 12 12 2 7 2 11 2" xfId="13481"/>
    <cellStyle name="쉼표 [0] 12 12 2 7 2 11 3" xfId="13482"/>
    <cellStyle name="쉼표 [0] 12 12 2 7 2 11 4" xfId="13483"/>
    <cellStyle name="쉼표 [0] 12 12 2 7 2 11 5" xfId="13484"/>
    <cellStyle name="쉼표 [0] 12 12 2 7 2 11 6" xfId="13485"/>
    <cellStyle name="쉼표 [0] 12 12 2 7 2 12" xfId="13486"/>
    <cellStyle name="쉼표 [0] 12 12 2 7 2 13" xfId="13487"/>
    <cellStyle name="쉼표 [0] 12 12 2 7 2 14" xfId="13488"/>
    <cellStyle name="쉼표 [0] 12 12 2 7 2 15" xfId="13489"/>
    <cellStyle name="쉼표 [0] 12 12 2 7 2 16" xfId="13490"/>
    <cellStyle name="쉼표 [0] 12 12 2 7 2 17" xfId="13491"/>
    <cellStyle name="쉼표 [0] 12 12 2 7 2 18" xfId="36715"/>
    <cellStyle name="쉼표 [0] 12 12 2 7 2 2" xfId="13492"/>
    <cellStyle name="쉼표 [0] 12 12 2 7 2 2 2" xfId="13493"/>
    <cellStyle name="쉼표 [0] 12 12 2 7 2 2 2 2" xfId="13494"/>
    <cellStyle name="쉼표 [0] 12 12 2 7 2 2 2 2 2" xfId="13495"/>
    <cellStyle name="쉼표 [0] 12 12 2 7 2 2 2 2 3" xfId="13496"/>
    <cellStyle name="쉼표 [0] 12 12 2 7 2 2 2 2 4" xfId="13497"/>
    <cellStyle name="쉼표 [0] 12 12 2 7 2 2 2 2 5" xfId="13498"/>
    <cellStyle name="쉼표 [0] 12 12 2 7 2 2 2 2 6" xfId="13499"/>
    <cellStyle name="쉼표 [0] 12 12 2 7 2 2 2 3" xfId="13500"/>
    <cellStyle name="쉼표 [0] 12 12 2 7 2 2 2 4" xfId="13501"/>
    <cellStyle name="쉼표 [0] 12 12 2 7 2 2 2 5" xfId="13502"/>
    <cellStyle name="쉼표 [0] 12 12 2 7 2 2 2 6" xfId="13503"/>
    <cellStyle name="쉼표 [0] 12 12 2 7 2 2 2 7" xfId="13504"/>
    <cellStyle name="쉼표 [0] 12 12 2 7 2 2 2 8" xfId="13505"/>
    <cellStyle name="쉼표 [0] 12 12 2 7 2 2 3" xfId="13506"/>
    <cellStyle name="쉼표 [0] 12 12 2 7 2 2 3 2" xfId="13507"/>
    <cellStyle name="쉼표 [0] 12 12 2 7 2 2 3 3" xfId="13508"/>
    <cellStyle name="쉼표 [0] 12 12 2 7 2 2 3 4" xfId="13509"/>
    <cellStyle name="쉼표 [0] 12 12 2 7 2 2 3 5" xfId="13510"/>
    <cellStyle name="쉼표 [0] 12 12 2 7 2 2 3 6" xfId="13511"/>
    <cellStyle name="쉼표 [0] 12 12 2 7 2 2 4" xfId="13512"/>
    <cellStyle name="쉼표 [0] 12 12 2 7 2 2 5" xfId="13513"/>
    <cellStyle name="쉼표 [0] 12 12 2 7 2 2 6" xfId="13514"/>
    <cellStyle name="쉼표 [0] 12 12 2 7 2 2 7" xfId="13515"/>
    <cellStyle name="쉼표 [0] 12 12 2 7 2 2 8" xfId="13516"/>
    <cellStyle name="쉼표 [0] 12 12 2 7 2 2 9" xfId="13517"/>
    <cellStyle name="쉼표 [0] 12 12 2 7 2 3" xfId="13518"/>
    <cellStyle name="쉼표 [0] 12 12 2 7 2 3 2" xfId="13519"/>
    <cellStyle name="쉼표 [0] 12 12 2 7 2 3 2 2" xfId="13520"/>
    <cellStyle name="쉼표 [0] 12 12 2 7 2 3 2 2 2" xfId="13521"/>
    <cellStyle name="쉼표 [0] 12 12 2 7 2 3 2 2 3" xfId="13522"/>
    <cellStyle name="쉼표 [0] 12 12 2 7 2 3 2 2 4" xfId="13523"/>
    <cellStyle name="쉼표 [0] 12 12 2 7 2 3 2 2 5" xfId="13524"/>
    <cellStyle name="쉼표 [0] 12 12 2 7 2 3 2 2 6" xfId="13525"/>
    <cellStyle name="쉼표 [0] 12 12 2 7 2 3 2 3" xfId="13526"/>
    <cellStyle name="쉼표 [0] 12 12 2 7 2 3 2 4" xfId="13527"/>
    <cellStyle name="쉼표 [0] 12 12 2 7 2 3 2 5" xfId="13528"/>
    <cellStyle name="쉼표 [0] 12 12 2 7 2 3 2 6" xfId="13529"/>
    <cellStyle name="쉼표 [0] 12 12 2 7 2 3 2 7" xfId="13530"/>
    <cellStyle name="쉼표 [0] 12 12 2 7 2 3 2 8" xfId="13531"/>
    <cellStyle name="쉼표 [0] 12 12 2 7 2 3 3" xfId="13532"/>
    <cellStyle name="쉼표 [0] 12 12 2 7 2 3 3 2" xfId="13533"/>
    <cellStyle name="쉼표 [0] 12 12 2 7 2 3 3 3" xfId="13534"/>
    <cellStyle name="쉼표 [0] 12 12 2 7 2 3 3 4" xfId="13535"/>
    <cellStyle name="쉼표 [0] 12 12 2 7 2 3 3 5" xfId="13536"/>
    <cellStyle name="쉼표 [0] 12 12 2 7 2 3 3 6" xfId="13537"/>
    <cellStyle name="쉼표 [0] 12 12 2 7 2 3 4" xfId="13538"/>
    <cellStyle name="쉼표 [0] 12 12 2 7 2 3 5" xfId="13539"/>
    <cellStyle name="쉼표 [0] 12 12 2 7 2 3 6" xfId="13540"/>
    <cellStyle name="쉼표 [0] 12 12 2 7 2 3 7" xfId="13541"/>
    <cellStyle name="쉼표 [0] 12 12 2 7 2 3 8" xfId="13542"/>
    <cellStyle name="쉼표 [0] 12 12 2 7 2 3 9" xfId="13543"/>
    <cellStyle name="쉼표 [0] 12 12 2 7 2 4" xfId="13544"/>
    <cellStyle name="쉼표 [0] 12 12 2 7 2 4 2" xfId="13545"/>
    <cellStyle name="쉼표 [0] 12 12 2 7 2 4 2 2" xfId="13546"/>
    <cellStyle name="쉼표 [0] 12 12 2 7 2 4 2 2 2" xfId="13547"/>
    <cellStyle name="쉼표 [0] 12 12 2 7 2 4 2 2 3" xfId="13548"/>
    <cellStyle name="쉼표 [0] 12 12 2 7 2 4 2 2 4" xfId="13549"/>
    <cellStyle name="쉼표 [0] 12 12 2 7 2 4 2 2 5" xfId="13550"/>
    <cellStyle name="쉼표 [0] 12 12 2 7 2 4 2 2 6" xfId="13551"/>
    <cellStyle name="쉼표 [0] 12 12 2 7 2 4 2 3" xfId="13552"/>
    <cellStyle name="쉼표 [0] 12 12 2 7 2 4 2 4" xfId="13553"/>
    <cellStyle name="쉼표 [0] 12 12 2 7 2 4 2 5" xfId="13554"/>
    <cellStyle name="쉼표 [0] 12 12 2 7 2 4 2 6" xfId="13555"/>
    <cellStyle name="쉼표 [0] 12 12 2 7 2 4 2 7" xfId="13556"/>
    <cellStyle name="쉼표 [0] 12 12 2 7 2 4 2 8" xfId="13557"/>
    <cellStyle name="쉼표 [0] 12 12 2 7 2 4 3" xfId="13558"/>
    <cellStyle name="쉼표 [0] 12 12 2 7 2 4 3 2" xfId="13559"/>
    <cellStyle name="쉼표 [0] 12 12 2 7 2 4 3 3" xfId="13560"/>
    <cellStyle name="쉼표 [0] 12 12 2 7 2 4 3 4" xfId="13561"/>
    <cellStyle name="쉼표 [0] 12 12 2 7 2 4 3 5" xfId="13562"/>
    <cellStyle name="쉼표 [0] 12 12 2 7 2 4 3 6" xfId="13563"/>
    <cellStyle name="쉼표 [0] 12 12 2 7 2 4 4" xfId="13564"/>
    <cellStyle name="쉼표 [0] 12 12 2 7 2 4 5" xfId="13565"/>
    <cellStyle name="쉼표 [0] 12 12 2 7 2 4 6" xfId="13566"/>
    <cellStyle name="쉼표 [0] 12 12 2 7 2 4 7" xfId="13567"/>
    <cellStyle name="쉼표 [0] 12 12 2 7 2 4 8" xfId="13568"/>
    <cellStyle name="쉼표 [0] 12 12 2 7 2 4 9" xfId="13569"/>
    <cellStyle name="쉼표 [0] 12 12 2 7 2 5" xfId="13570"/>
    <cellStyle name="쉼표 [0] 12 12 2 7 2 5 2" xfId="13571"/>
    <cellStyle name="쉼표 [0] 12 12 2 7 2 5 2 2" xfId="13572"/>
    <cellStyle name="쉼표 [0] 12 12 2 7 2 5 2 2 2" xfId="13573"/>
    <cellStyle name="쉼표 [0] 12 12 2 7 2 5 2 2 3" xfId="13574"/>
    <cellStyle name="쉼표 [0] 12 12 2 7 2 5 2 2 4" xfId="13575"/>
    <cellStyle name="쉼표 [0] 12 12 2 7 2 5 2 2 5" xfId="13576"/>
    <cellStyle name="쉼표 [0] 12 12 2 7 2 5 2 2 6" xfId="13577"/>
    <cellStyle name="쉼표 [0] 12 12 2 7 2 5 2 3" xfId="13578"/>
    <cellStyle name="쉼표 [0] 12 12 2 7 2 5 2 4" xfId="13579"/>
    <cellStyle name="쉼표 [0] 12 12 2 7 2 5 2 5" xfId="13580"/>
    <cellStyle name="쉼표 [0] 12 12 2 7 2 5 2 6" xfId="13581"/>
    <cellStyle name="쉼표 [0] 12 12 2 7 2 5 2 7" xfId="13582"/>
    <cellStyle name="쉼표 [0] 12 12 2 7 2 5 2 8" xfId="13583"/>
    <cellStyle name="쉼표 [0] 12 12 2 7 2 5 3" xfId="13584"/>
    <cellStyle name="쉼표 [0] 12 12 2 7 2 5 3 2" xfId="13585"/>
    <cellStyle name="쉼표 [0] 12 12 2 7 2 5 3 3" xfId="13586"/>
    <cellStyle name="쉼표 [0] 12 12 2 7 2 5 3 4" xfId="13587"/>
    <cellStyle name="쉼표 [0] 12 12 2 7 2 5 3 5" xfId="13588"/>
    <cellStyle name="쉼표 [0] 12 12 2 7 2 5 3 6" xfId="13589"/>
    <cellStyle name="쉼표 [0] 12 12 2 7 2 5 4" xfId="13590"/>
    <cellStyle name="쉼표 [0] 12 12 2 7 2 5 5" xfId="13591"/>
    <cellStyle name="쉼표 [0] 12 12 2 7 2 5 6" xfId="13592"/>
    <cellStyle name="쉼표 [0] 12 12 2 7 2 5 7" xfId="13593"/>
    <cellStyle name="쉼표 [0] 12 12 2 7 2 5 8" xfId="13594"/>
    <cellStyle name="쉼표 [0] 12 12 2 7 2 5 9" xfId="13595"/>
    <cellStyle name="쉼표 [0] 12 12 2 7 2 6" xfId="13596"/>
    <cellStyle name="쉼표 [0] 12 12 2 7 2 6 2" xfId="13597"/>
    <cellStyle name="쉼표 [0] 12 12 2 7 2 6 2 2" xfId="13598"/>
    <cellStyle name="쉼표 [0] 12 12 2 7 2 6 2 2 2" xfId="13599"/>
    <cellStyle name="쉼표 [0] 12 12 2 7 2 6 2 2 3" xfId="13600"/>
    <cellStyle name="쉼표 [0] 12 12 2 7 2 6 2 2 4" xfId="13601"/>
    <cellStyle name="쉼표 [0] 12 12 2 7 2 6 2 2 5" xfId="13602"/>
    <cellStyle name="쉼표 [0] 12 12 2 7 2 6 2 2 6" xfId="13603"/>
    <cellStyle name="쉼표 [0] 12 12 2 7 2 6 2 3" xfId="13604"/>
    <cellStyle name="쉼표 [0] 12 12 2 7 2 6 2 4" xfId="13605"/>
    <cellStyle name="쉼표 [0] 12 12 2 7 2 6 2 5" xfId="13606"/>
    <cellStyle name="쉼표 [0] 12 12 2 7 2 6 2 6" xfId="13607"/>
    <cellStyle name="쉼표 [0] 12 12 2 7 2 6 2 7" xfId="13608"/>
    <cellStyle name="쉼표 [0] 12 12 2 7 2 6 2 8" xfId="13609"/>
    <cellStyle name="쉼표 [0] 12 12 2 7 2 6 3" xfId="13610"/>
    <cellStyle name="쉼표 [0] 12 12 2 7 2 6 3 2" xfId="13611"/>
    <cellStyle name="쉼표 [0] 12 12 2 7 2 6 3 3" xfId="13612"/>
    <cellStyle name="쉼표 [0] 12 12 2 7 2 6 3 4" xfId="13613"/>
    <cellStyle name="쉼표 [0] 12 12 2 7 2 6 3 5" xfId="13614"/>
    <cellStyle name="쉼표 [0] 12 12 2 7 2 6 3 6" xfId="13615"/>
    <cellStyle name="쉼표 [0] 12 12 2 7 2 6 4" xfId="13616"/>
    <cellStyle name="쉼표 [0] 12 12 2 7 2 6 5" xfId="13617"/>
    <cellStyle name="쉼표 [0] 12 12 2 7 2 6 6" xfId="13618"/>
    <cellStyle name="쉼표 [0] 12 12 2 7 2 6 7" xfId="13619"/>
    <cellStyle name="쉼표 [0] 12 12 2 7 2 6 8" xfId="13620"/>
    <cellStyle name="쉼표 [0] 12 12 2 7 2 6 9" xfId="13621"/>
    <cellStyle name="쉼표 [0] 12 12 2 7 2 7" xfId="13622"/>
    <cellStyle name="쉼표 [0] 12 12 2 7 2 7 2" xfId="13623"/>
    <cellStyle name="쉼표 [0] 12 12 2 7 2 7 2 2" xfId="13624"/>
    <cellStyle name="쉼표 [0] 12 12 2 7 2 7 2 2 2" xfId="13625"/>
    <cellStyle name="쉼표 [0] 12 12 2 7 2 7 2 2 3" xfId="13626"/>
    <cellStyle name="쉼표 [0] 12 12 2 7 2 7 2 2 4" xfId="13627"/>
    <cellStyle name="쉼표 [0] 12 12 2 7 2 7 2 2 5" xfId="13628"/>
    <cellStyle name="쉼표 [0] 12 12 2 7 2 7 2 2 6" xfId="13629"/>
    <cellStyle name="쉼표 [0] 12 12 2 7 2 7 2 3" xfId="13630"/>
    <cellStyle name="쉼표 [0] 12 12 2 7 2 7 2 4" xfId="13631"/>
    <cellStyle name="쉼표 [0] 12 12 2 7 2 7 2 5" xfId="13632"/>
    <cellStyle name="쉼표 [0] 12 12 2 7 2 7 2 6" xfId="13633"/>
    <cellStyle name="쉼표 [0] 12 12 2 7 2 7 2 7" xfId="13634"/>
    <cellStyle name="쉼표 [0] 12 12 2 7 2 7 2 8" xfId="13635"/>
    <cellStyle name="쉼표 [0] 12 12 2 7 2 7 3" xfId="13636"/>
    <cellStyle name="쉼표 [0] 12 12 2 7 2 7 3 2" xfId="13637"/>
    <cellStyle name="쉼표 [0] 12 12 2 7 2 7 3 3" xfId="13638"/>
    <cellStyle name="쉼표 [0] 12 12 2 7 2 7 3 4" xfId="13639"/>
    <cellStyle name="쉼표 [0] 12 12 2 7 2 7 3 5" xfId="13640"/>
    <cellStyle name="쉼표 [0] 12 12 2 7 2 7 3 6" xfId="13641"/>
    <cellStyle name="쉼표 [0] 12 12 2 7 2 7 4" xfId="13642"/>
    <cellStyle name="쉼표 [0] 12 12 2 7 2 7 5" xfId="13643"/>
    <cellStyle name="쉼표 [0] 12 12 2 7 2 7 6" xfId="13644"/>
    <cellStyle name="쉼표 [0] 12 12 2 7 2 7 7" xfId="13645"/>
    <cellStyle name="쉼표 [0] 12 12 2 7 2 7 8" xfId="13646"/>
    <cellStyle name="쉼표 [0] 12 12 2 7 2 7 9" xfId="13647"/>
    <cellStyle name="쉼표 [0] 12 12 2 7 2 8" xfId="13648"/>
    <cellStyle name="쉼표 [0] 12 12 2 7 2 8 2" xfId="13649"/>
    <cellStyle name="쉼표 [0] 12 12 2 7 2 8 2 2" xfId="13650"/>
    <cellStyle name="쉼표 [0] 12 12 2 7 2 8 2 2 2" xfId="13651"/>
    <cellStyle name="쉼표 [0] 12 12 2 7 2 8 2 2 3" xfId="13652"/>
    <cellStyle name="쉼표 [0] 12 12 2 7 2 8 2 2 4" xfId="13653"/>
    <cellStyle name="쉼표 [0] 12 12 2 7 2 8 2 2 5" xfId="13654"/>
    <cellStyle name="쉼표 [0] 12 12 2 7 2 8 2 2 6" xfId="13655"/>
    <cellStyle name="쉼표 [0] 12 12 2 7 2 8 2 3" xfId="13656"/>
    <cellStyle name="쉼표 [0] 12 12 2 7 2 8 2 4" xfId="13657"/>
    <cellStyle name="쉼표 [0] 12 12 2 7 2 8 2 5" xfId="13658"/>
    <cellStyle name="쉼표 [0] 12 12 2 7 2 8 2 6" xfId="13659"/>
    <cellStyle name="쉼표 [0] 12 12 2 7 2 8 2 7" xfId="13660"/>
    <cellStyle name="쉼표 [0] 12 12 2 7 2 8 2 8" xfId="13661"/>
    <cellStyle name="쉼표 [0] 12 12 2 7 2 8 3" xfId="13662"/>
    <cellStyle name="쉼표 [0] 12 12 2 7 2 8 3 2" xfId="13663"/>
    <cellStyle name="쉼표 [0] 12 12 2 7 2 8 3 3" xfId="13664"/>
    <cellStyle name="쉼표 [0] 12 12 2 7 2 8 3 4" xfId="13665"/>
    <cellStyle name="쉼표 [0] 12 12 2 7 2 8 3 5" xfId="13666"/>
    <cellStyle name="쉼표 [0] 12 12 2 7 2 8 3 6" xfId="13667"/>
    <cellStyle name="쉼표 [0] 12 12 2 7 2 8 4" xfId="13668"/>
    <cellStyle name="쉼표 [0] 12 12 2 7 2 8 5" xfId="13669"/>
    <cellStyle name="쉼표 [0] 12 12 2 7 2 8 6" xfId="13670"/>
    <cellStyle name="쉼표 [0] 12 12 2 7 2 8 7" xfId="13671"/>
    <cellStyle name="쉼표 [0] 12 12 2 7 2 8 8" xfId="13672"/>
    <cellStyle name="쉼표 [0] 12 12 2 7 2 8 9" xfId="13673"/>
    <cellStyle name="쉼표 [0] 12 12 2 7 2 9" xfId="13674"/>
    <cellStyle name="쉼표 [0] 12 12 2 7 2 9 2" xfId="13675"/>
    <cellStyle name="쉼표 [0] 12 12 2 7 2 9 2 2" xfId="13676"/>
    <cellStyle name="쉼표 [0] 12 12 2 7 2 9 2 3" xfId="13677"/>
    <cellStyle name="쉼표 [0] 12 12 2 7 2 9 2 4" xfId="13678"/>
    <cellStyle name="쉼표 [0] 12 12 2 7 2 9 2 5" xfId="13679"/>
    <cellStyle name="쉼표 [0] 12 12 2 7 2 9 2 6" xfId="13680"/>
    <cellStyle name="쉼표 [0] 12 12 2 7 2 9 3" xfId="13681"/>
    <cellStyle name="쉼표 [0] 12 12 2 7 2 9 4" xfId="13682"/>
    <cellStyle name="쉼표 [0] 12 12 2 7 2 9 5" xfId="13683"/>
    <cellStyle name="쉼표 [0] 12 12 2 7 2 9 6" xfId="13684"/>
    <cellStyle name="쉼표 [0] 12 12 2 7 2 9 7" xfId="13685"/>
    <cellStyle name="쉼표 [0] 12 12 2 7 2 9 8" xfId="13686"/>
    <cellStyle name="쉼표 [0] 12 12 2 7 3" xfId="13687"/>
    <cellStyle name="쉼표 [0] 12 12 2 7 3 2" xfId="13688"/>
    <cellStyle name="쉼표 [0] 12 12 2 7 3 2 2" xfId="13689"/>
    <cellStyle name="쉼표 [0] 12 12 2 7 3 2 2 2" xfId="13690"/>
    <cellStyle name="쉼표 [0] 12 12 2 7 3 2 2 3" xfId="13691"/>
    <cellStyle name="쉼표 [0] 12 12 2 7 3 2 2 4" xfId="13692"/>
    <cellStyle name="쉼표 [0] 12 12 2 7 3 2 2 5" xfId="13693"/>
    <cellStyle name="쉼표 [0] 12 12 2 7 3 2 2 6" xfId="13694"/>
    <cellStyle name="쉼표 [0] 12 12 2 7 3 2 3" xfId="13695"/>
    <cellStyle name="쉼표 [0] 12 12 2 7 3 2 4" xfId="13696"/>
    <cellStyle name="쉼표 [0] 12 12 2 7 3 2 5" xfId="13697"/>
    <cellStyle name="쉼표 [0] 12 12 2 7 3 2 6" xfId="13698"/>
    <cellStyle name="쉼표 [0] 12 12 2 7 3 2 7" xfId="13699"/>
    <cellStyle name="쉼표 [0] 12 12 2 7 3 2 8" xfId="13700"/>
    <cellStyle name="쉼표 [0] 12 12 2 7 3 3" xfId="13701"/>
    <cellStyle name="쉼표 [0] 12 12 2 7 3 3 2" xfId="13702"/>
    <cellStyle name="쉼표 [0] 12 12 2 7 3 3 3" xfId="13703"/>
    <cellStyle name="쉼표 [0] 12 12 2 7 3 3 4" xfId="13704"/>
    <cellStyle name="쉼표 [0] 12 12 2 7 3 3 5" xfId="13705"/>
    <cellStyle name="쉼표 [0] 12 12 2 7 3 3 6" xfId="13706"/>
    <cellStyle name="쉼표 [0] 12 12 2 7 3 4" xfId="13707"/>
    <cellStyle name="쉼표 [0] 12 12 2 7 3 5" xfId="13708"/>
    <cellStyle name="쉼표 [0] 12 12 2 7 3 6" xfId="13709"/>
    <cellStyle name="쉼표 [0] 12 12 2 7 3 7" xfId="13710"/>
    <cellStyle name="쉼표 [0] 12 12 2 7 3 8" xfId="13711"/>
    <cellStyle name="쉼표 [0] 12 12 2 7 3 9" xfId="13712"/>
    <cellStyle name="쉼표 [0] 12 12 2 7 4" xfId="13713"/>
    <cellStyle name="쉼표 [0] 12 12 2 7 4 2" xfId="13714"/>
    <cellStyle name="쉼표 [0] 12 12 2 7 4 2 2" xfId="13715"/>
    <cellStyle name="쉼표 [0] 12 12 2 7 4 2 2 2" xfId="13716"/>
    <cellStyle name="쉼표 [0] 12 12 2 7 4 2 2 3" xfId="13717"/>
    <cellStyle name="쉼표 [0] 12 12 2 7 4 2 2 4" xfId="13718"/>
    <cellStyle name="쉼표 [0] 12 12 2 7 4 2 2 5" xfId="13719"/>
    <cellStyle name="쉼표 [0] 12 12 2 7 4 2 2 6" xfId="13720"/>
    <cellStyle name="쉼표 [0] 12 12 2 7 4 2 3" xfId="13721"/>
    <cellStyle name="쉼표 [0] 12 12 2 7 4 2 4" xfId="13722"/>
    <cellStyle name="쉼표 [0] 12 12 2 7 4 2 5" xfId="13723"/>
    <cellStyle name="쉼표 [0] 12 12 2 7 4 2 6" xfId="13724"/>
    <cellStyle name="쉼표 [0] 12 12 2 7 4 2 7" xfId="13725"/>
    <cellStyle name="쉼표 [0] 12 12 2 7 4 2 8" xfId="13726"/>
    <cellStyle name="쉼표 [0] 12 12 2 7 4 3" xfId="13727"/>
    <cellStyle name="쉼표 [0] 12 12 2 7 4 3 2" xfId="13728"/>
    <cellStyle name="쉼표 [0] 12 12 2 7 4 3 3" xfId="13729"/>
    <cellStyle name="쉼표 [0] 12 12 2 7 4 3 4" xfId="13730"/>
    <cellStyle name="쉼표 [0] 12 12 2 7 4 3 5" xfId="13731"/>
    <cellStyle name="쉼표 [0] 12 12 2 7 4 3 6" xfId="13732"/>
    <cellStyle name="쉼표 [0] 12 12 2 7 4 4" xfId="13733"/>
    <cellStyle name="쉼표 [0] 12 12 2 7 4 5" xfId="13734"/>
    <cellStyle name="쉼표 [0] 12 12 2 7 4 6" xfId="13735"/>
    <cellStyle name="쉼표 [0] 12 12 2 7 4 7" xfId="13736"/>
    <cellStyle name="쉼표 [0] 12 12 2 7 4 8" xfId="13737"/>
    <cellStyle name="쉼표 [0] 12 12 2 7 4 9" xfId="13738"/>
    <cellStyle name="쉼표 [0] 12 12 2 7 5" xfId="13739"/>
    <cellStyle name="쉼표 [0] 12 12 2 7 5 2" xfId="13740"/>
    <cellStyle name="쉼표 [0] 12 12 2 7 5 2 2" xfId="13741"/>
    <cellStyle name="쉼표 [0] 12 12 2 7 5 2 2 2" xfId="13742"/>
    <cellStyle name="쉼표 [0] 12 12 2 7 5 2 2 3" xfId="13743"/>
    <cellStyle name="쉼표 [0] 12 12 2 7 5 2 2 4" xfId="13744"/>
    <cellStyle name="쉼표 [0] 12 12 2 7 5 2 2 5" xfId="13745"/>
    <cellStyle name="쉼표 [0] 12 12 2 7 5 2 2 6" xfId="13746"/>
    <cellStyle name="쉼표 [0] 12 12 2 7 5 2 3" xfId="13747"/>
    <cellStyle name="쉼표 [0] 12 12 2 7 5 2 4" xfId="13748"/>
    <cellStyle name="쉼표 [0] 12 12 2 7 5 2 5" xfId="13749"/>
    <cellStyle name="쉼표 [0] 12 12 2 7 5 2 6" xfId="13750"/>
    <cellStyle name="쉼표 [0] 12 12 2 7 5 2 7" xfId="13751"/>
    <cellStyle name="쉼표 [0] 12 12 2 7 5 2 8" xfId="13752"/>
    <cellStyle name="쉼표 [0] 12 12 2 7 5 3" xfId="13753"/>
    <cellStyle name="쉼표 [0] 12 12 2 7 5 3 2" xfId="13754"/>
    <cellStyle name="쉼표 [0] 12 12 2 7 5 3 3" xfId="13755"/>
    <cellStyle name="쉼표 [0] 12 12 2 7 5 3 4" xfId="13756"/>
    <cellStyle name="쉼표 [0] 12 12 2 7 5 3 5" xfId="13757"/>
    <cellStyle name="쉼표 [0] 12 12 2 7 5 3 6" xfId="13758"/>
    <cellStyle name="쉼표 [0] 12 12 2 7 5 4" xfId="13759"/>
    <cellStyle name="쉼표 [0] 12 12 2 7 5 5" xfId="13760"/>
    <cellStyle name="쉼표 [0] 12 12 2 7 5 6" xfId="13761"/>
    <cellStyle name="쉼표 [0] 12 12 2 7 5 7" xfId="13762"/>
    <cellStyle name="쉼표 [0] 12 12 2 7 5 8" xfId="13763"/>
    <cellStyle name="쉼표 [0] 12 12 2 7 5 9" xfId="13764"/>
    <cellStyle name="쉼표 [0] 12 12 2 7 6" xfId="13765"/>
    <cellStyle name="쉼표 [0] 12 12 2 7 6 2" xfId="13766"/>
    <cellStyle name="쉼표 [0] 12 12 2 7 6 2 2" xfId="13767"/>
    <cellStyle name="쉼표 [0] 12 12 2 7 6 2 2 2" xfId="13768"/>
    <cellStyle name="쉼표 [0] 12 12 2 7 6 2 2 3" xfId="13769"/>
    <cellStyle name="쉼표 [0] 12 12 2 7 6 2 2 4" xfId="13770"/>
    <cellStyle name="쉼표 [0] 12 12 2 7 6 2 2 5" xfId="13771"/>
    <cellStyle name="쉼표 [0] 12 12 2 7 6 2 2 6" xfId="13772"/>
    <cellStyle name="쉼표 [0] 12 12 2 7 6 2 3" xfId="13773"/>
    <cellStyle name="쉼표 [0] 12 12 2 7 6 2 4" xfId="13774"/>
    <cellStyle name="쉼표 [0] 12 12 2 7 6 2 5" xfId="13775"/>
    <cellStyle name="쉼표 [0] 12 12 2 7 6 2 6" xfId="13776"/>
    <cellStyle name="쉼표 [0] 12 12 2 7 6 2 7" xfId="13777"/>
    <cellStyle name="쉼표 [0] 12 12 2 7 6 2 8" xfId="13778"/>
    <cellStyle name="쉼표 [0] 12 12 2 7 6 3" xfId="13779"/>
    <cellStyle name="쉼표 [0] 12 12 2 7 6 3 2" xfId="13780"/>
    <cellStyle name="쉼표 [0] 12 12 2 7 6 3 3" xfId="13781"/>
    <cellStyle name="쉼표 [0] 12 12 2 7 6 3 4" xfId="13782"/>
    <cellStyle name="쉼표 [0] 12 12 2 7 6 3 5" xfId="13783"/>
    <cellStyle name="쉼표 [0] 12 12 2 7 6 3 6" xfId="13784"/>
    <cellStyle name="쉼표 [0] 12 12 2 7 6 4" xfId="13785"/>
    <cellStyle name="쉼표 [0] 12 12 2 7 6 5" xfId="13786"/>
    <cellStyle name="쉼표 [0] 12 12 2 7 6 6" xfId="13787"/>
    <cellStyle name="쉼표 [0] 12 12 2 7 6 7" xfId="13788"/>
    <cellStyle name="쉼표 [0] 12 12 2 7 6 8" xfId="13789"/>
    <cellStyle name="쉼표 [0] 12 12 2 7 6 9" xfId="13790"/>
    <cellStyle name="쉼표 [0] 12 12 2 7 7" xfId="13791"/>
    <cellStyle name="쉼표 [0] 12 12 2 7 7 2" xfId="13792"/>
    <cellStyle name="쉼표 [0] 12 12 2 7 7 2 2" xfId="13793"/>
    <cellStyle name="쉼표 [0] 12 12 2 7 7 2 2 2" xfId="13794"/>
    <cellStyle name="쉼표 [0] 12 12 2 7 7 2 2 3" xfId="13795"/>
    <cellStyle name="쉼표 [0] 12 12 2 7 7 2 2 4" xfId="13796"/>
    <cellStyle name="쉼표 [0] 12 12 2 7 7 2 2 5" xfId="13797"/>
    <cellStyle name="쉼표 [0] 12 12 2 7 7 2 2 6" xfId="13798"/>
    <cellStyle name="쉼표 [0] 12 12 2 7 7 2 3" xfId="13799"/>
    <cellStyle name="쉼표 [0] 12 12 2 7 7 2 4" xfId="13800"/>
    <cellStyle name="쉼표 [0] 12 12 2 7 7 2 5" xfId="13801"/>
    <cellStyle name="쉼표 [0] 12 12 2 7 7 2 6" xfId="13802"/>
    <cellStyle name="쉼표 [0] 12 12 2 7 7 2 7" xfId="13803"/>
    <cellStyle name="쉼표 [0] 12 12 2 7 7 2 8" xfId="13804"/>
    <cellStyle name="쉼표 [0] 12 12 2 7 7 3" xfId="13805"/>
    <cellStyle name="쉼표 [0] 12 12 2 7 7 3 2" xfId="13806"/>
    <cellStyle name="쉼표 [0] 12 12 2 7 7 3 3" xfId="13807"/>
    <cellStyle name="쉼표 [0] 12 12 2 7 7 3 4" xfId="13808"/>
    <cellStyle name="쉼표 [0] 12 12 2 7 7 3 5" xfId="13809"/>
    <cellStyle name="쉼표 [0] 12 12 2 7 7 3 6" xfId="13810"/>
    <cellStyle name="쉼표 [0] 12 12 2 7 7 4" xfId="13811"/>
    <cellStyle name="쉼표 [0] 12 12 2 7 7 5" xfId="13812"/>
    <cellStyle name="쉼표 [0] 12 12 2 7 7 6" xfId="13813"/>
    <cellStyle name="쉼표 [0] 12 12 2 7 7 7" xfId="13814"/>
    <cellStyle name="쉼표 [0] 12 12 2 7 7 8" xfId="13815"/>
    <cellStyle name="쉼표 [0] 12 12 2 7 7 9" xfId="13816"/>
    <cellStyle name="쉼표 [0] 12 12 2 7 8" xfId="13817"/>
    <cellStyle name="쉼표 [0] 12 12 2 7 8 2" xfId="13818"/>
    <cellStyle name="쉼표 [0] 12 12 2 7 8 2 2" xfId="13819"/>
    <cellStyle name="쉼표 [0] 12 12 2 7 8 2 2 2" xfId="13820"/>
    <cellStyle name="쉼표 [0] 12 12 2 7 8 2 2 3" xfId="13821"/>
    <cellStyle name="쉼표 [0] 12 12 2 7 8 2 2 4" xfId="13822"/>
    <cellStyle name="쉼표 [0] 12 12 2 7 8 2 2 5" xfId="13823"/>
    <cellStyle name="쉼표 [0] 12 12 2 7 8 2 2 6" xfId="13824"/>
    <cellStyle name="쉼표 [0] 12 12 2 7 8 2 3" xfId="13825"/>
    <cellStyle name="쉼표 [0] 12 12 2 7 8 2 4" xfId="13826"/>
    <cellStyle name="쉼표 [0] 12 12 2 7 8 2 5" xfId="13827"/>
    <cellStyle name="쉼표 [0] 12 12 2 7 8 2 6" xfId="13828"/>
    <cellStyle name="쉼표 [0] 12 12 2 7 8 2 7" xfId="13829"/>
    <cellStyle name="쉼표 [0] 12 12 2 7 8 2 8" xfId="13830"/>
    <cellStyle name="쉼표 [0] 12 12 2 7 8 3" xfId="13831"/>
    <cellStyle name="쉼표 [0] 12 12 2 7 8 3 2" xfId="13832"/>
    <cellStyle name="쉼표 [0] 12 12 2 7 8 3 3" xfId="13833"/>
    <cellStyle name="쉼표 [0] 12 12 2 7 8 3 4" xfId="13834"/>
    <cellStyle name="쉼표 [0] 12 12 2 7 8 3 5" xfId="13835"/>
    <cellStyle name="쉼표 [0] 12 12 2 7 8 3 6" xfId="13836"/>
    <cellStyle name="쉼표 [0] 12 12 2 7 8 4" xfId="13837"/>
    <cellStyle name="쉼표 [0] 12 12 2 7 8 5" xfId="13838"/>
    <cellStyle name="쉼표 [0] 12 12 2 7 8 6" xfId="13839"/>
    <cellStyle name="쉼표 [0] 12 12 2 7 8 7" xfId="13840"/>
    <cellStyle name="쉼표 [0] 12 12 2 7 8 8" xfId="13841"/>
    <cellStyle name="쉼표 [0] 12 12 2 7 8 9" xfId="13842"/>
    <cellStyle name="쉼표 [0] 12 12 2 7 9" xfId="13843"/>
    <cellStyle name="쉼표 [0] 12 12 2 7 9 2" xfId="13844"/>
    <cellStyle name="쉼표 [0] 12 12 2 7 9 2 2" xfId="13845"/>
    <cellStyle name="쉼표 [0] 12 12 2 7 9 2 3" xfId="13846"/>
    <cellStyle name="쉼표 [0] 12 12 2 7 9 2 4" xfId="13847"/>
    <cellStyle name="쉼표 [0] 12 12 2 7 9 2 5" xfId="13848"/>
    <cellStyle name="쉼표 [0] 12 12 2 7 9 2 6" xfId="13849"/>
    <cellStyle name="쉼표 [0] 12 12 2 7 9 3" xfId="13850"/>
    <cellStyle name="쉼표 [0] 12 12 2 7 9 4" xfId="13851"/>
    <cellStyle name="쉼표 [0] 12 12 2 7 9 5" xfId="13852"/>
    <cellStyle name="쉼표 [0] 12 12 2 7 9 6" xfId="13853"/>
    <cellStyle name="쉼표 [0] 12 12 2 7 9 7" xfId="13854"/>
    <cellStyle name="쉼표 [0] 12 12 2 7 9 8" xfId="13855"/>
    <cellStyle name="쉼표 [0] 12 12 2 8" xfId="13856"/>
    <cellStyle name="쉼표 [0] 12 12 2 8 10" xfId="13857"/>
    <cellStyle name="쉼표 [0] 12 12 2 8 11" xfId="13858"/>
    <cellStyle name="쉼표 [0] 12 12 2 8 12" xfId="13859"/>
    <cellStyle name="쉼표 [0] 12 12 2 8 13" xfId="13860"/>
    <cellStyle name="쉼표 [0] 12 12 2 8 14" xfId="13861"/>
    <cellStyle name="쉼표 [0] 12 12 2 8 15" xfId="36713"/>
    <cellStyle name="쉼표 [0] 12 12 2 8 2" xfId="13862"/>
    <cellStyle name="쉼표 [0] 12 12 2 8 2 2" xfId="13863"/>
    <cellStyle name="쉼표 [0] 12 12 2 8 2 2 2" xfId="13864"/>
    <cellStyle name="쉼표 [0] 12 12 2 8 2 2 2 2" xfId="13865"/>
    <cellStyle name="쉼표 [0] 12 12 2 8 2 2 2 3" xfId="13866"/>
    <cellStyle name="쉼표 [0] 12 12 2 8 2 2 2 4" xfId="13867"/>
    <cellStyle name="쉼표 [0] 12 12 2 8 2 2 2 5" xfId="13868"/>
    <cellStyle name="쉼표 [0] 12 12 2 8 2 2 2 6" xfId="13869"/>
    <cellStyle name="쉼표 [0] 12 12 2 8 2 2 3" xfId="13870"/>
    <cellStyle name="쉼표 [0] 12 12 2 8 2 2 4" xfId="13871"/>
    <cellStyle name="쉼표 [0] 12 12 2 8 2 2 5" xfId="13872"/>
    <cellStyle name="쉼표 [0] 12 12 2 8 2 2 6" xfId="13873"/>
    <cellStyle name="쉼표 [0] 12 12 2 8 2 2 7" xfId="13874"/>
    <cellStyle name="쉼표 [0] 12 12 2 8 2 2 8" xfId="13875"/>
    <cellStyle name="쉼표 [0] 12 12 2 8 2 3" xfId="13876"/>
    <cellStyle name="쉼표 [0] 12 12 2 8 2 3 2" xfId="13877"/>
    <cellStyle name="쉼표 [0] 12 12 2 8 2 3 3" xfId="13878"/>
    <cellStyle name="쉼표 [0] 12 12 2 8 2 3 4" xfId="13879"/>
    <cellStyle name="쉼표 [0] 12 12 2 8 2 3 5" xfId="13880"/>
    <cellStyle name="쉼표 [0] 12 12 2 8 2 3 6" xfId="13881"/>
    <cellStyle name="쉼표 [0] 12 12 2 8 2 4" xfId="13882"/>
    <cellStyle name="쉼표 [0] 12 12 2 8 2 5" xfId="13883"/>
    <cellStyle name="쉼표 [0] 12 12 2 8 2 6" xfId="13884"/>
    <cellStyle name="쉼표 [0] 12 12 2 8 2 7" xfId="13885"/>
    <cellStyle name="쉼표 [0] 12 12 2 8 2 8" xfId="13886"/>
    <cellStyle name="쉼표 [0] 12 12 2 8 2 9" xfId="13887"/>
    <cellStyle name="쉼표 [0] 12 12 2 8 3" xfId="13888"/>
    <cellStyle name="쉼표 [0] 12 12 2 8 3 2" xfId="13889"/>
    <cellStyle name="쉼표 [0] 12 12 2 8 3 2 2" xfId="13890"/>
    <cellStyle name="쉼표 [0] 12 12 2 8 3 2 2 2" xfId="13891"/>
    <cellStyle name="쉼표 [0] 12 12 2 8 3 2 2 3" xfId="13892"/>
    <cellStyle name="쉼표 [0] 12 12 2 8 3 2 2 4" xfId="13893"/>
    <cellStyle name="쉼표 [0] 12 12 2 8 3 2 2 5" xfId="13894"/>
    <cellStyle name="쉼표 [0] 12 12 2 8 3 2 2 6" xfId="13895"/>
    <cellStyle name="쉼표 [0] 12 12 2 8 3 2 3" xfId="13896"/>
    <cellStyle name="쉼표 [0] 12 12 2 8 3 2 4" xfId="13897"/>
    <cellStyle name="쉼표 [0] 12 12 2 8 3 2 5" xfId="13898"/>
    <cellStyle name="쉼표 [0] 12 12 2 8 3 2 6" xfId="13899"/>
    <cellStyle name="쉼표 [0] 12 12 2 8 3 2 7" xfId="13900"/>
    <cellStyle name="쉼표 [0] 12 12 2 8 3 2 8" xfId="13901"/>
    <cellStyle name="쉼표 [0] 12 12 2 8 3 3" xfId="13902"/>
    <cellStyle name="쉼표 [0] 12 12 2 8 3 3 2" xfId="13903"/>
    <cellStyle name="쉼표 [0] 12 12 2 8 3 3 3" xfId="13904"/>
    <cellStyle name="쉼표 [0] 12 12 2 8 3 3 4" xfId="13905"/>
    <cellStyle name="쉼표 [0] 12 12 2 8 3 3 5" xfId="13906"/>
    <cellStyle name="쉼표 [0] 12 12 2 8 3 3 6" xfId="13907"/>
    <cellStyle name="쉼표 [0] 12 12 2 8 3 4" xfId="13908"/>
    <cellStyle name="쉼표 [0] 12 12 2 8 3 5" xfId="13909"/>
    <cellStyle name="쉼표 [0] 12 12 2 8 3 6" xfId="13910"/>
    <cellStyle name="쉼표 [0] 12 12 2 8 3 7" xfId="13911"/>
    <cellStyle name="쉼표 [0] 12 12 2 8 3 8" xfId="13912"/>
    <cellStyle name="쉼표 [0] 12 12 2 8 3 9" xfId="13913"/>
    <cellStyle name="쉼표 [0] 12 12 2 8 4" xfId="13914"/>
    <cellStyle name="쉼표 [0] 12 12 2 8 4 2" xfId="13915"/>
    <cellStyle name="쉼표 [0] 12 12 2 8 4 2 2" xfId="13916"/>
    <cellStyle name="쉼표 [0] 12 12 2 8 4 2 2 2" xfId="13917"/>
    <cellStyle name="쉼표 [0] 12 12 2 8 4 2 2 3" xfId="13918"/>
    <cellStyle name="쉼표 [0] 12 12 2 8 4 2 2 4" xfId="13919"/>
    <cellStyle name="쉼표 [0] 12 12 2 8 4 2 2 5" xfId="13920"/>
    <cellStyle name="쉼표 [0] 12 12 2 8 4 2 2 6" xfId="13921"/>
    <cellStyle name="쉼표 [0] 12 12 2 8 4 2 3" xfId="13922"/>
    <cellStyle name="쉼표 [0] 12 12 2 8 4 2 4" xfId="13923"/>
    <cellStyle name="쉼표 [0] 12 12 2 8 4 2 5" xfId="13924"/>
    <cellStyle name="쉼표 [0] 12 12 2 8 4 2 6" xfId="13925"/>
    <cellStyle name="쉼표 [0] 12 12 2 8 4 2 7" xfId="13926"/>
    <cellStyle name="쉼표 [0] 12 12 2 8 4 2 8" xfId="13927"/>
    <cellStyle name="쉼표 [0] 12 12 2 8 4 3" xfId="13928"/>
    <cellStyle name="쉼표 [0] 12 12 2 8 4 3 2" xfId="13929"/>
    <cellStyle name="쉼표 [0] 12 12 2 8 4 3 3" xfId="13930"/>
    <cellStyle name="쉼표 [0] 12 12 2 8 4 3 4" xfId="13931"/>
    <cellStyle name="쉼표 [0] 12 12 2 8 4 3 5" xfId="13932"/>
    <cellStyle name="쉼표 [0] 12 12 2 8 4 3 6" xfId="13933"/>
    <cellStyle name="쉼표 [0] 12 12 2 8 4 4" xfId="13934"/>
    <cellStyle name="쉼표 [0] 12 12 2 8 4 5" xfId="13935"/>
    <cellStyle name="쉼표 [0] 12 12 2 8 4 6" xfId="13936"/>
    <cellStyle name="쉼표 [0] 12 12 2 8 4 7" xfId="13937"/>
    <cellStyle name="쉼표 [0] 12 12 2 8 4 8" xfId="13938"/>
    <cellStyle name="쉼표 [0] 12 12 2 8 4 9" xfId="13939"/>
    <cellStyle name="쉼표 [0] 12 12 2 8 5" xfId="13940"/>
    <cellStyle name="쉼표 [0] 12 12 2 8 5 2" xfId="13941"/>
    <cellStyle name="쉼표 [0] 12 12 2 8 5 2 2" xfId="13942"/>
    <cellStyle name="쉼표 [0] 12 12 2 8 5 2 2 2" xfId="13943"/>
    <cellStyle name="쉼표 [0] 12 12 2 8 5 2 2 3" xfId="13944"/>
    <cellStyle name="쉼표 [0] 12 12 2 8 5 2 2 4" xfId="13945"/>
    <cellStyle name="쉼표 [0] 12 12 2 8 5 2 2 5" xfId="13946"/>
    <cellStyle name="쉼표 [0] 12 12 2 8 5 2 2 6" xfId="13947"/>
    <cellStyle name="쉼표 [0] 12 12 2 8 5 2 3" xfId="13948"/>
    <cellStyle name="쉼표 [0] 12 12 2 8 5 2 4" xfId="13949"/>
    <cellStyle name="쉼표 [0] 12 12 2 8 5 2 5" xfId="13950"/>
    <cellStyle name="쉼표 [0] 12 12 2 8 5 2 6" xfId="13951"/>
    <cellStyle name="쉼표 [0] 12 12 2 8 5 2 7" xfId="13952"/>
    <cellStyle name="쉼표 [0] 12 12 2 8 5 2 8" xfId="13953"/>
    <cellStyle name="쉼표 [0] 12 12 2 8 5 3" xfId="13954"/>
    <cellStyle name="쉼표 [0] 12 12 2 8 5 3 2" xfId="13955"/>
    <cellStyle name="쉼표 [0] 12 12 2 8 5 3 3" xfId="13956"/>
    <cellStyle name="쉼표 [0] 12 12 2 8 5 3 4" xfId="13957"/>
    <cellStyle name="쉼표 [0] 12 12 2 8 5 3 5" xfId="13958"/>
    <cellStyle name="쉼표 [0] 12 12 2 8 5 3 6" xfId="13959"/>
    <cellStyle name="쉼표 [0] 12 12 2 8 5 4" xfId="13960"/>
    <cellStyle name="쉼표 [0] 12 12 2 8 5 5" xfId="13961"/>
    <cellStyle name="쉼표 [0] 12 12 2 8 5 6" xfId="13962"/>
    <cellStyle name="쉼표 [0] 12 12 2 8 5 7" xfId="13963"/>
    <cellStyle name="쉼표 [0] 12 12 2 8 5 8" xfId="13964"/>
    <cellStyle name="쉼표 [0] 12 12 2 8 5 9" xfId="13965"/>
    <cellStyle name="쉼표 [0] 12 12 2 8 6" xfId="13966"/>
    <cellStyle name="쉼표 [0] 12 12 2 8 6 2" xfId="13967"/>
    <cellStyle name="쉼표 [0] 12 12 2 8 6 2 2" xfId="13968"/>
    <cellStyle name="쉼표 [0] 12 12 2 8 6 2 3" xfId="13969"/>
    <cellStyle name="쉼표 [0] 12 12 2 8 6 2 4" xfId="13970"/>
    <cellStyle name="쉼표 [0] 12 12 2 8 6 2 5" xfId="13971"/>
    <cellStyle name="쉼표 [0] 12 12 2 8 6 2 6" xfId="13972"/>
    <cellStyle name="쉼표 [0] 12 12 2 8 6 3" xfId="13973"/>
    <cellStyle name="쉼표 [0] 12 12 2 8 6 4" xfId="13974"/>
    <cellStyle name="쉼표 [0] 12 12 2 8 6 5" xfId="13975"/>
    <cellStyle name="쉼표 [0] 12 12 2 8 6 6" xfId="13976"/>
    <cellStyle name="쉼표 [0] 12 12 2 8 6 7" xfId="13977"/>
    <cellStyle name="쉼표 [0] 12 12 2 8 6 8" xfId="13978"/>
    <cellStyle name="쉼표 [0] 12 12 2 8 7" xfId="13979"/>
    <cellStyle name="쉼표 [0] 12 12 2 8 7 2" xfId="13980"/>
    <cellStyle name="쉼표 [0] 12 12 2 8 7 2 2" xfId="13981"/>
    <cellStyle name="쉼표 [0] 12 12 2 8 7 2 3" xfId="13982"/>
    <cellStyle name="쉼표 [0] 12 12 2 8 7 2 4" xfId="13983"/>
    <cellStyle name="쉼표 [0] 12 12 2 8 7 2 5" xfId="13984"/>
    <cellStyle name="쉼표 [0] 12 12 2 8 7 2 6" xfId="13985"/>
    <cellStyle name="쉼표 [0] 12 12 2 8 7 3" xfId="13986"/>
    <cellStyle name="쉼표 [0] 12 12 2 8 7 4" xfId="13987"/>
    <cellStyle name="쉼표 [0] 12 12 2 8 7 5" xfId="13988"/>
    <cellStyle name="쉼표 [0] 12 12 2 8 7 6" xfId="13989"/>
    <cellStyle name="쉼표 [0] 12 12 2 8 7 7" xfId="13990"/>
    <cellStyle name="쉼표 [0] 12 12 2 8 7 8" xfId="13991"/>
    <cellStyle name="쉼표 [0] 12 12 2 8 8" xfId="13992"/>
    <cellStyle name="쉼표 [0] 12 12 2 8 8 2" xfId="13993"/>
    <cellStyle name="쉼표 [0] 12 12 2 8 8 3" xfId="13994"/>
    <cellStyle name="쉼표 [0] 12 12 2 8 8 4" xfId="13995"/>
    <cellStyle name="쉼표 [0] 12 12 2 8 8 5" xfId="13996"/>
    <cellStyle name="쉼표 [0] 12 12 2 8 8 6" xfId="13997"/>
    <cellStyle name="쉼표 [0] 12 12 2 8 9" xfId="13998"/>
    <cellStyle name="쉼표 [0] 12 12 2 9" xfId="13999"/>
    <cellStyle name="쉼표 [0] 12 12 2 9 10" xfId="14000"/>
    <cellStyle name="쉼표 [0] 12 12 2 9 11" xfId="14001"/>
    <cellStyle name="쉼표 [0] 12 12 2 9 12" xfId="14002"/>
    <cellStyle name="쉼표 [0] 12 12 2 9 13" xfId="14003"/>
    <cellStyle name="쉼표 [0] 12 12 2 9 14" xfId="14004"/>
    <cellStyle name="쉼표 [0] 12 12 2 9 15" xfId="36711"/>
    <cellStyle name="쉼표 [0] 12 12 2 9 2" xfId="14005"/>
    <cellStyle name="쉼표 [0] 12 12 2 9 2 2" xfId="14006"/>
    <cellStyle name="쉼표 [0] 12 12 2 9 2 2 2" xfId="14007"/>
    <cellStyle name="쉼표 [0] 12 12 2 9 2 2 2 2" xfId="14008"/>
    <cellStyle name="쉼표 [0] 12 12 2 9 2 2 2 3" xfId="14009"/>
    <cellStyle name="쉼표 [0] 12 12 2 9 2 2 2 4" xfId="14010"/>
    <cellStyle name="쉼표 [0] 12 12 2 9 2 2 2 5" xfId="14011"/>
    <cellStyle name="쉼표 [0] 12 12 2 9 2 2 2 6" xfId="14012"/>
    <cellStyle name="쉼표 [0] 12 12 2 9 2 2 3" xfId="14013"/>
    <cellStyle name="쉼표 [0] 12 12 2 9 2 2 4" xfId="14014"/>
    <cellStyle name="쉼표 [0] 12 12 2 9 2 2 5" xfId="14015"/>
    <cellStyle name="쉼표 [0] 12 12 2 9 2 2 6" xfId="14016"/>
    <cellStyle name="쉼표 [0] 12 12 2 9 2 2 7" xfId="14017"/>
    <cellStyle name="쉼표 [0] 12 12 2 9 2 2 8" xfId="14018"/>
    <cellStyle name="쉼표 [0] 12 12 2 9 2 3" xfId="14019"/>
    <cellStyle name="쉼표 [0] 12 12 2 9 2 3 2" xfId="14020"/>
    <cellStyle name="쉼표 [0] 12 12 2 9 2 3 3" xfId="14021"/>
    <cellStyle name="쉼표 [0] 12 12 2 9 2 3 4" xfId="14022"/>
    <cellStyle name="쉼표 [0] 12 12 2 9 2 3 5" xfId="14023"/>
    <cellStyle name="쉼표 [0] 12 12 2 9 2 3 6" xfId="14024"/>
    <cellStyle name="쉼표 [0] 12 12 2 9 2 4" xfId="14025"/>
    <cellStyle name="쉼표 [0] 12 12 2 9 2 5" xfId="14026"/>
    <cellStyle name="쉼표 [0] 12 12 2 9 2 6" xfId="14027"/>
    <cellStyle name="쉼표 [0] 12 12 2 9 2 7" xfId="14028"/>
    <cellStyle name="쉼표 [0] 12 12 2 9 2 8" xfId="14029"/>
    <cellStyle name="쉼표 [0] 12 12 2 9 2 9" xfId="14030"/>
    <cellStyle name="쉼표 [0] 12 12 2 9 3" xfId="14031"/>
    <cellStyle name="쉼표 [0] 12 12 2 9 3 2" xfId="14032"/>
    <cellStyle name="쉼표 [0] 12 12 2 9 3 2 2" xfId="14033"/>
    <cellStyle name="쉼표 [0] 12 12 2 9 3 2 2 2" xfId="14034"/>
    <cellStyle name="쉼표 [0] 12 12 2 9 3 2 2 3" xfId="14035"/>
    <cellStyle name="쉼표 [0] 12 12 2 9 3 2 2 4" xfId="14036"/>
    <cellStyle name="쉼표 [0] 12 12 2 9 3 2 2 5" xfId="14037"/>
    <cellStyle name="쉼표 [0] 12 12 2 9 3 2 2 6" xfId="14038"/>
    <cellStyle name="쉼표 [0] 12 12 2 9 3 2 3" xfId="14039"/>
    <cellStyle name="쉼표 [0] 12 12 2 9 3 2 4" xfId="14040"/>
    <cellStyle name="쉼표 [0] 12 12 2 9 3 2 5" xfId="14041"/>
    <cellStyle name="쉼표 [0] 12 12 2 9 3 2 6" xfId="14042"/>
    <cellStyle name="쉼표 [0] 12 12 2 9 3 2 7" xfId="14043"/>
    <cellStyle name="쉼표 [0] 12 12 2 9 3 2 8" xfId="14044"/>
    <cellStyle name="쉼표 [0] 12 12 2 9 3 3" xfId="14045"/>
    <cellStyle name="쉼표 [0] 12 12 2 9 3 3 2" xfId="14046"/>
    <cellStyle name="쉼표 [0] 12 12 2 9 3 3 3" xfId="14047"/>
    <cellStyle name="쉼표 [0] 12 12 2 9 3 3 4" xfId="14048"/>
    <cellStyle name="쉼표 [0] 12 12 2 9 3 3 5" xfId="14049"/>
    <cellStyle name="쉼표 [0] 12 12 2 9 3 3 6" xfId="14050"/>
    <cellStyle name="쉼표 [0] 12 12 2 9 3 4" xfId="14051"/>
    <cellStyle name="쉼표 [0] 12 12 2 9 3 5" xfId="14052"/>
    <cellStyle name="쉼표 [0] 12 12 2 9 3 6" xfId="14053"/>
    <cellStyle name="쉼표 [0] 12 12 2 9 3 7" xfId="14054"/>
    <cellStyle name="쉼표 [0] 12 12 2 9 3 8" xfId="14055"/>
    <cellStyle name="쉼표 [0] 12 12 2 9 3 9" xfId="14056"/>
    <cellStyle name="쉼표 [0] 12 12 2 9 4" xfId="14057"/>
    <cellStyle name="쉼표 [0] 12 12 2 9 4 2" xfId="14058"/>
    <cellStyle name="쉼표 [0] 12 12 2 9 4 2 2" xfId="14059"/>
    <cellStyle name="쉼표 [0] 12 12 2 9 4 2 2 2" xfId="14060"/>
    <cellStyle name="쉼표 [0] 12 12 2 9 4 2 2 3" xfId="14061"/>
    <cellStyle name="쉼표 [0] 12 12 2 9 4 2 2 4" xfId="14062"/>
    <cellStyle name="쉼표 [0] 12 12 2 9 4 2 2 5" xfId="14063"/>
    <cellStyle name="쉼표 [0] 12 12 2 9 4 2 2 6" xfId="14064"/>
    <cellStyle name="쉼표 [0] 12 12 2 9 4 2 3" xfId="14065"/>
    <cellStyle name="쉼표 [0] 12 12 2 9 4 2 4" xfId="14066"/>
    <cellStyle name="쉼표 [0] 12 12 2 9 4 2 5" xfId="14067"/>
    <cellStyle name="쉼표 [0] 12 12 2 9 4 2 6" xfId="14068"/>
    <cellStyle name="쉼표 [0] 12 12 2 9 4 2 7" xfId="14069"/>
    <cellStyle name="쉼표 [0] 12 12 2 9 4 2 8" xfId="14070"/>
    <cellStyle name="쉼표 [0] 12 12 2 9 4 3" xfId="14071"/>
    <cellStyle name="쉼표 [0] 12 12 2 9 4 3 2" xfId="14072"/>
    <cellStyle name="쉼표 [0] 12 12 2 9 4 3 3" xfId="14073"/>
    <cellStyle name="쉼표 [0] 12 12 2 9 4 3 4" xfId="14074"/>
    <cellStyle name="쉼표 [0] 12 12 2 9 4 3 5" xfId="14075"/>
    <cellStyle name="쉼표 [0] 12 12 2 9 4 3 6" xfId="14076"/>
    <cellStyle name="쉼표 [0] 12 12 2 9 4 4" xfId="14077"/>
    <cellStyle name="쉼표 [0] 12 12 2 9 4 5" xfId="14078"/>
    <cellStyle name="쉼표 [0] 12 12 2 9 4 6" xfId="14079"/>
    <cellStyle name="쉼표 [0] 12 12 2 9 4 7" xfId="14080"/>
    <cellStyle name="쉼표 [0] 12 12 2 9 4 8" xfId="14081"/>
    <cellStyle name="쉼표 [0] 12 12 2 9 4 9" xfId="14082"/>
    <cellStyle name="쉼표 [0] 12 12 2 9 5" xfId="14083"/>
    <cellStyle name="쉼표 [0] 12 12 2 9 5 2" xfId="14084"/>
    <cellStyle name="쉼표 [0] 12 12 2 9 5 2 2" xfId="14085"/>
    <cellStyle name="쉼표 [0] 12 12 2 9 5 2 2 2" xfId="14086"/>
    <cellStyle name="쉼표 [0] 12 12 2 9 5 2 2 3" xfId="14087"/>
    <cellStyle name="쉼표 [0] 12 12 2 9 5 2 2 4" xfId="14088"/>
    <cellStyle name="쉼표 [0] 12 12 2 9 5 2 2 5" xfId="14089"/>
    <cellStyle name="쉼표 [0] 12 12 2 9 5 2 2 6" xfId="14090"/>
    <cellStyle name="쉼표 [0] 12 12 2 9 5 2 3" xfId="14091"/>
    <cellStyle name="쉼표 [0] 12 12 2 9 5 2 4" xfId="14092"/>
    <cellStyle name="쉼표 [0] 12 12 2 9 5 2 5" xfId="14093"/>
    <cellStyle name="쉼표 [0] 12 12 2 9 5 2 6" xfId="14094"/>
    <cellStyle name="쉼표 [0] 12 12 2 9 5 2 7" xfId="14095"/>
    <cellStyle name="쉼표 [0] 12 12 2 9 5 2 8" xfId="14096"/>
    <cellStyle name="쉼표 [0] 12 12 2 9 5 3" xfId="14097"/>
    <cellStyle name="쉼표 [0] 12 12 2 9 5 3 2" xfId="14098"/>
    <cellStyle name="쉼표 [0] 12 12 2 9 5 3 3" xfId="14099"/>
    <cellStyle name="쉼표 [0] 12 12 2 9 5 3 4" xfId="14100"/>
    <cellStyle name="쉼표 [0] 12 12 2 9 5 3 5" xfId="14101"/>
    <cellStyle name="쉼표 [0] 12 12 2 9 5 3 6" xfId="14102"/>
    <cellStyle name="쉼표 [0] 12 12 2 9 5 4" xfId="14103"/>
    <cellStyle name="쉼표 [0] 12 12 2 9 5 5" xfId="14104"/>
    <cellStyle name="쉼표 [0] 12 12 2 9 5 6" xfId="14105"/>
    <cellStyle name="쉼표 [0] 12 12 2 9 5 7" xfId="14106"/>
    <cellStyle name="쉼표 [0] 12 12 2 9 5 8" xfId="14107"/>
    <cellStyle name="쉼표 [0] 12 12 2 9 5 9" xfId="14108"/>
    <cellStyle name="쉼표 [0] 12 12 2 9 6" xfId="14109"/>
    <cellStyle name="쉼표 [0] 12 12 2 9 6 2" xfId="14110"/>
    <cellStyle name="쉼표 [0] 12 12 2 9 6 2 2" xfId="14111"/>
    <cellStyle name="쉼표 [0] 12 12 2 9 6 2 3" xfId="14112"/>
    <cellStyle name="쉼표 [0] 12 12 2 9 6 2 4" xfId="14113"/>
    <cellStyle name="쉼표 [0] 12 12 2 9 6 2 5" xfId="14114"/>
    <cellStyle name="쉼표 [0] 12 12 2 9 6 2 6" xfId="14115"/>
    <cellStyle name="쉼표 [0] 12 12 2 9 6 3" xfId="14116"/>
    <cellStyle name="쉼표 [0] 12 12 2 9 6 4" xfId="14117"/>
    <cellStyle name="쉼표 [0] 12 12 2 9 6 5" xfId="14118"/>
    <cellStyle name="쉼표 [0] 12 12 2 9 6 6" xfId="14119"/>
    <cellStyle name="쉼표 [0] 12 12 2 9 6 7" xfId="14120"/>
    <cellStyle name="쉼표 [0] 12 12 2 9 6 8" xfId="14121"/>
    <cellStyle name="쉼표 [0] 12 12 2 9 7" xfId="14122"/>
    <cellStyle name="쉼표 [0] 12 12 2 9 7 2" xfId="14123"/>
    <cellStyle name="쉼표 [0] 12 12 2 9 7 2 2" xfId="14124"/>
    <cellStyle name="쉼표 [0] 12 12 2 9 7 2 3" xfId="14125"/>
    <cellStyle name="쉼표 [0] 12 12 2 9 7 2 4" xfId="14126"/>
    <cellStyle name="쉼표 [0] 12 12 2 9 7 2 5" xfId="14127"/>
    <cellStyle name="쉼표 [0] 12 12 2 9 7 2 6" xfId="14128"/>
    <cellStyle name="쉼표 [0] 12 12 2 9 7 3" xfId="14129"/>
    <cellStyle name="쉼표 [0] 12 12 2 9 7 4" xfId="14130"/>
    <cellStyle name="쉼표 [0] 12 12 2 9 7 5" xfId="14131"/>
    <cellStyle name="쉼표 [0] 12 12 2 9 7 6" xfId="14132"/>
    <cellStyle name="쉼표 [0] 12 12 2 9 7 7" xfId="14133"/>
    <cellStyle name="쉼표 [0] 12 12 2 9 7 8" xfId="14134"/>
    <cellStyle name="쉼표 [0] 12 12 2 9 8" xfId="14135"/>
    <cellStyle name="쉼표 [0] 12 12 2 9 8 2" xfId="14136"/>
    <cellStyle name="쉼표 [0] 12 12 2 9 8 3" xfId="14137"/>
    <cellStyle name="쉼표 [0] 12 12 2 9 8 4" xfId="14138"/>
    <cellStyle name="쉼표 [0] 12 12 2 9 8 5" xfId="14139"/>
    <cellStyle name="쉼표 [0] 12 12 2 9 8 6" xfId="14140"/>
    <cellStyle name="쉼표 [0] 12 12 2 9 9" xfId="14141"/>
    <cellStyle name="쉼표 [0] 12 12 20" xfId="14142"/>
    <cellStyle name="쉼표 [0] 12 12 20 2" xfId="14143"/>
    <cellStyle name="쉼표 [0] 12 12 20 3" xfId="14144"/>
    <cellStyle name="쉼표 [0] 12 12 20 4" xfId="14145"/>
    <cellStyle name="쉼표 [0] 12 12 20 5" xfId="14146"/>
    <cellStyle name="쉼표 [0] 12 12 20 6" xfId="14147"/>
    <cellStyle name="쉼표 [0] 12 12 21" xfId="14148"/>
    <cellStyle name="쉼표 [0] 12 12 22" xfId="14149"/>
    <cellStyle name="쉼표 [0] 12 12 23" xfId="14150"/>
    <cellStyle name="쉼표 [0] 12 12 24" xfId="14151"/>
    <cellStyle name="쉼표 [0] 12 12 25" xfId="14152"/>
    <cellStyle name="쉼표 [0] 12 12 26" xfId="14153"/>
    <cellStyle name="쉼표 [0] 12 12 27" xfId="40166"/>
    <cellStyle name="쉼표 [0] 12 12 3" xfId="14154"/>
    <cellStyle name="쉼표 [0] 12 12 3 10" xfId="14155"/>
    <cellStyle name="쉼표 [0] 12 12 3 10 2" xfId="14156"/>
    <cellStyle name="쉼표 [0] 12 12 3 10 2 2" xfId="14157"/>
    <cellStyle name="쉼표 [0] 12 12 3 10 2 2 2" xfId="14158"/>
    <cellStyle name="쉼표 [0] 12 12 3 10 2 2 3" xfId="14159"/>
    <cellStyle name="쉼표 [0] 12 12 3 10 2 2 4" xfId="14160"/>
    <cellStyle name="쉼표 [0] 12 12 3 10 2 2 5" xfId="14161"/>
    <cellStyle name="쉼표 [0] 12 12 3 10 2 2 6" xfId="14162"/>
    <cellStyle name="쉼표 [0] 12 12 3 10 2 3" xfId="14163"/>
    <cellStyle name="쉼표 [0] 12 12 3 10 2 4" xfId="14164"/>
    <cellStyle name="쉼표 [0] 12 12 3 10 2 5" xfId="14165"/>
    <cellStyle name="쉼표 [0] 12 12 3 10 2 6" xfId="14166"/>
    <cellStyle name="쉼표 [0] 12 12 3 10 2 7" xfId="14167"/>
    <cellStyle name="쉼표 [0] 12 12 3 10 2 8" xfId="14168"/>
    <cellStyle name="쉼표 [0] 12 12 3 10 3" xfId="14169"/>
    <cellStyle name="쉼표 [0] 12 12 3 10 3 2" xfId="14170"/>
    <cellStyle name="쉼표 [0] 12 12 3 10 3 3" xfId="14171"/>
    <cellStyle name="쉼표 [0] 12 12 3 10 3 4" xfId="14172"/>
    <cellStyle name="쉼표 [0] 12 12 3 10 3 5" xfId="14173"/>
    <cellStyle name="쉼표 [0] 12 12 3 10 3 6" xfId="14174"/>
    <cellStyle name="쉼표 [0] 12 12 3 10 4" xfId="14175"/>
    <cellStyle name="쉼표 [0] 12 12 3 10 5" xfId="14176"/>
    <cellStyle name="쉼표 [0] 12 12 3 10 6" xfId="14177"/>
    <cellStyle name="쉼표 [0] 12 12 3 10 7" xfId="14178"/>
    <cellStyle name="쉼표 [0] 12 12 3 10 8" xfId="14179"/>
    <cellStyle name="쉼표 [0] 12 12 3 10 9" xfId="14180"/>
    <cellStyle name="쉼표 [0] 12 12 3 11" xfId="14181"/>
    <cellStyle name="쉼표 [0] 12 12 3 11 2" xfId="14182"/>
    <cellStyle name="쉼표 [0] 12 12 3 11 2 2" xfId="14183"/>
    <cellStyle name="쉼표 [0] 12 12 3 11 2 2 2" xfId="14184"/>
    <cellStyle name="쉼표 [0] 12 12 3 11 2 2 3" xfId="14185"/>
    <cellStyle name="쉼표 [0] 12 12 3 11 2 2 4" xfId="14186"/>
    <cellStyle name="쉼표 [0] 12 12 3 11 2 2 5" xfId="14187"/>
    <cellStyle name="쉼표 [0] 12 12 3 11 2 2 6" xfId="14188"/>
    <cellStyle name="쉼표 [0] 12 12 3 11 2 3" xfId="14189"/>
    <cellStyle name="쉼표 [0] 12 12 3 11 2 4" xfId="14190"/>
    <cellStyle name="쉼표 [0] 12 12 3 11 2 5" xfId="14191"/>
    <cellStyle name="쉼표 [0] 12 12 3 11 2 6" xfId="14192"/>
    <cellStyle name="쉼표 [0] 12 12 3 11 2 7" xfId="14193"/>
    <cellStyle name="쉼표 [0] 12 12 3 11 2 8" xfId="14194"/>
    <cellStyle name="쉼표 [0] 12 12 3 11 3" xfId="14195"/>
    <cellStyle name="쉼표 [0] 12 12 3 11 3 2" xfId="14196"/>
    <cellStyle name="쉼표 [0] 12 12 3 11 3 3" xfId="14197"/>
    <cellStyle name="쉼표 [0] 12 12 3 11 3 4" xfId="14198"/>
    <cellStyle name="쉼표 [0] 12 12 3 11 3 5" xfId="14199"/>
    <cellStyle name="쉼표 [0] 12 12 3 11 3 6" xfId="14200"/>
    <cellStyle name="쉼표 [0] 12 12 3 11 4" xfId="14201"/>
    <cellStyle name="쉼표 [0] 12 12 3 11 5" xfId="14202"/>
    <cellStyle name="쉼표 [0] 12 12 3 11 6" xfId="14203"/>
    <cellStyle name="쉼표 [0] 12 12 3 11 7" xfId="14204"/>
    <cellStyle name="쉼표 [0] 12 12 3 11 8" xfId="14205"/>
    <cellStyle name="쉼표 [0] 12 12 3 11 9" xfId="14206"/>
    <cellStyle name="쉼표 [0] 12 12 3 12" xfId="14207"/>
    <cellStyle name="쉼표 [0] 12 12 3 12 2" xfId="14208"/>
    <cellStyle name="쉼표 [0] 12 12 3 12 2 2" xfId="14209"/>
    <cellStyle name="쉼표 [0] 12 12 3 12 2 2 2" xfId="14210"/>
    <cellStyle name="쉼표 [0] 12 12 3 12 2 2 3" xfId="14211"/>
    <cellStyle name="쉼표 [0] 12 12 3 12 2 2 4" xfId="14212"/>
    <cellStyle name="쉼표 [0] 12 12 3 12 2 2 5" xfId="14213"/>
    <cellStyle name="쉼표 [0] 12 12 3 12 2 2 6" xfId="14214"/>
    <cellStyle name="쉼표 [0] 12 12 3 12 2 3" xfId="14215"/>
    <cellStyle name="쉼표 [0] 12 12 3 12 2 4" xfId="14216"/>
    <cellStyle name="쉼표 [0] 12 12 3 12 2 5" xfId="14217"/>
    <cellStyle name="쉼표 [0] 12 12 3 12 2 6" xfId="14218"/>
    <cellStyle name="쉼표 [0] 12 12 3 12 2 7" xfId="14219"/>
    <cellStyle name="쉼표 [0] 12 12 3 12 2 8" xfId="14220"/>
    <cellStyle name="쉼표 [0] 12 12 3 12 3" xfId="14221"/>
    <cellStyle name="쉼표 [0] 12 12 3 12 3 2" xfId="14222"/>
    <cellStyle name="쉼표 [0] 12 12 3 12 3 3" xfId="14223"/>
    <cellStyle name="쉼표 [0] 12 12 3 12 3 4" xfId="14224"/>
    <cellStyle name="쉼표 [0] 12 12 3 12 3 5" xfId="14225"/>
    <cellStyle name="쉼표 [0] 12 12 3 12 3 6" xfId="14226"/>
    <cellStyle name="쉼표 [0] 12 12 3 12 4" xfId="14227"/>
    <cellStyle name="쉼표 [0] 12 12 3 12 5" xfId="14228"/>
    <cellStyle name="쉼표 [0] 12 12 3 12 6" xfId="14229"/>
    <cellStyle name="쉼표 [0] 12 12 3 12 7" xfId="14230"/>
    <cellStyle name="쉼표 [0] 12 12 3 12 8" xfId="14231"/>
    <cellStyle name="쉼표 [0] 12 12 3 12 9" xfId="14232"/>
    <cellStyle name="쉼표 [0] 12 12 3 13" xfId="14233"/>
    <cellStyle name="쉼표 [0] 12 12 3 13 2" xfId="14234"/>
    <cellStyle name="쉼표 [0] 12 12 3 13 2 2" xfId="14235"/>
    <cellStyle name="쉼표 [0] 12 12 3 13 2 2 2" xfId="14236"/>
    <cellStyle name="쉼표 [0] 12 12 3 13 2 2 3" xfId="14237"/>
    <cellStyle name="쉼표 [0] 12 12 3 13 2 2 4" xfId="14238"/>
    <cellStyle name="쉼표 [0] 12 12 3 13 2 2 5" xfId="14239"/>
    <cellStyle name="쉼표 [0] 12 12 3 13 2 2 6" xfId="14240"/>
    <cellStyle name="쉼표 [0] 12 12 3 13 2 3" xfId="14241"/>
    <cellStyle name="쉼표 [0] 12 12 3 13 2 4" xfId="14242"/>
    <cellStyle name="쉼표 [0] 12 12 3 13 2 5" xfId="14243"/>
    <cellStyle name="쉼표 [0] 12 12 3 13 2 6" xfId="14244"/>
    <cellStyle name="쉼표 [0] 12 12 3 13 2 7" xfId="14245"/>
    <cellStyle name="쉼표 [0] 12 12 3 13 2 8" xfId="14246"/>
    <cellStyle name="쉼표 [0] 12 12 3 13 3" xfId="14247"/>
    <cellStyle name="쉼표 [0] 12 12 3 13 3 2" xfId="14248"/>
    <cellStyle name="쉼표 [0] 12 12 3 13 3 3" xfId="14249"/>
    <cellStyle name="쉼표 [0] 12 12 3 13 3 4" xfId="14250"/>
    <cellStyle name="쉼표 [0] 12 12 3 13 3 5" xfId="14251"/>
    <cellStyle name="쉼표 [0] 12 12 3 13 3 6" xfId="14252"/>
    <cellStyle name="쉼표 [0] 12 12 3 13 4" xfId="14253"/>
    <cellStyle name="쉼표 [0] 12 12 3 13 5" xfId="14254"/>
    <cellStyle name="쉼표 [0] 12 12 3 13 6" xfId="14255"/>
    <cellStyle name="쉼표 [0] 12 12 3 13 7" xfId="14256"/>
    <cellStyle name="쉼표 [0] 12 12 3 13 8" xfId="14257"/>
    <cellStyle name="쉼표 [0] 12 12 3 13 9" xfId="14258"/>
    <cellStyle name="쉼표 [0] 12 12 3 14" xfId="14259"/>
    <cellStyle name="쉼표 [0] 12 12 3 14 2" xfId="14260"/>
    <cellStyle name="쉼표 [0] 12 12 3 14 2 2" xfId="14261"/>
    <cellStyle name="쉼표 [0] 12 12 3 14 2 2 2" xfId="14262"/>
    <cellStyle name="쉼표 [0] 12 12 3 14 2 2 3" xfId="14263"/>
    <cellStyle name="쉼표 [0] 12 12 3 14 2 2 4" xfId="14264"/>
    <cellStyle name="쉼표 [0] 12 12 3 14 2 2 5" xfId="14265"/>
    <cellStyle name="쉼표 [0] 12 12 3 14 2 2 6" xfId="14266"/>
    <cellStyle name="쉼표 [0] 12 12 3 14 2 3" xfId="14267"/>
    <cellStyle name="쉼표 [0] 12 12 3 14 2 4" xfId="14268"/>
    <cellStyle name="쉼표 [0] 12 12 3 14 2 5" xfId="14269"/>
    <cellStyle name="쉼표 [0] 12 12 3 14 2 6" xfId="14270"/>
    <cellStyle name="쉼표 [0] 12 12 3 14 2 7" xfId="14271"/>
    <cellStyle name="쉼표 [0] 12 12 3 14 2 8" xfId="14272"/>
    <cellStyle name="쉼표 [0] 12 12 3 14 3" xfId="14273"/>
    <cellStyle name="쉼표 [0] 12 12 3 14 3 2" xfId="14274"/>
    <cellStyle name="쉼표 [0] 12 12 3 14 3 3" xfId="14275"/>
    <cellStyle name="쉼표 [0] 12 12 3 14 3 4" xfId="14276"/>
    <cellStyle name="쉼표 [0] 12 12 3 14 3 5" xfId="14277"/>
    <cellStyle name="쉼표 [0] 12 12 3 14 3 6" xfId="14278"/>
    <cellStyle name="쉼표 [0] 12 12 3 14 4" xfId="14279"/>
    <cellStyle name="쉼표 [0] 12 12 3 14 5" xfId="14280"/>
    <cellStyle name="쉼표 [0] 12 12 3 14 6" xfId="14281"/>
    <cellStyle name="쉼표 [0] 12 12 3 14 7" xfId="14282"/>
    <cellStyle name="쉼표 [0] 12 12 3 14 8" xfId="14283"/>
    <cellStyle name="쉼표 [0] 12 12 3 14 9" xfId="14284"/>
    <cellStyle name="쉼표 [0] 12 12 3 15" xfId="14285"/>
    <cellStyle name="쉼표 [0] 12 12 3 15 2" xfId="14286"/>
    <cellStyle name="쉼표 [0] 12 12 3 15 2 2" xfId="14287"/>
    <cellStyle name="쉼표 [0] 12 12 3 15 2 3" xfId="14288"/>
    <cellStyle name="쉼표 [0] 12 12 3 15 2 4" xfId="14289"/>
    <cellStyle name="쉼표 [0] 12 12 3 15 2 5" xfId="14290"/>
    <cellStyle name="쉼표 [0] 12 12 3 15 2 6" xfId="14291"/>
    <cellStyle name="쉼표 [0] 12 12 3 15 3" xfId="14292"/>
    <cellStyle name="쉼표 [0] 12 12 3 15 4" xfId="14293"/>
    <cellStyle name="쉼표 [0] 12 12 3 15 5" xfId="14294"/>
    <cellStyle name="쉼표 [0] 12 12 3 15 6" xfId="14295"/>
    <cellStyle name="쉼표 [0] 12 12 3 15 7" xfId="14296"/>
    <cellStyle name="쉼표 [0] 12 12 3 15 8" xfId="14297"/>
    <cellStyle name="쉼표 [0] 12 12 3 16" xfId="14298"/>
    <cellStyle name="쉼표 [0] 12 12 3 16 2" xfId="14299"/>
    <cellStyle name="쉼표 [0] 12 12 3 16 2 2" xfId="14300"/>
    <cellStyle name="쉼표 [0] 12 12 3 16 2 3" xfId="14301"/>
    <cellStyle name="쉼표 [0] 12 12 3 16 2 4" xfId="14302"/>
    <cellStyle name="쉼표 [0] 12 12 3 16 2 5" xfId="14303"/>
    <cellStyle name="쉼표 [0] 12 12 3 16 2 6" xfId="14304"/>
    <cellStyle name="쉼표 [0] 12 12 3 16 3" xfId="14305"/>
    <cellStyle name="쉼표 [0] 12 12 3 16 4" xfId="14306"/>
    <cellStyle name="쉼표 [0] 12 12 3 16 5" xfId="14307"/>
    <cellStyle name="쉼표 [0] 12 12 3 16 6" xfId="14308"/>
    <cellStyle name="쉼표 [0] 12 12 3 16 7" xfId="14309"/>
    <cellStyle name="쉼표 [0] 12 12 3 16 8" xfId="14310"/>
    <cellStyle name="쉼표 [0] 12 12 3 17" xfId="14311"/>
    <cellStyle name="쉼표 [0] 12 12 3 17 2" xfId="14312"/>
    <cellStyle name="쉼표 [0] 12 12 3 17 3" xfId="14313"/>
    <cellStyle name="쉼표 [0] 12 12 3 17 4" xfId="14314"/>
    <cellStyle name="쉼표 [0] 12 12 3 17 5" xfId="14315"/>
    <cellStyle name="쉼표 [0] 12 12 3 17 6" xfId="14316"/>
    <cellStyle name="쉼표 [0] 12 12 3 18" xfId="14317"/>
    <cellStyle name="쉼표 [0] 12 12 3 19" xfId="14318"/>
    <cellStyle name="쉼표 [0] 12 12 3 2" xfId="14319"/>
    <cellStyle name="쉼표 [0] 12 12 3 2 10" xfId="14320"/>
    <cellStyle name="쉼표 [0] 12 12 3 2 10 2" xfId="14321"/>
    <cellStyle name="쉼표 [0] 12 12 3 2 10 2 2" xfId="14322"/>
    <cellStyle name="쉼표 [0] 12 12 3 2 10 2 2 2" xfId="14323"/>
    <cellStyle name="쉼표 [0] 12 12 3 2 10 2 2 3" xfId="14324"/>
    <cellStyle name="쉼표 [0] 12 12 3 2 10 2 2 4" xfId="14325"/>
    <cellStyle name="쉼표 [0] 12 12 3 2 10 2 2 5" xfId="14326"/>
    <cellStyle name="쉼표 [0] 12 12 3 2 10 2 2 6" xfId="14327"/>
    <cellStyle name="쉼표 [0] 12 12 3 2 10 2 3" xfId="14328"/>
    <cellStyle name="쉼표 [0] 12 12 3 2 10 2 4" xfId="14329"/>
    <cellStyle name="쉼표 [0] 12 12 3 2 10 2 5" xfId="14330"/>
    <cellStyle name="쉼표 [0] 12 12 3 2 10 2 6" xfId="14331"/>
    <cellStyle name="쉼표 [0] 12 12 3 2 10 2 7" xfId="14332"/>
    <cellStyle name="쉼표 [0] 12 12 3 2 10 2 8" xfId="14333"/>
    <cellStyle name="쉼표 [0] 12 12 3 2 10 3" xfId="14334"/>
    <cellStyle name="쉼표 [0] 12 12 3 2 10 3 2" xfId="14335"/>
    <cellStyle name="쉼표 [0] 12 12 3 2 10 3 3" xfId="14336"/>
    <cellStyle name="쉼표 [0] 12 12 3 2 10 3 4" xfId="14337"/>
    <cellStyle name="쉼표 [0] 12 12 3 2 10 3 5" xfId="14338"/>
    <cellStyle name="쉼표 [0] 12 12 3 2 10 3 6" xfId="14339"/>
    <cellStyle name="쉼표 [0] 12 12 3 2 10 4" xfId="14340"/>
    <cellStyle name="쉼표 [0] 12 12 3 2 10 5" xfId="14341"/>
    <cellStyle name="쉼표 [0] 12 12 3 2 10 6" xfId="14342"/>
    <cellStyle name="쉼표 [0] 12 12 3 2 10 7" xfId="14343"/>
    <cellStyle name="쉼표 [0] 12 12 3 2 10 8" xfId="14344"/>
    <cellStyle name="쉼표 [0] 12 12 3 2 10 9" xfId="14345"/>
    <cellStyle name="쉼표 [0] 12 12 3 2 11" xfId="14346"/>
    <cellStyle name="쉼표 [0] 12 12 3 2 11 2" xfId="14347"/>
    <cellStyle name="쉼표 [0] 12 12 3 2 11 2 2" xfId="14348"/>
    <cellStyle name="쉼표 [0] 12 12 3 2 11 2 2 2" xfId="14349"/>
    <cellStyle name="쉼표 [0] 12 12 3 2 11 2 2 3" xfId="14350"/>
    <cellStyle name="쉼표 [0] 12 12 3 2 11 2 2 4" xfId="14351"/>
    <cellStyle name="쉼표 [0] 12 12 3 2 11 2 2 5" xfId="14352"/>
    <cellStyle name="쉼표 [0] 12 12 3 2 11 2 2 6" xfId="14353"/>
    <cellStyle name="쉼표 [0] 12 12 3 2 11 2 3" xfId="14354"/>
    <cellStyle name="쉼표 [0] 12 12 3 2 11 2 4" xfId="14355"/>
    <cellStyle name="쉼표 [0] 12 12 3 2 11 2 5" xfId="14356"/>
    <cellStyle name="쉼표 [0] 12 12 3 2 11 2 6" xfId="14357"/>
    <cellStyle name="쉼표 [0] 12 12 3 2 11 2 7" xfId="14358"/>
    <cellStyle name="쉼표 [0] 12 12 3 2 11 2 8" xfId="14359"/>
    <cellStyle name="쉼표 [0] 12 12 3 2 11 3" xfId="14360"/>
    <cellStyle name="쉼표 [0] 12 12 3 2 11 3 2" xfId="14361"/>
    <cellStyle name="쉼표 [0] 12 12 3 2 11 3 3" xfId="14362"/>
    <cellStyle name="쉼표 [0] 12 12 3 2 11 3 4" xfId="14363"/>
    <cellStyle name="쉼표 [0] 12 12 3 2 11 3 5" xfId="14364"/>
    <cellStyle name="쉼표 [0] 12 12 3 2 11 3 6" xfId="14365"/>
    <cellStyle name="쉼표 [0] 12 12 3 2 11 4" xfId="14366"/>
    <cellStyle name="쉼표 [0] 12 12 3 2 11 5" xfId="14367"/>
    <cellStyle name="쉼표 [0] 12 12 3 2 11 6" xfId="14368"/>
    <cellStyle name="쉼표 [0] 12 12 3 2 11 7" xfId="14369"/>
    <cellStyle name="쉼표 [0] 12 12 3 2 11 8" xfId="14370"/>
    <cellStyle name="쉼표 [0] 12 12 3 2 11 9" xfId="14371"/>
    <cellStyle name="쉼표 [0] 12 12 3 2 12" xfId="14372"/>
    <cellStyle name="쉼표 [0] 12 12 3 2 12 2" xfId="14373"/>
    <cellStyle name="쉼표 [0] 12 12 3 2 12 2 2" xfId="14374"/>
    <cellStyle name="쉼표 [0] 12 12 3 2 12 2 2 2" xfId="14375"/>
    <cellStyle name="쉼표 [0] 12 12 3 2 12 2 2 3" xfId="14376"/>
    <cellStyle name="쉼표 [0] 12 12 3 2 12 2 2 4" xfId="14377"/>
    <cellStyle name="쉼표 [0] 12 12 3 2 12 2 2 5" xfId="14378"/>
    <cellStyle name="쉼표 [0] 12 12 3 2 12 2 2 6" xfId="14379"/>
    <cellStyle name="쉼표 [0] 12 12 3 2 12 2 3" xfId="14380"/>
    <cellStyle name="쉼표 [0] 12 12 3 2 12 2 4" xfId="14381"/>
    <cellStyle name="쉼표 [0] 12 12 3 2 12 2 5" xfId="14382"/>
    <cellStyle name="쉼표 [0] 12 12 3 2 12 2 6" xfId="14383"/>
    <cellStyle name="쉼표 [0] 12 12 3 2 12 2 7" xfId="14384"/>
    <cellStyle name="쉼표 [0] 12 12 3 2 12 2 8" xfId="14385"/>
    <cellStyle name="쉼표 [0] 12 12 3 2 12 3" xfId="14386"/>
    <cellStyle name="쉼표 [0] 12 12 3 2 12 3 2" xfId="14387"/>
    <cellStyle name="쉼표 [0] 12 12 3 2 12 3 3" xfId="14388"/>
    <cellStyle name="쉼표 [0] 12 12 3 2 12 3 4" xfId="14389"/>
    <cellStyle name="쉼표 [0] 12 12 3 2 12 3 5" xfId="14390"/>
    <cellStyle name="쉼표 [0] 12 12 3 2 12 3 6" xfId="14391"/>
    <cellStyle name="쉼표 [0] 12 12 3 2 12 4" xfId="14392"/>
    <cellStyle name="쉼표 [0] 12 12 3 2 12 5" xfId="14393"/>
    <cellStyle name="쉼표 [0] 12 12 3 2 12 6" xfId="14394"/>
    <cellStyle name="쉼표 [0] 12 12 3 2 12 7" xfId="14395"/>
    <cellStyle name="쉼표 [0] 12 12 3 2 12 8" xfId="14396"/>
    <cellStyle name="쉼표 [0] 12 12 3 2 12 9" xfId="14397"/>
    <cellStyle name="쉼표 [0] 12 12 3 2 13" xfId="14398"/>
    <cellStyle name="쉼표 [0] 12 12 3 2 13 2" xfId="14399"/>
    <cellStyle name="쉼표 [0] 12 12 3 2 13 2 2" xfId="14400"/>
    <cellStyle name="쉼표 [0] 12 12 3 2 13 2 2 2" xfId="14401"/>
    <cellStyle name="쉼표 [0] 12 12 3 2 13 2 2 3" xfId="14402"/>
    <cellStyle name="쉼표 [0] 12 12 3 2 13 2 2 4" xfId="14403"/>
    <cellStyle name="쉼표 [0] 12 12 3 2 13 2 2 5" xfId="14404"/>
    <cellStyle name="쉼표 [0] 12 12 3 2 13 2 2 6" xfId="14405"/>
    <cellStyle name="쉼표 [0] 12 12 3 2 13 2 3" xfId="14406"/>
    <cellStyle name="쉼표 [0] 12 12 3 2 13 2 4" xfId="14407"/>
    <cellStyle name="쉼표 [0] 12 12 3 2 13 2 5" xfId="14408"/>
    <cellStyle name="쉼표 [0] 12 12 3 2 13 2 6" xfId="14409"/>
    <cellStyle name="쉼표 [0] 12 12 3 2 13 2 7" xfId="14410"/>
    <cellStyle name="쉼표 [0] 12 12 3 2 13 2 8" xfId="14411"/>
    <cellStyle name="쉼표 [0] 12 12 3 2 13 3" xfId="14412"/>
    <cellStyle name="쉼표 [0] 12 12 3 2 13 3 2" xfId="14413"/>
    <cellStyle name="쉼표 [0] 12 12 3 2 13 3 3" xfId="14414"/>
    <cellStyle name="쉼표 [0] 12 12 3 2 13 3 4" xfId="14415"/>
    <cellStyle name="쉼표 [0] 12 12 3 2 13 3 5" xfId="14416"/>
    <cellStyle name="쉼표 [0] 12 12 3 2 13 3 6" xfId="14417"/>
    <cellStyle name="쉼표 [0] 12 12 3 2 13 4" xfId="14418"/>
    <cellStyle name="쉼표 [0] 12 12 3 2 13 5" xfId="14419"/>
    <cellStyle name="쉼표 [0] 12 12 3 2 13 6" xfId="14420"/>
    <cellStyle name="쉼표 [0] 12 12 3 2 13 7" xfId="14421"/>
    <cellStyle name="쉼표 [0] 12 12 3 2 13 8" xfId="14422"/>
    <cellStyle name="쉼표 [0] 12 12 3 2 13 9" xfId="14423"/>
    <cellStyle name="쉼표 [0] 12 12 3 2 14" xfId="14424"/>
    <cellStyle name="쉼표 [0] 12 12 3 2 14 2" xfId="14425"/>
    <cellStyle name="쉼표 [0] 12 12 3 2 14 2 2" xfId="14426"/>
    <cellStyle name="쉼표 [0] 12 12 3 2 14 2 3" xfId="14427"/>
    <cellStyle name="쉼표 [0] 12 12 3 2 14 2 4" xfId="14428"/>
    <cellStyle name="쉼표 [0] 12 12 3 2 14 2 5" xfId="14429"/>
    <cellStyle name="쉼표 [0] 12 12 3 2 14 2 6" xfId="14430"/>
    <cellStyle name="쉼표 [0] 12 12 3 2 14 3" xfId="14431"/>
    <cellStyle name="쉼표 [0] 12 12 3 2 14 4" xfId="14432"/>
    <cellStyle name="쉼표 [0] 12 12 3 2 14 5" xfId="14433"/>
    <cellStyle name="쉼표 [0] 12 12 3 2 14 6" xfId="14434"/>
    <cellStyle name="쉼표 [0] 12 12 3 2 14 7" xfId="14435"/>
    <cellStyle name="쉼표 [0] 12 12 3 2 14 8" xfId="14436"/>
    <cellStyle name="쉼표 [0] 12 12 3 2 15" xfId="14437"/>
    <cellStyle name="쉼표 [0] 12 12 3 2 15 2" xfId="14438"/>
    <cellStyle name="쉼표 [0] 12 12 3 2 15 2 2" xfId="14439"/>
    <cellStyle name="쉼표 [0] 12 12 3 2 15 2 3" xfId="14440"/>
    <cellStyle name="쉼표 [0] 12 12 3 2 15 2 4" xfId="14441"/>
    <cellStyle name="쉼표 [0] 12 12 3 2 15 2 5" xfId="14442"/>
    <cellStyle name="쉼표 [0] 12 12 3 2 15 2 6" xfId="14443"/>
    <cellStyle name="쉼표 [0] 12 12 3 2 15 3" xfId="14444"/>
    <cellStyle name="쉼표 [0] 12 12 3 2 15 4" xfId="14445"/>
    <cellStyle name="쉼표 [0] 12 12 3 2 15 5" xfId="14446"/>
    <cellStyle name="쉼표 [0] 12 12 3 2 15 6" xfId="14447"/>
    <cellStyle name="쉼표 [0] 12 12 3 2 15 7" xfId="14448"/>
    <cellStyle name="쉼표 [0] 12 12 3 2 15 8" xfId="14449"/>
    <cellStyle name="쉼표 [0] 12 12 3 2 16" xfId="14450"/>
    <cellStyle name="쉼표 [0] 12 12 3 2 16 2" xfId="14451"/>
    <cellStyle name="쉼표 [0] 12 12 3 2 16 3" xfId="14452"/>
    <cellStyle name="쉼표 [0] 12 12 3 2 16 4" xfId="14453"/>
    <cellStyle name="쉼표 [0] 12 12 3 2 16 5" xfId="14454"/>
    <cellStyle name="쉼표 [0] 12 12 3 2 16 6" xfId="14455"/>
    <cellStyle name="쉼표 [0] 12 12 3 2 17" xfId="14456"/>
    <cellStyle name="쉼표 [0] 12 12 3 2 18" xfId="14457"/>
    <cellStyle name="쉼표 [0] 12 12 3 2 19" xfId="14458"/>
    <cellStyle name="쉼표 [0] 12 12 3 2 2" xfId="14459"/>
    <cellStyle name="쉼표 [0] 12 12 3 2 2 10" xfId="14460"/>
    <cellStyle name="쉼표 [0] 12 12 3 2 2 10 2" xfId="14461"/>
    <cellStyle name="쉼표 [0] 12 12 3 2 2 10 2 2" xfId="14462"/>
    <cellStyle name="쉼표 [0] 12 12 3 2 2 10 2 3" xfId="14463"/>
    <cellStyle name="쉼표 [0] 12 12 3 2 2 10 2 4" xfId="14464"/>
    <cellStyle name="쉼표 [0] 12 12 3 2 2 10 2 5" xfId="14465"/>
    <cellStyle name="쉼표 [0] 12 12 3 2 2 10 2 6" xfId="14466"/>
    <cellStyle name="쉼표 [0] 12 12 3 2 2 10 3" xfId="14467"/>
    <cellStyle name="쉼표 [0] 12 12 3 2 2 10 4" xfId="14468"/>
    <cellStyle name="쉼표 [0] 12 12 3 2 2 10 5" xfId="14469"/>
    <cellStyle name="쉼표 [0] 12 12 3 2 2 10 6" xfId="14470"/>
    <cellStyle name="쉼표 [0] 12 12 3 2 2 10 7" xfId="14471"/>
    <cellStyle name="쉼표 [0] 12 12 3 2 2 10 8" xfId="14472"/>
    <cellStyle name="쉼표 [0] 12 12 3 2 2 11" xfId="14473"/>
    <cellStyle name="쉼표 [0] 12 12 3 2 2 11 2" xfId="14474"/>
    <cellStyle name="쉼표 [0] 12 12 3 2 2 11 3" xfId="14475"/>
    <cellStyle name="쉼표 [0] 12 12 3 2 2 11 4" xfId="14476"/>
    <cellStyle name="쉼표 [0] 12 12 3 2 2 11 5" xfId="14477"/>
    <cellStyle name="쉼표 [0] 12 12 3 2 2 11 6" xfId="14478"/>
    <cellStyle name="쉼표 [0] 12 12 3 2 2 12" xfId="14479"/>
    <cellStyle name="쉼표 [0] 12 12 3 2 2 13" xfId="14480"/>
    <cellStyle name="쉼표 [0] 12 12 3 2 2 14" xfId="14481"/>
    <cellStyle name="쉼표 [0] 12 12 3 2 2 15" xfId="14482"/>
    <cellStyle name="쉼표 [0] 12 12 3 2 2 16" xfId="14483"/>
    <cellStyle name="쉼표 [0] 12 12 3 2 2 17" xfId="14484"/>
    <cellStyle name="쉼표 [0] 12 12 3 2 2 18" xfId="36706"/>
    <cellStyle name="쉼표 [0] 12 12 3 2 2 2" xfId="14485"/>
    <cellStyle name="쉼표 [0] 12 12 3 2 2 2 10" xfId="14486"/>
    <cellStyle name="쉼표 [0] 12 12 3 2 2 2 10 2" xfId="14487"/>
    <cellStyle name="쉼표 [0] 12 12 3 2 2 2 10 2 2" xfId="14488"/>
    <cellStyle name="쉼표 [0] 12 12 3 2 2 2 10 2 3" xfId="14489"/>
    <cellStyle name="쉼표 [0] 12 12 3 2 2 2 10 2 4" xfId="14490"/>
    <cellStyle name="쉼표 [0] 12 12 3 2 2 2 10 2 5" xfId="14491"/>
    <cellStyle name="쉼표 [0] 12 12 3 2 2 2 10 2 6" xfId="14492"/>
    <cellStyle name="쉼표 [0] 12 12 3 2 2 2 10 3" xfId="14493"/>
    <cellStyle name="쉼표 [0] 12 12 3 2 2 2 10 4" xfId="14494"/>
    <cellStyle name="쉼표 [0] 12 12 3 2 2 2 10 5" xfId="14495"/>
    <cellStyle name="쉼표 [0] 12 12 3 2 2 2 10 6" xfId="14496"/>
    <cellStyle name="쉼표 [0] 12 12 3 2 2 2 10 7" xfId="14497"/>
    <cellStyle name="쉼표 [0] 12 12 3 2 2 2 10 8" xfId="14498"/>
    <cellStyle name="쉼표 [0] 12 12 3 2 2 2 11" xfId="14499"/>
    <cellStyle name="쉼표 [0] 12 12 3 2 2 2 11 2" xfId="14500"/>
    <cellStyle name="쉼표 [0] 12 12 3 2 2 2 11 3" xfId="14501"/>
    <cellStyle name="쉼표 [0] 12 12 3 2 2 2 11 4" xfId="14502"/>
    <cellStyle name="쉼표 [0] 12 12 3 2 2 2 11 5" xfId="14503"/>
    <cellStyle name="쉼표 [0] 12 12 3 2 2 2 11 6" xfId="14504"/>
    <cellStyle name="쉼표 [0] 12 12 3 2 2 2 12" xfId="14505"/>
    <cellStyle name="쉼표 [0] 12 12 3 2 2 2 13" xfId="14506"/>
    <cellStyle name="쉼표 [0] 12 12 3 2 2 2 14" xfId="14507"/>
    <cellStyle name="쉼표 [0] 12 12 3 2 2 2 15" xfId="14508"/>
    <cellStyle name="쉼표 [0] 12 12 3 2 2 2 16" xfId="14509"/>
    <cellStyle name="쉼표 [0] 12 12 3 2 2 2 17" xfId="14510"/>
    <cellStyle name="쉼표 [0] 12 12 3 2 2 2 18" xfId="36705"/>
    <cellStyle name="쉼표 [0] 12 12 3 2 2 2 2" xfId="14511"/>
    <cellStyle name="쉼표 [0] 12 12 3 2 2 2 2 2" xfId="14512"/>
    <cellStyle name="쉼표 [0] 12 12 3 2 2 2 2 2 2" xfId="14513"/>
    <cellStyle name="쉼표 [0] 12 12 3 2 2 2 2 2 2 2" xfId="14514"/>
    <cellStyle name="쉼표 [0] 12 12 3 2 2 2 2 2 2 3" xfId="14515"/>
    <cellStyle name="쉼표 [0] 12 12 3 2 2 2 2 2 2 4" xfId="14516"/>
    <cellStyle name="쉼표 [0] 12 12 3 2 2 2 2 2 2 5" xfId="14517"/>
    <cellStyle name="쉼표 [0] 12 12 3 2 2 2 2 2 2 6" xfId="14518"/>
    <cellStyle name="쉼표 [0] 12 12 3 2 2 2 2 2 3" xfId="14519"/>
    <cellStyle name="쉼표 [0] 12 12 3 2 2 2 2 2 4" xfId="14520"/>
    <cellStyle name="쉼표 [0] 12 12 3 2 2 2 2 2 5" xfId="14521"/>
    <cellStyle name="쉼표 [0] 12 12 3 2 2 2 2 2 6" xfId="14522"/>
    <cellStyle name="쉼표 [0] 12 12 3 2 2 2 2 2 7" xfId="14523"/>
    <cellStyle name="쉼표 [0] 12 12 3 2 2 2 2 2 8" xfId="14524"/>
    <cellStyle name="쉼표 [0] 12 12 3 2 2 2 2 3" xfId="14525"/>
    <cellStyle name="쉼표 [0] 12 12 3 2 2 2 2 3 2" xfId="14526"/>
    <cellStyle name="쉼표 [0] 12 12 3 2 2 2 2 3 3" xfId="14527"/>
    <cellStyle name="쉼표 [0] 12 12 3 2 2 2 2 3 4" xfId="14528"/>
    <cellStyle name="쉼표 [0] 12 12 3 2 2 2 2 3 5" xfId="14529"/>
    <cellStyle name="쉼표 [0] 12 12 3 2 2 2 2 3 6" xfId="14530"/>
    <cellStyle name="쉼표 [0] 12 12 3 2 2 2 2 4" xfId="14531"/>
    <cellStyle name="쉼표 [0] 12 12 3 2 2 2 2 5" xfId="14532"/>
    <cellStyle name="쉼표 [0] 12 12 3 2 2 2 2 6" xfId="14533"/>
    <cellStyle name="쉼표 [0] 12 12 3 2 2 2 2 7" xfId="14534"/>
    <cellStyle name="쉼표 [0] 12 12 3 2 2 2 2 8" xfId="14535"/>
    <cellStyle name="쉼표 [0] 12 12 3 2 2 2 2 9" xfId="14536"/>
    <cellStyle name="쉼표 [0] 12 12 3 2 2 2 3" xfId="14537"/>
    <cellStyle name="쉼표 [0] 12 12 3 2 2 2 3 2" xfId="14538"/>
    <cellStyle name="쉼표 [0] 12 12 3 2 2 2 3 2 2" xfId="14539"/>
    <cellStyle name="쉼표 [0] 12 12 3 2 2 2 3 2 2 2" xfId="14540"/>
    <cellStyle name="쉼표 [0] 12 12 3 2 2 2 3 2 2 3" xfId="14541"/>
    <cellStyle name="쉼표 [0] 12 12 3 2 2 2 3 2 2 4" xfId="14542"/>
    <cellStyle name="쉼표 [0] 12 12 3 2 2 2 3 2 2 5" xfId="14543"/>
    <cellStyle name="쉼표 [0] 12 12 3 2 2 2 3 2 2 6" xfId="14544"/>
    <cellStyle name="쉼표 [0] 12 12 3 2 2 2 3 2 3" xfId="14545"/>
    <cellStyle name="쉼표 [0] 12 12 3 2 2 2 3 2 4" xfId="14546"/>
    <cellStyle name="쉼표 [0] 12 12 3 2 2 2 3 2 5" xfId="14547"/>
    <cellStyle name="쉼표 [0] 12 12 3 2 2 2 3 2 6" xfId="14548"/>
    <cellStyle name="쉼표 [0] 12 12 3 2 2 2 3 2 7" xfId="14549"/>
    <cellStyle name="쉼표 [0] 12 12 3 2 2 2 3 2 8" xfId="14550"/>
    <cellStyle name="쉼표 [0] 12 12 3 2 2 2 3 3" xfId="14551"/>
    <cellStyle name="쉼표 [0] 12 12 3 2 2 2 3 3 2" xfId="14552"/>
    <cellStyle name="쉼표 [0] 12 12 3 2 2 2 3 3 3" xfId="14553"/>
    <cellStyle name="쉼표 [0] 12 12 3 2 2 2 3 3 4" xfId="14554"/>
    <cellStyle name="쉼표 [0] 12 12 3 2 2 2 3 3 5" xfId="14555"/>
    <cellStyle name="쉼표 [0] 12 12 3 2 2 2 3 3 6" xfId="14556"/>
    <cellStyle name="쉼표 [0] 12 12 3 2 2 2 3 4" xfId="14557"/>
    <cellStyle name="쉼표 [0] 12 12 3 2 2 2 3 5" xfId="14558"/>
    <cellStyle name="쉼표 [0] 12 12 3 2 2 2 3 6" xfId="14559"/>
    <cellStyle name="쉼표 [0] 12 12 3 2 2 2 3 7" xfId="14560"/>
    <cellStyle name="쉼표 [0] 12 12 3 2 2 2 3 8" xfId="14561"/>
    <cellStyle name="쉼표 [0] 12 12 3 2 2 2 3 9" xfId="14562"/>
    <cellStyle name="쉼표 [0] 12 12 3 2 2 2 4" xfId="14563"/>
    <cellStyle name="쉼표 [0] 12 12 3 2 2 2 4 2" xfId="14564"/>
    <cellStyle name="쉼표 [0] 12 12 3 2 2 2 4 2 2" xfId="14565"/>
    <cellStyle name="쉼표 [0] 12 12 3 2 2 2 4 2 2 2" xfId="14566"/>
    <cellStyle name="쉼표 [0] 12 12 3 2 2 2 4 2 2 3" xfId="14567"/>
    <cellStyle name="쉼표 [0] 12 12 3 2 2 2 4 2 2 4" xfId="14568"/>
    <cellStyle name="쉼표 [0] 12 12 3 2 2 2 4 2 2 5" xfId="14569"/>
    <cellStyle name="쉼표 [0] 12 12 3 2 2 2 4 2 2 6" xfId="14570"/>
    <cellStyle name="쉼표 [0] 12 12 3 2 2 2 4 2 3" xfId="14571"/>
    <cellStyle name="쉼표 [0] 12 12 3 2 2 2 4 2 4" xfId="14572"/>
    <cellStyle name="쉼표 [0] 12 12 3 2 2 2 4 2 5" xfId="14573"/>
    <cellStyle name="쉼표 [0] 12 12 3 2 2 2 4 2 6" xfId="14574"/>
    <cellStyle name="쉼표 [0] 12 12 3 2 2 2 4 2 7" xfId="14575"/>
    <cellStyle name="쉼표 [0] 12 12 3 2 2 2 4 2 8" xfId="14576"/>
    <cellStyle name="쉼표 [0] 12 12 3 2 2 2 4 3" xfId="14577"/>
    <cellStyle name="쉼표 [0] 12 12 3 2 2 2 4 3 2" xfId="14578"/>
    <cellStyle name="쉼표 [0] 12 12 3 2 2 2 4 3 3" xfId="14579"/>
    <cellStyle name="쉼표 [0] 12 12 3 2 2 2 4 3 4" xfId="14580"/>
    <cellStyle name="쉼표 [0] 12 12 3 2 2 2 4 3 5" xfId="14581"/>
    <cellStyle name="쉼표 [0] 12 12 3 2 2 2 4 3 6" xfId="14582"/>
    <cellStyle name="쉼표 [0] 12 12 3 2 2 2 4 4" xfId="14583"/>
    <cellStyle name="쉼표 [0] 12 12 3 2 2 2 4 5" xfId="14584"/>
    <cellStyle name="쉼표 [0] 12 12 3 2 2 2 4 6" xfId="14585"/>
    <cellStyle name="쉼표 [0] 12 12 3 2 2 2 4 7" xfId="14586"/>
    <cellStyle name="쉼표 [0] 12 12 3 2 2 2 4 8" xfId="14587"/>
    <cellStyle name="쉼표 [0] 12 12 3 2 2 2 4 9" xfId="14588"/>
    <cellStyle name="쉼표 [0] 12 12 3 2 2 2 5" xfId="14589"/>
    <cellStyle name="쉼표 [0] 12 12 3 2 2 2 5 2" xfId="14590"/>
    <cellStyle name="쉼표 [0] 12 12 3 2 2 2 5 2 2" xfId="14591"/>
    <cellStyle name="쉼표 [0] 12 12 3 2 2 2 5 2 2 2" xfId="14592"/>
    <cellStyle name="쉼표 [0] 12 12 3 2 2 2 5 2 2 3" xfId="14593"/>
    <cellStyle name="쉼표 [0] 12 12 3 2 2 2 5 2 2 4" xfId="14594"/>
    <cellStyle name="쉼표 [0] 12 12 3 2 2 2 5 2 2 5" xfId="14595"/>
    <cellStyle name="쉼표 [0] 12 12 3 2 2 2 5 2 2 6" xfId="14596"/>
    <cellStyle name="쉼표 [0] 12 12 3 2 2 2 5 2 3" xfId="14597"/>
    <cellStyle name="쉼표 [0] 12 12 3 2 2 2 5 2 4" xfId="14598"/>
    <cellStyle name="쉼표 [0] 12 12 3 2 2 2 5 2 5" xfId="14599"/>
    <cellStyle name="쉼표 [0] 12 12 3 2 2 2 5 2 6" xfId="14600"/>
    <cellStyle name="쉼표 [0] 12 12 3 2 2 2 5 2 7" xfId="14601"/>
    <cellStyle name="쉼표 [0] 12 12 3 2 2 2 5 2 8" xfId="14602"/>
    <cellStyle name="쉼표 [0] 12 12 3 2 2 2 5 3" xfId="14603"/>
    <cellStyle name="쉼표 [0] 12 12 3 2 2 2 5 3 2" xfId="14604"/>
    <cellStyle name="쉼표 [0] 12 12 3 2 2 2 5 3 3" xfId="14605"/>
    <cellStyle name="쉼표 [0] 12 12 3 2 2 2 5 3 4" xfId="14606"/>
    <cellStyle name="쉼표 [0] 12 12 3 2 2 2 5 3 5" xfId="14607"/>
    <cellStyle name="쉼표 [0] 12 12 3 2 2 2 5 3 6" xfId="14608"/>
    <cellStyle name="쉼표 [0] 12 12 3 2 2 2 5 4" xfId="14609"/>
    <cellStyle name="쉼표 [0] 12 12 3 2 2 2 5 5" xfId="14610"/>
    <cellStyle name="쉼표 [0] 12 12 3 2 2 2 5 6" xfId="14611"/>
    <cellStyle name="쉼표 [0] 12 12 3 2 2 2 5 7" xfId="14612"/>
    <cellStyle name="쉼표 [0] 12 12 3 2 2 2 5 8" xfId="14613"/>
    <cellStyle name="쉼표 [0] 12 12 3 2 2 2 5 9" xfId="14614"/>
    <cellStyle name="쉼표 [0] 12 12 3 2 2 2 6" xfId="14615"/>
    <cellStyle name="쉼표 [0] 12 12 3 2 2 2 6 2" xfId="14616"/>
    <cellStyle name="쉼표 [0] 12 12 3 2 2 2 6 2 2" xfId="14617"/>
    <cellStyle name="쉼표 [0] 12 12 3 2 2 2 6 2 2 2" xfId="14618"/>
    <cellStyle name="쉼표 [0] 12 12 3 2 2 2 6 2 2 3" xfId="14619"/>
    <cellStyle name="쉼표 [0] 12 12 3 2 2 2 6 2 2 4" xfId="14620"/>
    <cellStyle name="쉼표 [0] 12 12 3 2 2 2 6 2 2 5" xfId="14621"/>
    <cellStyle name="쉼표 [0] 12 12 3 2 2 2 6 2 2 6" xfId="14622"/>
    <cellStyle name="쉼표 [0] 12 12 3 2 2 2 6 2 3" xfId="14623"/>
    <cellStyle name="쉼표 [0] 12 12 3 2 2 2 6 2 4" xfId="14624"/>
    <cellStyle name="쉼표 [0] 12 12 3 2 2 2 6 2 5" xfId="14625"/>
    <cellStyle name="쉼표 [0] 12 12 3 2 2 2 6 2 6" xfId="14626"/>
    <cellStyle name="쉼표 [0] 12 12 3 2 2 2 6 2 7" xfId="14627"/>
    <cellStyle name="쉼표 [0] 12 12 3 2 2 2 6 2 8" xfId="14628"/>
    <cellStyle name="쉼표 [0] 12 12 3 2 2 2 6 3" xfId="14629"/>
    <cellStyle name="쉼표 [0] 12 12 3 2 2 2 6 3 2" xfId="14630"/>
    <cellStyle name="쉼표 [0] 12 12 3 2 2 2 6 3 3" xfId="14631"/>
    <cellStyle name="쉼표 [0] 12 12 3 2 2 2 6 3 4" xfId="14632"/>
    <cellStyle name="쉼표 [0] 12 12 3 2 2 2 6 3 5" xfId="14633"/>
    <cellStyle name="쉼표 [0] 12 12 3 2 2 2 6 3 6" xfId="14634"/>
    <cellStyle name="쉼표 [0] 12 12 3 2 2 2 6 4" xfId="14635"/>
    <cellStyle name="쉼표 [0] 12 12 3 2 2 2 6 5" xfId="14636"/>
    <cellStyle name="쉼표 [0] 12 12 3 2 2 2 6 6" xfId="14637"/>
    <cellStyle name="쉼표 [0] 12 12 3 2 2 2 6 7" xfId="14638"/>
    <cellStyle name="쉼표 [0] 12 12 3 2 2 2 6 8" xfId="14639"/>
    <cellStyle name="쉼표 [0] 12 12 3 2 2 2 6 9" xfId="14640"/>
    <cellStyle name="쉼표 [0] 12 12 3 2 2 2 7" xfId="14641"/>
    <cellStyle name="쉼표 [0] 12 12 3 2 2 2 7 2" xfId="14642"/>
    <cellStyle name="쉼표 [0] 12 12 3 2 2 2 7 2 2" xfId="14643"/>
    <cellStyle name="쉼표 [0] 12 12 3 2 2 2 7 2 2 2" xfId="14644"/>
    <cellStyle name="쉼표 [0] 12 12 3 2 2 2 7 2 2 3" xfId="14645"/>
    <cellStyle name="쉼표 [0] 12 12 3 2 2 2 7 2 2 4" xfId="14646"/>
    <cellStyle name="쉼표 [0] 12 12 3 2 2 2 7 2 2 5" xfId="14647"/>
    <cellStyle name="쉼표 [0] 12 12 3 2 2 2 7 2 2 6" xfId="14648"/>
    <cellStyle name="쉼표 [0] 12 12 3 2 2 2 7 2 3" xfId="14649"/>
    <cellStyle name="쉼표 [0] 12 12 3 2 2 2 7 2 4" xfId="14650"/>
    <cellStyle name="쉼표 [0] 12 12 3 2 2 2 7 2 5" xfId="14651"/>
    <cellStyle name="쉼표 [0] 12 12 3 2 2 2 7 2 6" xfId="14652"/>
    <cellStyle name="쉼표 [0] 12 12 3 2 2 2 7 2 7" xfId="14653"/>
    <cellStyle name="쉼표 [0] 12 12 3 2 2 2 7 2 8" xfId="14654"/>
    <cellStyle name="쉼표 [0] 12 12 3 2 2 2 7 3" xfId="14655"/>
    <cellStyle name="쉼표 [0] 12 12 3 2 2 2 7 3 2" xfId="14656"/>
    <cellStyle name="쉼표 [0] 12 12 3 2 2 2 7 3 3" xfId="14657"/>
    <cellStyle name="쉼표 [0] 12 12 3 2 2 2 7 3 4" xfId="14658"/>
    <cellStyle name="쉼표 [0] 12 12 3 2 2 2 7 3 5" xfId="14659"/>
    <cellStyle name="쉼표 [0] 12 12 3 2 2 2 7 3 6" xfId="14660"/>
    <cellStyle name="쉼표 [0] 12 12 3 2 2 2 7 4" xfId="14661"/>
    <cellStyle name="쉼표 [0] 12 12 3 2 2 2 7 5" xfId="14662"/>
    <cellStyle name="쉼표 [0] 12 12 3 2 2 2 7 6" xfId="14663"/>
    <cellStyle name="쉼표 [0] 12 12 3 2 2 2 7 7" xfId="14664"/>
    <cellStyle name="쉼표 [0] 12 12 3 2 2 2 7 8" xfId="14665"/>
    <cellStyle name="쉼표 [0] 12 12 3 2 2 2 7 9" xfId="14666"/>
    <cellStyle name="쉼표 [0] 12 12 3 2 2 2 8" xfId="14667"/>
    <cellStyle name="쉼표 [0] 12 12 3 2 2 2 8 2" xfId="14668"/>
    <cellStyle name="쉼표 [0] 12 12 3 2 2 2 8 2 2" xfId="14669"/>
    <cellStyle name="쉼표 [0] 12 12 3 2 2 2 8 2 2 2" xfId="14670"/>
    <cellStyle name="쉼표 [0] 12 12 3 2 2 2 8 2 2 3" xfId="14671"/>
    <cellStyle name="쉼표 [0] 12 12 3 2 2 2 8 2 2 4" xfId="14672"/>
    <cellStyle name="쉼표 [0] 12 12 3 2 2 2 8 2 2 5" xfId="14673"/>
    <cellStyle name="쉼표 [0] 12 12 3 2 2 2 8 2 2 6" xfId="14674"/>
    <cellStyle name="쉼표 [0] 12 12 3 2 2 2 8 2 3" xfId="14675"/>
    <cellStyle name="쉼표 [0] 12 12 3 2 2 2 8 2 4" xfId="14676"/>
    <cellStyle name="쉼표 [0] 12 12 3 2 2 2 8 2 5" xfId="14677"/>
    <cellStyle name="쉼표 [0] 12 12 3 2 2 2 8 2 6" xfId="14678"/>
    <cellStyle name="쉼표 [0] 12 12 3 2 2 2 8 2 7" xfId="14679"/>
    <cellStyle name="쉼표 [0] 12 12 3 2 2 2 8 2 8" xfId="14680"/>
    <cellStyle name="쉼표 [0] 12 12 3 2 2 2 8 3" xfId="14681"/>
    <cellStyle name="쉼표 [0] 12 12 3 2 2 2 8 3 2" xfId="14682"/>
    <cellStyle name="쉼표 [0] 12 12 3 2 2 2 8 3 3" xfId="14683"/>
    <cellStyle name="쉼표 [0] 12 12 3 2 2 2 8 3 4" xfId="14684"/>
    <cellStyle name="쉼표 [0] 12 12 3 2 2 2 8 3 5" xfId="14685"/>
    <cellStyle name="쉼표 [0] 12 12 3 2 2 2 8 3 6" xfId="14686"/>
    <cellStyle name="쉼표 [0] 12 12 3 2 2 2 8 4" xfId="14687"/>
    <cellStyle name="쉼표 [0] 12 12 3 2 2 2 8 5" xfId="14688"/>
    <cellStyle name="쉼표 [0] 12 12 3 2 2 2 8 6" xfId="14689"/>
    <cellStyle name="쉼표 [0] 12 12 3 2 2 2 8 7" xfId="14690"/>
    <cellStyle name="쉼표 [0] 12 12 3 2 2 2 8 8" xfId="14691"/>
    <cellStyle name="쉼표 [0] 12 12 3 2 2 2 8 9" xfId="14692"/>
    <cellStyle name="쉼표 [0] 12 12 3 2 2 2 9" xfId="14693"/>
    <cellStyle name="쉼표 [0] 12 12 3 2 2 2 9 2" xfId="14694"/>
    <cellStyle name="쉼표 [0] 12 12 3 2 2 2 9 2 2" xfId="14695"/>
    <cellStyle name="쉼표 [0] 12 12 3 2 2 2 9 2 3" xfId="14696"/>
    <cellStyle name="쉼표 [0] 12 12 3 2 2 2 9 2 4" xfId="14697"/>
    <cellStyle name="쉼표 [0] 12 12 3 2 2 2 9 2 5" xfId="14698"/>
    <cellStyle name="쉼표 [0] 12 12 3 2 2 2 9 2 6" xfId="14699"/>
    <cellStyle name="쉼표 [0] 12 12 3 2 2 2 9 3" xfId="14700"/>
    <cellStyle name="쉼표 [0] 12 12 3 2 2 2 9 4" xfId="14701"/>
    <cellStyle name="쉼표 [0] 12 12 3 2 2 2 9 5" xfId="14702"/>
    <cellStyle name="쉼표 [0] 12 12 3 2 2 2 9 6" xfId="14703"/>
    <cellStyle name="쉼표 [0] 12 12 3 2 2 2 9 7" xfId="14704"/>
    <cellStyle name="쉼표 [0] 12 12 3 2 2 2 9 8" xfId="14705"/>
    <cellStyle name="쉼표 [0] 12 12 3 2 2 3" xfId="14706"/>
    <cellStyle name="쉼표 [0] 12 12 3 2 2 3 2" xfId="14707"/>
    <cellStyle name="쉼표 [0] 12 12 3 2 2 3 2 2" xfId="14708"/>
    <cellStyle name="쉼표 [0] 12 12 3 2 2 3 2 2 2" xfId="14709"/>
    <cellStyle name="쉼표 [0] 12 12 3 2 2 3 2 2 3" xfId="14710"/>
    <cellStyle name="쉼표 [0] 12 12 3 2 2 3 2 2 4" xfId="14711"/>
    <cellStyle name="쉼표 [0] 12 12 3 2 2 3 2 2 5" xfId="14712"/>
    <cellStyle name="쉼표 [0] 12 12 3 2 2 3 2 2 6" xfId="14713"/>
    <cellStyle name="쉼표 [0] 12 12 3 2 2 3 2 3" xfId="14714"/>
    <cellStyle name="쉼표 [0] 12 12 3 2 2 3 2 4" xfId="14715"/>
    <cellStyle name="쉼표 [0] 12 12 3 2 2 3 2 5" xfId="14716"/>
    <cellStyle name="쉼표 [0] 12 12 3 2 2 3 2 6" xfId="14717"/>
    <cellStyle name="쉼표 [0] 12 12 3 2 2 3 2 7" xfId="14718"/>
    <cellStyle name="쉼표 [0] 12 12 3 2 2 3 2 8" xfId="14719"/>
    <cellStyle name="쉼표 [0] 12 12 3 2 2 3 3" xfId="14720"/>
    <cellStyle name="쉼표 [0] 12 12 3 2 2 3 3 2" xfId="14721"/>
    <cellStyle name="쉼표 [0] 12 12 3 2 2 3 3 3" xfId="14722"/>
    <cellStyle name="쉼표 [0] 12 12 3 2 2 3 3 4" xfId="14723"/>
    <cellStyle name="쉼표 [0] 12 12 3 2 2 3 3 5" xfId="14724"/>
    <cellStyle name="쉼표 [0] 12 12 3 2 2 3 3 6" xfId="14725"/>
    <cellStyle name="쉼표 [0] 12 12 3 2 2 3 4" xfId="14726"/>
    <cellStyle name="쉼표 [0] 12 12 3 2 2 3 5" xfId="14727"/>
    <cellStyle name="쉼표 [0] 12 12 3 2 2 3 6" xfId="14728"/>
    <cellStyle name="쉼표 [0] 12 12 3 2 2 3 7" xfId="14729"/>
    <cellStyle name="쉼표 [0] 12 12 3 2 2 3 8" xfId="14730"/>
    <cellStyle name="쉼표 [0] 12 12 3 2 2 3 9" xfId="14731"/>
    <cellStyle name="쉼표 [0] 12 12 3 2 2 4" xfId="14732"/>
    <cellStyle name="쉼표 [0] 12 12 3 2 2 4 2" xfId="14733"/>
    <cellStyle name="쉼표 [0] 12 12 3 2 2 4 2 2" xfId="14734"/>
    <cellStyle name="쉼표 [0] 12 12 3 2 2 4 2 2 2" xfId="14735"/>
    <cellStyle name="쉼표 [0] 12 12 3 2 2 4 2 2 3" xfId="14736"/>
    <cellStyle name="쉼표 [0] 12 12 3 2 2 4 2 2 4" xfId="14737"/>
    <cellStyle name="쉼표 [0] 12 12 3 2 2 4 2 2 5" xfId="14738"/>
    <cellStyle name="쉼표 [0] 12 12 3 2 2 4 2 2 6" xfId="14739"/>
    <cellStyle name="쉼표 [0] 12 12 3 2 2 4 2 3" xfId="14740"/>
    <cellStyle name="쉼표 [0] 12 12 3 2 2 4 2 4" xfId="14741"/>
    <cellStyle name="쉼표 [0] 12 12 3 2 2 4 2 5" xfId="14742"/>
    <cellStyle name="쉼표 [0] 12 12 3 2 2 4 2 6" xfId="14743"/>
    <cellStyle name="쉼표 [0] 12 12 3 2 2 4 2 7" xfId="14744"/>
    <cellStyle name="쉼표 [0] 12 12 3 2 2 4 2 8" xfId="14745"/>
    <cellStyle name="쉼표 [0] 12 12 3 2 2 4 3" xfId="14746"/>
    <cellStyle name="쉼표 [0] 12 12 3 2 2 4 3 2" xfId="14747"/>
    <cellStyle name="쉼표 [0] 12 12 3 2 2 4 3 3" xfId="14748"/>
    <cellStyle name="쉼표 [0] 12 12 3 2 2 4 3 4" xfId="14749"/>
    <cellStyle name="쉼표 [0] 12 12 3 2 2 4 3 5" xfId="14750"/>
    <cellStyle name="쉼표 [0] 12 12 3 2 2 4 3 6" xfId="14751"/>
    <cellStyle name="쉼표 [0] 12 12 3 2 2 4 4" xfId="14752"/>
    <cellStyle name="쉼표 [0] 12 12 3 2 2 4 5" xfId="14753"/>
    <cellStyle name="쉼표 [0] 12 12 3 2 2 4 6" xfId="14754"/>
    <cellStyle name="쉼표 [0] 12 12 3 2 2 4 7" xfId="14755"/>
    <cellStyle name="쉼표 [0] 12 12 3 2 2 4 8" xfId="14756"/>
    <cellStyle name="쉼표 [0] 12 12 3 2 2 4 9" xfId="14757"/>
    <cellStyle name="쉼표 [0] 12 12 3 2 2 5" xfId="14758"/>
    <cellStyle name="쉼표 [0] 12 12 3 2 2 5 2" xfId="14759"/>
    <cellStyle name="쉼표 [0] 12 12 3 2 2 5 2 2" xfId="14760"/>
    <cellStyle name="쉼표 [0] 12 12 3 2 2 5 2 2 2" xfId="14761"/>
    <cellStyle name="쉼표 [0] 12 12 3 2 2 5 2 2 3" xfId="14762"/>
    <cellStyle name="쉼표 [0] 12 12 3 2 2 5 2 2 4" xfId="14763"/>
    <cellStyle name="쉼표 [0] 12 12 3 2 2 5 2 2 5" xfId="14764"/>
    <cellStyle name="쉼표 [0] 12 12 3 2 2 5 2 2 6" xfId="14765"/>
    <cellStyle name="쉼표 [0] 12 12 3 2 2 5 2 3" xfId="14766"/>
    <cellStyle name="쉼표 [0] 12 12 3 2 2 5 2 4" xfId="14767"/>
    <cellStyle name="쉼표 [0] 12 12 3 2 2 5 2 5" xfId="14768"/>
    <cellStyle name="쉼표 [0] 12 12 3 2 2 5 2 6" xfId="14769"/>
    <cellStyle name="쉼표 [0] 12 12 3 2 2 5 2 7" xfId="14770"/>
    <cellStyle name="쉼표 [0] 12 12 3 2 2 5 2 8" xfId="14771"/>
    <cellStyle name="쉼표 [0] 12 12 3 2 2 5 3" xfId="14772"/>
    <cellStyle name="쉼표 [0] 12 12 3 2 2 5 3 2" xfId="14773"/>
    <cellStyle name="쉼표 [0] 12 12 3 2 2 5 3 3" xfId="14774"/>
    <cellStyle name="쉼표 [0] 12 12 3 2 2 5 3 4" xfId="14775"/>
    <cellStyle name="쉼표 [0] 12 12 3 2 2 5 3 5" xfId="14776"/>
    <cellStyle name="쉼표 [0] 12 12 3 2 2 5 3 6" xfId="14777"/>
    <cellStyle name="쉼표 [0] 12 12 3 2 2 5 4" xfId="14778"/>
    <cellStyle name="쉼표 [0] 12 12 3 2 2 5 5" xfId="14779"/>
    <cellStyle name="쉼표 [0] 12 12 3 2 2 5 6" xfId="14780"/>
    <cellStyle name="쉼표 [0] 12 12 3 2 2 5 7" xfId="14781"/>
    <cellStyle name="쉼표 [0] 12 12 3 2 2 5 8" xfId="14782"/>
    <cellStyle name="쉼표 [0] 12 12 3 2 2 5 9" xfId="14783"/>
    <cellStyle name="쉼표 [0] 12 12 3 2 2 6" xfId="14784"/>
    <cellStyle name="쉼표 [0] 12 12 3 2 2 6 2" xfId="14785"/>
    <cellStyle name="쉼표 [0] 12 12 3 2 2 6 2 2" xfId="14786"/>
    <cellStyle name="쉼표 [0] 12 12 3 2 2 6 2 2 2" xfId="14787"/>
    <cellStyle name="쉼표 [0] 12 12 3 2 2 6 2 2 3" xfId="14788"/>
    <cellStyle name="쉼표 [0] 12 12 3 2 2 6 2 2 4" xfId="14789"/>
    <cellStyle name="쉼표 [0] 12 12 3 2 2 6 2 2 5" xfId="14790"/>
    <cellStyle name="쉼표 [0] 12 12 3 2 2 6 2 2 6" xfId="14791"/>
    <cellStyle name="쉼표 [0] 12 12 3 2 2 6 2 3" xfId="14792"/>
    <cellStyle name="쉼표 [0] 12 12 3 2 2 6 2 4" xfId="14793"/>
    <cellStyle name="쉼표 [0] 12 12 3 2 2 6 2 5" xfId="14794"/>
    <cellStyle name="쉼표 [0] 12 12 3 2 2 6 2 6" xfId="14795"/>
    <cellStyle name="쉼표 [0] 12 12 3 2 2 6 2 7" xfId="14796"/>
    <cellStyle name="쉼표 [0] 12 12 3 2 2 6 2 8" xfId="14797"/>
    <cellStyle name="쉼표 [0] 12 12 3 2 2 6 3" xfId="14798"/>
    <cellStyle name="쉼표 [0] 12 12 3 2 2 6 3 2" xfId="14799"/>
    <cellStyle name="쉼표 [0] 12 12 3 2 2 6 3 3" xfId="14800"/>
    <cellStyle name="쉼표 [0] 12 12 3 2 2 6 3 4" xfId="14801"/>
    <cellStyle name="쉼표 [0] 12 12 3 2 2 6 3 5" xfId="14802"/>
    <cellStyle name="쉼표 [0] 12 12 3 2 2 6 3 6" xfId="14803"/>
    <cellStyle name="쉼표 [0] 12 12 3 2 2 6 4" xfId="14804"/>
    <cellStyle name="쉼표 [0] 12 12 3 2 2 6 5" xfId="14805"/>
    <cellStyle name="쉼표 [0] 12 12 3 2 2 6 6" xfId="14806"/>
    <cellStyle name="쉼표 [0] 12 12 3 2 2 6 7" xfId="14807"/>
    <cellStyle name="쉼표 [0] 12 12 3 2 2 6 8" xfId="14808"/>
    <cellStyle name="쉼표 [0] 12 12 3 2 2 6 9" xfId="14809"/>
    <cellStyle name="쉼표 [0] 12 12 3 2 2 7" xfId="14810"/>
    <cellStyle name="쉼표 [0] 12 12 3 2 2 7 2" xfId="14811"/>
    <cellStyle name="쉼표 [0] 12 12 3 2 2 7 2 2" xfId="14812"/>
    <cellStyle name="쉼표 [0] 12 12 3 2 2 7 2 2 2" xfId="14813"/>
    <cellStyle name="쉼표 [0] 12 12 3 2 2 7 2 2 3" xfId="14814"/>
    <cellStyle name="쉼표 [0] 12 12 3 2 2 7 2 2 4" xfId="14815"/>
    <cellStyle name="쉼표 [0] 12 12 3 2 2 7 2 2 5" xfId="14816"/>
    <cellStyle name="쉼표 [0] 12 12 3 2 2 7 2 2 6" xfId="14817"/>
    <cellStyle name="쉼표 [0] 12 12 3 2 2 7 2 3" xfId="14818"/>
    <cellStyle name="쉼표 [0] 12 12 3 2 2 7 2 4" xfId="14819"/>
    <cellStyle name="쉼표 [0] 12 12 3 2 2 7 2 5" xfId="14820"/>
    <cellStyle name="쉼표 [0] 12 12 3 2 2 7 2 6" xfId="14821"/>
    <cellStyle name="쉼표 [0] 12 12 3 2 2 7 2 7" xfId="14822"/>
    <cellStyle name="쉼표 [0] 12 12 3 2 2 7 2 8" xfId="14823"/>
    <cellStyle name="쉼표 [0] 12 12 3 2 2 7 3" xfId="14824"/>
    <cellStyle name="쉼표 [0] 12 12 3 2 2 7 3 2" xfId="14825"/>
    <cellStyle name="쉼표 [0] 12 12 3 2 2 7 3 3" xfId="14826"/>
    <cellStyle name="쉼표 [0] 12 12 3 2 2 7 3 4" xfId="14827"/>
    <cellStyle name="쉼표 [0] 12 12 3 2 2 7 3 5" xfId="14828"/>
    <cellStyle name="쉼표 [0] 12 12 3 2 2 7 3 6" xfId="14829"/>
    <cellStyle name="쉼표 [0] 12 12 3 2 2 7 4" xfId="14830"/>
    <cellStyle name="쉼표 [0] 12 12 3 2 2 7 5" xfId="14831"/>
    <cellStyle name="쉼표 [0] 12 12 3 2 2 7 6" xfId="14832"/>
    <cellStyle name="쉼표 [0] 12 12 3 2 2 7 7" xfId="14833"/>
    <cellStyle name="쉼표 [0] 12 12 3 2 2 7 8" xfId="14834"/>
    <cellStyle name="쉼표 [0] 12 12 3 2 2 7 9" xfId="14835"/>
    <cellStyle name="쉼표 [0] 12 12 3 2 2 8" xfId="14836"/>
    <cellStyle name="쉼표 [0] 12 12 3 2 2 8 2" xfId="14837"/>
    <cellStyle name="쉼표 [0] 12 12 3 2 2 8 2 2" xfId="14838"/>
    <cellStyle name="쉼표 [0] 12 12 3 2 2 8 2 2 2" xfId="14839"/>
    <cellStyle name="쉼표 [0] 12 12 3 2 2 8 2 2 3" xfId="14840"/>
    <cellStyle name="쉼표 [0] 12 12 3 2 2 8 2 2 4" xfId="14841"/>
    <cellStyle name="쉼표 [0] 12 12 3 2 2 8 2 2 5" xfId="14842"/>
    <cellStyle name="쉼표 [0] 12 12 3 2 2 8 2 2 6" xfId="14843"/>
    <cellStyle name="쉼표 [0] 12 12 3 2 2 8 2 3" xfId="14844"/>
    <cellStyle name="쉼표 [0] 12 12 3 2 2 8 2 4" xfId="14845"/>
    <cellStyle name="쉼표 [0] 12 12 3 2 2 8 2 5" xfId="14846"/>
    <cellStyle name="쉼표 [0] 12 12 3 2 2 8 2 6" xfId="14847"/>
    <cellStyle name="쉼표 [0] 12 12 3 2 2 8 2 7" xfId="14848"/>
    <cellStyle name="쉼표 [0] 12 12 3 2 2 8 2 8" xfId="14849"/>
    <cellStyle name="쉼표 [0] 12 12 3 2 2 8 3" xfId="14850"/>
    <cellStyle name="쉼표 [0] 12 12 3 2 2 8 3 2" xfId="14851"/>
    <cellStyle name="쉼표 [0] 12 12 3 2 2 8 3 3" xfId="14852"/>
    <cellStyle name="쉼표 [0] 12 12 3 2 2 8 3 4" xfId="14853"/>
    <cellStyle name="쉼표 [0] 12 12 3 2 2 8 3 5" xfId="14854"/>
    <cellStyle name="쉼표 [0] 12 12 3 2 2 8 3 6" xfId="14855"/>
    <cellStyle name="쉼표 [0] 12 12 3 2 2 8 4" xfId="14856"/>
    <cellStyle name="쉼표 [0] 12 12 3 2 2 8 5" xfId="14857"/>
    <cellStyle name="쉼표 [0] 12 12 3 2 2 8 6" xfId="14858"/>
    <cellStyle name="쉼표 [0] 12 12 3 2 2 8 7" xfId="14859"/>
    <cellStyle name="쉼표 [0] 12 12 3 2 2 8 8" xfId="14860"/>
    <cellStyle name="쉼표 [0] 12 12 3 2 2 8 9" xfId="14861"/>
    <cellStyle name="쉼표 [0] 12 12 3 2 2 9" xfId="14862"/>
    <cellStyle name="쉼표 [0] 12 12 3 2 2 9 2" xfId="14863"/>
    <cellStyle name="쉼표 [0] 12 12 3 2 2 9 2 2" xfId="14864"/>
    <cellStyle name="쉼표 [0] 12 12 3 2 2 9 2 3" xfId="14865"/>
    <cellStyle name="쉼표 [0] 12 12 3 2 2 9 2 4" xfId="14866"/>
    <cellStyle name="쉼표 [0] 12 12 3 2 2 9 2 5" xfId="14867"/>
    <cellStyle name="쉼표 [0] 12 12 3 2 2 9 2 6" xfId="14868"/>
    <cellStyle name="쉼표 [0] 12 12 3 2 2 9 3" xfId="14869"/>
    <cellStyle name="쉼표 [0] 12 12 3 2 2 9 4" xfId="14870"/>
    <cellStyle name="쉼표 [0] 12 12 3 2 2 9 5" xfId="14871"/>
    <cellStyle name="쉼표 [0] 12 12 3 2 2 9 6" xfId="14872"/>
    <cellStyle name="쉼표 [0] 12 12 3 2 2 9 7" xfId="14873"/>
    <cellStyle name="쉼표 [0] 12 12 3 2 2 9 8" xfId="14874"/>
    <cellStyle name="쉼표 [0] 12 12 3 2 20" xfId="14875"/>
    <cellStyle name="쉼표 [0] 12 12 3 2 21" xfId="14876"/>
    <cellStyle name="쉼표 [0] 12 12 3 2 22" xfId="14877"/>
    <cellStyle name="쉼표 [0] 12 12 3 2 23" xfId="36707"/>
    <cellStyle name="쉼표 [0] 12 12 3 2 3" xfId="14878"/>
    <cellStyle name="쉼표 [0] 12 12 3 2 3 10" xfId="14879"/>
    <cellStyle name="쉼표 [0] 12 12 3 2 3 10 2" xfId="14880"/>
    <cellStyle name="쉼표 [0] 12 12 3 2 3 10 3" xfId="14881"/>
    <cellStyle name="쉼표 [0] 12 12 3 2 3 10 4" xfId="14882"/>
    <cellStyle name="쉼표 [0] 12 12 3 2 3 10 5" xfId="14883"/>
    <cellStyle name="쉼표 [0] 12 12 3 2 3 10 6" xfId="14884"/>
    <cellStyle name="쉼표 [0] 12 12 3 2 3 11" xfId="14885"/>
    <cellStyle name="쉼표 [0] 12 12 3 2 3 12" xfId="14886"/>
    <cellStyle name="쉼표 [0] 12 12 3 2 3 13" xfId="14887"/>
    <cellStyle name="쉼표 [0] 12 12 3 2 3 14" xfId="14888"/>
    <cellStyle name="쉼표 [0] 12 12 3 2 3 15" xfId="14889"/>
    <cellStyle name="쉼표 [0] 12 12 3 2 3 16" xfId="14890"/>
    <cellStyle name="쉼표 [0] 12 12 3 2 3 17" xfId="36703"/>
    <cellStyle name="쉼표 [0] 12 12 3 2 3 2" xfId="14891"/>
    <cellStyle name="쉼표 [0] 12 12 3 2 3 2 2" xfId="14892"/>
    <cellStyle name="쉼표 [0] 12 12 3 2 3 2 2 2" xfId="14893"/>
    <cellStyle name="쉼표 [0] 12 12 3 2 3 2 2 2 2" xfId="14894"/>
    <cellStyle name="쉼표 [0] 12 12 3 2 3 2 2 2 3" xfId="14895"/>
    <cellStyle name="쉼표 [0] 12 12 3 2 3 2 2 2 4" xfId="14896"/>
    <cellStyle name="쉼표 [0] 12 12 3 2 3 2 2 2 5" xfId="14897"/>
    <cellStyle name="쉼표 [0] 12 12 3 2 3 2 2 2 6" xfId="14898"/>
    <cellStyle name="쉼표 [0] 12 12 3 2 3 2 2 3" xfId="14899"/>
    <cellStyle name="쉼표 [0] 12 12 3 2 3 2 2 4" xfId="14900"/>
    <cellStyle name="쉼표 [0] 12 12 3 2 3 2 2 5" xfId="14901"/>
    <cellStyle name="쉼표 [0] 12 12 3 2 3 2 2 6" xfId="14902"/>
    <cellStyle name="쉼표 [0] 12 12 3 2 3 2 2 7" xfId="14903"/>
    <cellStyle name="쉼표 [0] 12 12 3 2 3 2 2 8" xfId="14904"/>
    <cellStyle name="쉼표 [0] 12 12 3 2 3 2 3" xfId="14905"/>
    <cellStyle name="쉼표 [0] 12 12 3 2 3 2 3 2" xfId="14906"/>
    <cellStyle name="쉼표 [0] 12 12 3 2 3 2 3 3" xfId="14907"/>
    <cellStyle name="쉼표 [0] 12 12 3 2 3 2 3 4" xfId="14908"/>
    <cellStyle name="쉼표 [0] 12 12 3 2 3 2 3 5" xfId="14909"/>
    <cellStyle name="쉼표 [0] 12 12 3 2 3 2 3 6" xfId="14910"/>
    <cellStyle name="쉼표 [0] 12 12 3 2 3 2 4" xfId="14911"/>
    <cellStyle name="쉼표 [0] 12 12 3 2 3 2 5" xfId="14912"/>
    <cellStyle name="쉼표 [0] 12 12 3 2 3 2 6" xfId="14913"/>
    <cellStyle name="쉼표 [0] 12 12 3 2 3 2 7" xfId="14914"/>
    <cellStyle name="쉼표 [0] 12 12 3 2 3 2 8" xfId="14915"/>
    <cellStyle name="쉼표 [0] 12 12 3 2 3 2 9" xfId="14916"/>
    <cellStyle name="쉼표 [0] 12 12 3 2 3 3" xfId="14917"/>
    <cellStyle name="쉼표 [0] 12 12 3 2 3 3 2" xfId="14918"/>
    <cellStyle name="쉼표 [0] 12 12 3 2 3 3 2 2" xfId="14919"/>
    <cellStyle name="쉼표 [0] 12 12 3 2 3 3 2 2 2" xfId="14920"/>
    <cellStyle name="쉼표 [0] 12 12 3 2 3 3 2 2 3" xfId="14921"/>
    <cellStyle name="쉼표 [0] 12 12 3 2 3 3 2 2 4" xfId="14922"/>
    <cellStyle name="쉼표 [0] 12 12 3 2 3 3 2 2 5" xfId="14923"/>
    <cellStyle name="쉼표 [0] 12 12 3 2 3 3 2 2 6" xfId="14924"/>
    <cellStyle name="쉼표 [0] 12 12 3 2 3 3 2 3" xfId="14925"/>
    <cellStyle name="쉼표 [0] 12 12 3 2 3 3 2 4" xfId="14926"/>
    <cellStyle name="쉼표 [0] 12 12 3 2 3 3 2 5" xfId="14927"/>
    <cellStyle name="쉼표 [0] 12 12 3 2 3 3 2 6" xfId="14928"/>
    <cellStyle name="쉼표 [0] 12 12 3 2 3 3 2 7" xfId="14929"/>
    <cellStyle name="쉼표 [0] 12 12 3 2 3 3 2 8" xfId="14930"/>
    <cellStyle name="쉼표 [0] 12 12 3 2 3 3 3" xfId="14931"/>
    <cellStyle name="쉼표 [0] 12 12 3 2 3 3 3 2" xfId="14932"/>
    <cellStyle name="쉼표 [0] 12 12 3 2 3 3 3 3" xfId="14933"/>
    <cellStyle name="쉼표 [0] 12 12 3 2 3 3 3 4" xfId="14934"/>
    <cellStyle name="쉼표 [0] 12 12 3 2 3 3 3 5" xfId="14935"/>
    <cellStyle name="쉼표 [0] 12 12 3 2 3 3 3 6" xfId="14936"/>
    <cellStyle name="쉼표 [0] 12 12 3 2 3 3 4" xfId="14937"/>
    <cellStyle name="쉼표 [0] 12 12 3 2 3 3 5" xfId="14938"/>
    <cellStyle name="쉼표 [0] 12 12 3 2 3 3 6" xfId="14939"/>
    <cellStyle name="쉼표 [0] 12 12 3 2 3 3 7" xfId="14940"/>
    <cellStyle name="쉼표 [0] 12 12 3 2 3 3 8" xfId="14941"/>
    <cellStyle name="쉼표 [0] 12 12 3 2 3 3 9" xfId="14942"/>
    <cellStyle name="쉼표 [0] 12 12 3 2 3 4" xfId="14943"/>
    <cellStyle name="쉼표 [0] 12 12 3 2 3 4 2" xfId="14944"/>
    <cellStyle name="쉼표 [0] 12 12 3 2 3 4 2 2" xfId="14945"/>
    <cellStyle name="쉼표 [0] 12 12 3 2 3 4 2 2 2" xfId="14946"/>
    <cellStyle name="쉼표 [0] 12 12 3 2 3 4 2 2 3" xfId="14947"/>
    <cellStyle name="쉼표 [0] 12 12 3 2 3 4 2 2 4" xfId="14948"/>
    <cellStyle name="쉼표 [0] 12 12 3 2 3 4 2 2 5" xfId="14949"/>
    <cellStyle name="쉼표 [0] 12 12 3 2 3 4 2 2 6" xfId="14950"/>
    <cellStyle name="쉼표 [0] 12 12 3 2 3 4 2 3" xfId="14951"/>
    <cellStyle name="쉼표 [0] 12 12 3 2 3 4 2 4" xfId="14952"/>
    <cellStyle name="쉼표 [0] 12 12 3 2 3 4 2 5" xfId="14953"/>
    <cellStyle name="쉼표 [0] 12 12 3 2 3 4 2 6" xfId="14954"/>
    <cellStyle name="쉼표 [0] 12 12 3 2 3 4 2 7" xfId="14955"/>
    <cellStyle name="쉼표 [0] 12 12 3 2 3 4 2 8" xfId="14956"/>
    <cellStyle name="쉼표 [0] 12 12 3 2 3 4 3" xfId="14957"/>
    <cellStyle name="쉼표 [0] 12 12 3 2 3 4 3 2" xfId="14958"/>
    <cellStyle name="쉼표 [0] 12 12 3 2 3 4 3 3" xfId="14959"/>
    <cellStyle name="쉼표 [0] 12 12 3 2 3 4 3 4" xfId="14960"/>
    <cellStyle name="쉼표 [0] 12 12 3 2 3 4 3 5" xfId="14961"/>
    <cellStyle name="쉼표 [0] 12 12 3 2 3 4 3 6" xfId="14962"/>
    <cellStyle name="쉼표 [0] 12 12 3 2 3 4 4" xfId="14963"/>
    <cellStyle name="쉼표 [0] 12 12 3 2 3 4 5" xfId="14964"/>
    <cellStyle name="쉼표 [0] 12 12 3 2 3 4 6" xfId="14965"/>
    <cellStyle name="쉼표 [0] 12 12 3 2 3 4 7" xfId="14966"/>
    <cellStyle name="쉼표 [0] 12 12 3 2 3 4 8" xfId="14967"/>
    <cellStyle name="쉼표 [0] 12 12 3 2 3 4 9" xfId="14968"/>
    <cellStyle name="쉼표 [0] 12 12 3 2 3 5" xfId="14969"/>
    <cellStyle name="쉼표 [0] 12 12 3 2 3 5 2" xfId="14970"/>
    <cellStyle name="쉼표 [0] 12 12 3 2 3 5 2 2" xfId="14971"/>
    <cellStyle name="쉼표 [0] 12 12 3 2 3 5 2 2 2" xfId="14972"/>
    <cellStyle name="쉼표 [0] 12 12 3 2 3 5 2 2 3" xfId="14973"/>
    <cellStyle name="쉼표 [0] 12 12 3 2 3 5 2 2 4" xfId="14974"/>
    <cellStyle name="쉼표 [0] 12 12 3 2 3 5 2 2 5" xfId="14975"/>
    <cellStyle name="쉼표 [0] 12 12 3 2 3 5 2 2 6" xfId="14976"/>
    <cellStyle name="쉼표 [0] 12 12 3 2 3 5 2 3" xfId="14977"/>
    <cellStyle name="쉼표 [0] 12 12 3 2 3 5 2 4" xfId="14978"/>
    <cellStyle name="쉼표 [0] 12 12 3 2 3 5 2 5" xfId="14979"/>
    <cellStyle name="쉼표 [0] 12 12 3 2 3 5 2 6" xfId="14980"/>
    <cellStyle name="쉼표 [0] 12 12 3 2 3 5 2 7" xfId="14981"/>
    <cellStyle name="쉼표 [0] 12 12 3 2 3 5 2 8" xfId="14982"/>
    <cellStyle name="쉼표 [0] 12 12 3 2 3 5 3" xfId="14983"/>
    <cellStyle name="쉼표 [0] 12 12 3 2 3 5 3 2" xfId="14984"/>
    <cellStyle name="쉼표 [0] 12 12 3 2 3 5 3 3" xfId="14985"/>
    <cellStyle name="쉼표 [0] 12 12 3 2 3 5 3 4" xfId="14986"/>
    <cellStyle name="쉼표 [0] 12 12 3 2 3 5 3 5" xfId="14987"/>
    <cellStyle name="쉼표 [0] 12 12 3 2 3 5 3 6" xfId="14988"/>
    <cellStyle name="쉼표 [0] 12 12 3 2 3 5 4" xfId="14989"/>
    <cellStyle name="쉼표 [0] 12 12 3 2 3 5 5" xfId="14990"/>
    <cellStyle name="쉼표 [0] 12 12 3 2 3 5 6" xfId="14991"/>
    <cellStyle name="쉼표 [0] 12 12 3 2 3 5 7" xfId="14992"/>
    <cellStyle name="쉼표 [0] 12 12 3 2 3 5 8" xfId="14993"/>
    <cellStyle name="쉼표 [0] 12 12 3 2 3 5 9" xfId="14994"/>
    <cellStyle name="쉼표 [0] 12 12 3 2 3 6" xfId="14995"/>
    <cellStyle name="쉼표 [0] 12 12 3 2 3 6 2" xfId="14996"/>
    <cellStyle name="쉼표 [0] 12 12 3 2 3 6 2 2" xfId="14997"/>
    <cellStyle name="쉼표 [0] 12 12 3 2 3 6 2 2 2" xfId="14998"/>
    <cellStyle name="쉼표 [0] 12 12 3 2 3 6 2 2 3" xfId="14999"/>
    <cellStyle name="쉼표 [0] 12 12 3 2 3 6 2 2 4" xfId="15000"/>
    <cellStyle name="쉼표 [0] 12 12 3 2 3 6 2 2 5" xfId="15001"/>
    <cellStyle name="쉼표 [0] 12 12 3 2 3 6 2 2 6" xfId="15002"/>
    <cellStyle name="쉼표 [0] 12 12 3 2 3 6 2 3" xfId="15003"/>
    <cellStyle name="쉼표 [0] 12 12 3 2 3 6 2 4" xfId="15004"/>
    <cellStyle name="쉼표 [0] 12 12 3 2 3 6 2 5" xfId="15005"/>
    <cellStyle name="쉼표 [0] 12 12 3 2 3 6 2 6" xfId="15006"/>
    <cellStyle name="쉼표 [0] 12 12 3 2 3 6 2 7" xfId="15007"/>
    <cellStyle name="쉼표 [0] 12 12 3 2 3 6 2 8" xfId="15008"/>
    <cellStyle name="쉼표 [0] 12 12 3 2 3 6 3" xfId="15009"/>
    <cellStyle name="쉼표 [0] 12 12 3 2 3 6 3 2" xfId="15010"/>
    <cellStyle name="쉼표 [0] 12 12 3 2 3 6 3 3" xfId="15011"/>
    <cellStyle name="쉼표 [0] 12 12 3 2 3 6 3 4" xfId="15012"/>
    <cellStyle name="쉼표 [0] 12 12 3 2 3 6 3 5" xfId="15013"/>
    <cellStyle name="쉼표 [0] 12 12 3 2 3 6 3 6" xfId="15014"/>
    <cellStyle name="쉼표 [0] 12 12 3 2 3 6 4" xfId="15015"/>
    <cellStyle name="쉼표 [0] 12 12 3 2 3 6 5" xfId="15016"/>
    <cellStyle name="쉼표 [0] 12 12 3 2 3 6 6" xfId="15017"/>
    <cellStyle name="쉼표 [0] 12 12 3 2 3 6 7" xfId="15018"/>
    <cellStyle name="쉼표 [0] 12 12 3 2 3 6 8" xfId="15019"/>
    <cellStyle name="쉼표 [0] 12 12 3 2 3 6 9" xfId="15020"/>
    <cellStyle name="쉼표 [0] 12 12 3 2 3 7" xfId="15021"/>
    <cellStyle name="쉼표 [0] 12 12 3 2 3 7 2" xfId="15022"/>
    <cellStyle name="쉼표 [0] 12 12 3 2 3 7 2 2" xfId="15023"/>
    <cellStyle name="쉼표 [0] 12 12 3 2 3 7 2 2 2" xfId="15024"/>
    <cellStyle name="쉼표 [0] 12 12 3 2 3 7 2 2 3" xfId="15025"/>
    <cellStyle name="쉼표 [0] 12 12 3 2 3 7 2 2 4" xfId="15026"/>
    <cellStyle name="쉼표 [0] 12 12 3 2 3 7 2 2 5" xfId="15027"/>
    <cellStyle name="쉼표 [0] 12 12 3 2 3 7 2 2 6" xfId="15028"/>
    <cellStyle name="쉼표 [0] 12 12 3 2 3 7 2 3" xfId="15029"/>
    <cellStyle name="쉼표 [0] 12 12 3 2 3 7 2 4" xfId="15030"/>
    <cellStyle name="쉼표 [0] 12 12 3 2 3 7 2 5" xfId="15031"/>
    <cellStyle name="쉼표 [0] 12 12 3 2 3 7 2 6" xfId="15032"/>
    <cellStyle name="쉼표 [0] 12 12 3 2 3 7 2 7" xfId="15033"/>
    <cellStyle name="쉼표 [0] 12 12 3 2 3 7 2 8" xfId="15034"/>
    <cellStyle name="쉼표 [0] 12 12 3 2 3 7 3" xfId="15035"/>
    <cellStyle name="쉼표 [0] 12 12 3 2 3 7 3 2" xfId="15036"/>
    <cellStyle name="쉼표 [0] 12 12 3 2 3 7 3 3" xfId="15037"/>
    <cellStyle name="쉼표 [0] 12 12 3 2 3 7 3 4" xfId="15038"/>
    <cellStyle name="쉼표 [0] 12 12 3 2 3 7 3 5" xfId="15039"/>
    <cellStyle name="쉼표 [0] 12 12 3 2 3 7 3 6" xfId="15040"/>
    <cellStyle name="쉼표 [0] 12 12 3 2 3 7 4" xfId="15041"/>
    <cellStyle name="쉼표 [0] 12 12 3 2 3 7 5" xfId="15042"/>
    <cellStyle name="쉼표 [0] 12 12 3 2 3 7 6" xfId="15043"/>
    <cellStyle name="쉼표 [0] 12 12 3 2 3 7 7" xfId="15044"/>
    <cellStyle name="쉼표 [0] 12 12 3 2 3 7 8" xfId="15045"/>
    <cellStyle name="쉼표 [0] 12 12 3 2 3 7 9" xfId="15046"/>
    <cellStyle name="쉼표 [0] 12 12 3 2 3 8" xfId="15047"/>
    <cellStyle name="쉼표 [0] 12 12 3 2 3 8 2" xfId="15048"/>
    <cellStyle name="쉼표 [0] 12 12 3 2 3 8 2 2" xfId="15049"/>
    <cellStyle name="쉼표 [0] 12 12 3 2 3 8 2 3" xfId="15050"/>
    <cellStyle name="쉼표 [0] 12 12 3 2 3 8 2 4" xfId="15051"/>
    <cellStyle name="쉼표 [0] 12 12 3 2 3 8 2 5" xfId="15052"/>
    <cellStyle name="쉼표 [0] 12 12 3 2 3 8 2 6" xfId="15053"/>
    <cellStyle name="쉼표 [0] 12 12 3 2 3 8 3" xfId="15054"/>
    <cellStyle name="쉼표 [0] 12 12 3 2 3 8 4" xfId="15055"/>
    <cellStyle name="쉼표 [0] 12 12 3 2 3 8 5" xfId="15056"/>
    <cellStyle name="쉼표 [0] 12 12 3 2 3 8 6" xfId="15057"/>
    <cellStyle name="쉼표 [0] 12 12 3 2 3 8 7" xfId="15058"/>
    <cellStyle name="쉼표 [0] 12 12 3 2 3 8 8" xfId="15059"/>
    <cellStyle name="쉼표 [0] 12 12 3 2 3 9" xfId="15060"/>
    <cellStyle name="쉼표 [0] 12 12 3 2 3 9 2" xfId="15061"/>
    <cellStyle name="쉼표 [0] 12 12 3 2 3 9 2 2" xfId="15062"/>
    <cellStyle name="쉼표 [0] 12 12 3 2 3 9 2 3" xfId="15063"/>
    <cellStyle name="쉼표 [0] 12 12 3 2 3 9 2 4" xfId="15064"/>
    <cellStyle name="쉼표 [0] 12 12 3 2 3 9 2 5" xfId="15065"/>
    <cellStyle name="쉼표 [0] 12 12 3 2 3 9 2 6" xfId="15066"/>
    <cellStyle name="쉼표 [0] 12 12 3 2 3 9 3" xfId="15067"/>
    <cellStyle name="쉼표 [0] 12 12 3 2 3 9 4" xfId="15068"/>
    <cellStyle name="쉼표 [0] 12 12 3 2 3 9 5" xfId="15069"/>
    <cellStyle name="쉼표 [0] 12 12 3 2 3 9 6" xfId="15070"/>
    <cellStyle name="쉼표 [0] 12 12 3 2 3 9 7" xfId="15071"/>
    <cellStyle name="쉼표 [0] 12 12 3 2 3 9 8" xfId="15072"/>
    <cellStyle name="쉼표 [0] 12 12 3 2 4" xfId="15073"/>
    <cellStyle name="쉼표 [0] 12 12 3 2 4 10" xfId="15074"/>
    <cellStyle name="쉼표 [0] 12 12 3 2 4 10 2" xfId="15075"/>
    <cellStyle name="쉼표 [0] 12 12 3 2 4 10 3" xfId="15076"/>
    <cellStyle name="쉼표 [0] 12 12 3 2 4 10 4" xfId="15077"/>
    <cellStyle name="쉼표 [0] 12 12 3 2 4 10 5" xfId="15078"/>
    <cellStyle name="쉼표 [0] 12 12 3 2 4 10 6" xfId="15079"/>
    <cellStyle name="쉼표 [0] 12 12 3 2 4 11" xfId="15080"/>
    <cellStyle name="쉼표 [0] 12 12 3 2 4 12" xfId="15081"/>
    <cellStyle name="쉼표 [0] 12 12 3 2 4 13" xfId="15082"/>
    <cellStyle name="쉼표 [0] 12 12 3 2 4 14" xfId="15083"/>
    <cellStyle name="쉼표 [0] 12 12 3 2 4 15" xfId="15084"/>
    <cellStyle name="쉼표 [0] 12 12 3 2 4 16" xfId="15085"/>
    <cellStyle name="쉼표 [0] 12 12 3 2 4 17" xfId="36701"/>
    <cellStyle name="쉼표 [0] 12 12 3 2 4 2" xfId="15086"/>
    <cellStyle name="쉼표 [0] 12 12 3 2 4 2 2" xfId="15087"/>
    <cellStyle name="쉼표 [0] 12 12 3 2 4 2 2 2" xfId="15088"/>
    <cellStyle name="쉼표 [0] 12 12 3 2 4 2 2 2 2" xfId="15089"/>
    <cellStyle name="쉼표 [0] 12 12 3 2 4 2 2 2 3" xfId="15090"/>
    <cellStyle name="쉼표 [0] 12 12 3 2 4 2 2 2 4" xfId="15091"/>
    <cellStyle name="쉼표 [0] 12 12 3 2 4 2 2 2 5" xfId="15092"/>
    <cellStyle name="쉼표 [0] 12 12 3 2 4 2 2 2 6" xfId="15093"/>
    <cellStyle name="쉼표 [0] 12 12 3 2 4 2 2 3" xfId="15094"/>
    <cellStyle name="쉼표 [0] 12 12 3 2 4 2 2 4" xfId="15095"/>
    <cellStyle name="쉼표 [0] 12 12 3 2 4 2 2 5" xfId="15096"/>
    <cellStyle name="쉼표 [0] 12 12 3 2 4 2 2 6" xfId="15097"/>
    <cellStyle name="쉼표 [0] 12 12 3 2 4 2 2 7" xfId="15098"/>
    <cellStyle name="쉼표 [0] 12 12 3 2 4 2 2 8" xfId="15099"/>
    <cellStyle name="쉼표 [0] 12 12 3 2 4 2 3" xfId="15100"/>
    <cellStyle name="쉼표 [0] 12 12 3 2 4 2 3 2" xfId="15101"/>
    <cellStyle name="쉼표 [0] 12 12 3 2 4 2 3 3" xfId="15102"/>
    <cellStyle name="쉼표 [0] 12 12 3 2 4 2 3 4" xfId="15103"/>
    <cellStyle name="쉼표 [0] 12 12 3 2 4 2 3 5" xfId="15104"/>
    <cellStyle name="쉼표 [0] 12 12 3 2 4 2 3 6" xfId="15105"/>
    <cellStyle name="쉼표 [0] 12 12 3 2 4 2 4" xfId="15106"/>
    <cellStyle name="쉼표 [0] 12 12 3 2 4 2 5" xfId="15107"/>
    <cellStyle name="쉼표 [0] 12 12 3 2 4 2 6" xfId="15108"/>
    <cellStyle name="쉼표 [0] 12 12 3 2 4 2 7" xfId="15109"/>
    <cellStyle name="쉼표 [0] 12 12 3 2 4 2 8" xfId="15110"/>
    <cellStyle name="쉼표 [0] 12 12 3 2 4 2 9" xfId="15111"/>
    <cellStyle name="쉼표 [0] 12 12 3 2 4 3" xfId="15112"/>
    <cellStyle name="쉼표 [0] 12 12 3 2 4 3 2" xfId="15113"/>
    <cellStyle name="쉼표 [0] 12 12 3 2 4 3 2 2" xfId="15114"/>
    <cellStyle name="쉼표 [0] 12 12 3 2 4 3 2 2 2" xfId="15115"/>
    <cellStyle name="쉼표 [0] 12 12 3 2 4 3 2 2 3" xfId="15116"/>
    <cellStyle name="쉼표 [0] 12 12 3 2 4 3 2 2 4" xfId="15117"/>
    <cellStyle name="쉼표 [0] 12 12 3 2 4 3 2 2 5" xfId="15118"/>
    <cellStyle name="쉼표 [0] 12 12 3 2 4 3 2 2 6" xfId="15119"/>
    <cellStyle name="쉼표 [0] 12 12 3 2 4 3 2 3" xfId="15120"/>
    <cellStyle name="쉼표 [0] 12 12 3 2 4 3 2 4" xfId="15121"/>
    <cellStyle name="쉼표 [0] 12 12 3 2 4 3 2 5" xfId="15122"/>
    <cellStyle name="쉼표 [0] 12 12 3 2 4 3 2 6" xfId="15123"/>
    <cellStyle name="쉼표 [0] 12 12 3 2 4 3 2 7" xfId="15124"/>
    <cellStyle name="쉼표 [0] 12 12 3 2 4 3 2 8" xfId="15125"/>
    <cellStyle name="쉼표 [0] 12 12 3 2 4 3 3" xfId="15126"/>
    <cellStyle name="쉼표 [0] 12 12 3 2 4 3 3 2" xfId="15127"/>
    <cellStyle name="쉼표 [0] 12 12 3 2 4 3 3 3" xfId="15128"/>
    <cellStyle name="쉼표 [0] 12 12 3 2 4 3 3 4" xfId="15129"/>
    <cellStyle name="쉼표 [0] 12 12 3 2 4 3 3 5" xfId="15130"/>
    <cellStyle name="쉼표 [0] 12 12 3 2 4 3 3 6" xfId="15131"/>
    <cellStyle name="쉼표 [0] 12 12 3 2 4 3 4" xfId="15132"/>
    <cellStyle name="쉼표 [0] 12 12 3 2 4 3 5" xfId="15133"/>
    <cellStyle name="쉼표 [0] 12 12 3 2 4 3 6" xfId="15134"/>
    <cellStyle name="쉼표 [0] 12 12 3 2 4 3 7" xfId="15135"/>
    <cellStyle name="쉼표 [0] 12 12 3 2 4 3 8" xfId="15136"/>
    <cellStyle name="쉼표 [0] 12 12 3 2 4 3 9" xfId="15137"/>
    <cellStyle name="쉼표 [0] 12 12 3 2 4 4" xfId="15138"/>
    <cellStyle name="쉼표 [0] 12 12 3 2 4 4 2" xfId="15139"/>
    <cellStyle name="쉼표 [0] 12 12 3 2 4 4 2 2" xfId="15140"/>
    <cellStyle name="쉼표 [0] 12 12 3 2 4 4 2 2 2" xfId="15141"/>
    <cellStyle name="쉼표 [0] 12 12 3 2 4 4 2 2 3" xfId="15142"/>
    <cellStyle name="쉼표 [0] 12 12 3 2 4 4 2 2 4" xfId="15143"/>
    <cellStyle name="쉼표 [0] 12 12 3 2 4 4 2 2 5" xfId="15144"/>
    <cellStyle name="쉼표 [0] 12 12 3 2 4 4 2 2 6" xfId="15145"/>
    <cellStyle name="쉼표 [0] 12 12 3 2 4 4 2 3" xfId="15146"/>
    <cellStyle name="쉼표 [0] 12 12 3 2 4 4 2 4" xfId="15147"/>
    <cellStyle name="쉼표 [0] 12 12 3 2 4 4 2 5" xfId="15148"/>
    <cellStyle name="쉼표 [0] 12 12 3 2 4 4 2 6" xfId="15149"/>
    <cellStyle name="쉼표 [0] 12 12 3 2 4 4 2 7" xfId="15150"/>
    <cellStyle name="쉼표 [0] 12 12 3 2 4 4 2 8" xfId="15151"/>
    <cellStyle name="쉼표 [0] 12 12 3 2 4 4 3" xfId="15152"/>
    <cellStyle name="쉼표 [0] 12 12 3 2 4 4 3 2" xfId="15153"/>
    <cellStyle name="쉼표 [0] 12 12 3 2 4 4 3 3" xfId="15154"/>
    <cellStyle name="쉼표 [0] 12 12 3 2 4 4 3 4" xfId="15155"/>
    <cellStyle name="쉼표 [0] 12 12 3 2 4 4 3 5" xfId="15156"/>
    <cellStyle name="쉼표 [0] 12 12 3 2 4 4 3 6" xfId="15157"/>
    <cellStyle name="쉼표 [0] 12 12 3 2 4 4 4" xfId="15158"/>
    <cellStyle name="쉼표 [0] 12 12 3 2 4 4 5" xfId="15159"/>
    <cellStyle name="쉼표 [0] 12 12 3 2 4 4 6" xfId="15160"/>
    <cellStyle name="쉼표 [0] 12 12 3 2 4 4 7" xfId="15161"/>
    <cellStyle name="쉼표 [0] 12 12 3 2 4 4 8" xfId="15162"/>
    <cellStyle name="쉼표 [0] 12 12 3 2 4 4 9" xfId="15163"/>
    <cellStyle name="쉼표 [0] 12 12 3 2 4 5" xfId="15164"/>
    <cellStyle name="쉼표 [0] 12 12 3 2 4 5 2" xfId="15165"/>
    <cellStyle name="쉼표 [0] 12 12 3 2 4 5 2 2" xfId="15166"/>
    <cellStyle name="쉼표 [0] 12 12 3 2 4 5 2 2 2" xfId="15167"/>
    <cellStyle name="쉼표 [0] 12 12 3 2 4 5 2 2 3" xfId="15168"/>
    <cellStyle name="쉼표 [0] 12 12 3 2 4 5 2 2 4" xfId="15169"/>
    <cellStyle name="쉼표 [0] 12 12 3 2 4 5 2 2 5" xfId="15170"/>
    <cellStyle name="쉼표 [0] 12 12 3 2 4 5 2 2 6" xfId="15171"/>
    <cellStyle name="쉼표 [0] 12 12 3 2 4 5 2 3" xfId="15172"/>
    <cellStyle name="쉼표 [0] 12 12 3 2 4 5 2 4" xfId="15173"/>
    <cellStyle name="쉼표 [0] 12 12 3 2 4 5 2 5" xfId="15174"/>
    <cellStyle name="쉼표 [0] 12 12 3 2 4 5 2 6" xfId="15175"/>
    <cellStyle name="쉼표 [0] 12 12 3 2 4 5 2 7" xfId="15176"/>
    <cellStyle name="쉼표 [0] 12 12 3 2 4 5 2 8" xfId="15177"/>
    <cellStyle name="쉼표 [0] 12 12 3 2 4 5 3" xfId="15178"/>
    <cellStyle name="쉼표 [0] 12 12 3 2 4 5 3 2" xfId="15179"/>
    <cellStyle name="쉼표 [0] 12 12 3 2 4 5 3 3" xfId="15180"/>
    <cellStyle name="쉼표 [0] 12 12 3 2 4 5 3 4" xfId="15181"/>
    <cellStyle name="쉼표 [0] 12 12 3 2 4 5 3 5" xfId="15182"/>
    <cellStyle name="쉼표 [0] 12 12 3 2 4 5 3 6" xfId="15183"/>
    <cellStyle name="쉼표 [0] 12 12 3 2 4 5 4" xfId="15184"/>
    <cellStyle name="쉼표 [0] 12 12 3 2 4 5 5" xfId="15185"/>
    <cellStyle name="쉼표 [0] 12 12 3 2 4 5 6" xfId="15186"/>
    <cellStyle name="쉼표 [0] 12 12 3 2 4 5 7" xfId="15187"/>
    <cellStyle name="쉼표 [0] 12 12 3 2 4 5 8" xfId="15188"/>
    <cellStyle name="쉼표 [0] 12 12 3 2 4 5 9" xfId="15189"/>
    <cellStyle name="쉼표 [0] 12 12 3 2 4 6" xfId="15190"/>
    <cellStyle name="쉼표 [0] 12 12 3 2 4 6 2" xfId="15191"/>
    <cellStyle name="쉼표 [0] 12 12 3 2 4 6 2 2" xfId="15192"/>
    <cellStyle name="쉼표 [0] 12 12 3 2 4 6 2 2 2" xfId="15193"/>
    <cellStyle name="쉼표 [0] 12 12 3 2 4 6 2 2 3" xfId="15194"/>
    <cellStyle name="쉼표 [0] 12 12 3 2 4 6 2 2 4" xfId="15195"/>
    <cellStyle name="쉼표 [0] 12 12 3 2 4 6 2 2 5" xfId="15196"/>
    <cellStyle name="쉼표 [0] 12 12 3 2 4 6 2 2 6" xfId="15197"/>
    <cellStyle name="쉼표 [0] 12 12 3 2 4 6 2 3" xfId="15198"/>
    <cellStyle name="쉼표 [0] 12 12 3 2 4 6 2 4" xfId="15199"/>
    <cellStyle name="쉼표 [0] 12 12 3 2 4 6 2 5" xfId="15200"/>
    <cellStyle name="쉼표 [0] 12 12 3 2 4 6 2 6" xfId="15201"/>
    <cellStyle name="쉼표 [0] 12 12 3 2 4 6 2 7" xfId="15202"/>
    <cellStyle name="쉼표 [0] 12 12 3 2 4 6 2 8" xfId="15203"/>
    <cellStyle name="쉼표 [0] 12 12 3 2 4 6 3" xfId="15204"/>
    <cellStyle name="쉼표 [0] 12 12 3 2 4 6 3 2" xfId="15205"/>
    <cellStyle name="쉼표 [0] 12 12 3 2 4 6 3 3" xfId="15206"/>
    <cellStyle name="쉼표 [0] 12 12 3 2 4 6 3 4" xfId="15207"/>
    <cellStyle name="쉼표 [0] 12 12 3 2 4 6 3 5" xfId="15208"/>
    <cellStyle name="쉼표 [0] 12 12 3 2 4 6 3 6" xfId="15209"/>
    <cellStyle name="쉼표 [0] 12 12 3 2 4 6 4" xfId="15210"/>
    <cellStyle name="쉼표 [0] 12 12 3 2 4 6 5" xfId="15211"/>
    <cellStyle name="쉼표 [0] 12 12 3 2 4 6 6" xfId="15212"/>
    <cellStyle name="쉼표 [0] 12 12 3 2 4 6 7" xfId="15213"/>
    <cellStyle name="쉼표 [0] 12 12 3 2 4 6 8" xfId="15214"/>
    <cellStyle name="쉼표 [0] 12 12 3 2 4 6 9" xfId="15215"/>
    <cellStyle name="쉼표 [0] 12 12 3 2 4 7" xfId="15216"/>
    <cellStyle name="쉼표 [0] 12 12 3 2 4 7 2" xfId="15217"/>
    <cellStyle name="쉼표 [0] 12 12 3 2 4 7 2 2" xfId="15218"/>
    <cellStyle name="쉼표 [0] 12 12 3 2 4 7 2 2 2" xfId="15219"/>
    <cellStyle name="쉼표 [0] 12 12 3 2 4 7 2 2 3" xfId="15220"/>
    <cellStyle name="쉼표 [0] 12 12 3 2 4 7 2 2 4" xfId="15221"/>
    <cellStyle name="쉼표 [0] 12 12 3 2 4 7 2 2 5" xfId="15222"/>
    <cellStyle name="쉼표 [0] 12 12 3 2 4 7 2 2 6" xfId="15223"/>
    <cellStyle name="쉼표 [0] 12 12 3 2 4 7 2 3" xfId="15224"/>
    <cellStyle name="쉼표 [0] 12 12 3 2 4 7 2 4" xfId="15225"/>
    <cellStyle name="쉼표 [0] 12 12 3 2 4 7 2 5" xfId="15226"/>
    <cellStyle name="쉼표 [0] 12 12 3 2 4 7 2 6" xfId="15227"/>
    <cellStyle name="쉼표 [0] 12 12 3 2 4 7 2 7" xfId="15228"/>
    <cellStyle name="쉼표 [0] 12 12 3 2 4 7 2 8" xfId="15229"/>
    <cellStyle name="쉼표 [0] 12 12 3 2 4 7 3" xfId="15230"/>
    <cellStyle name="쉼표 [0] 12 12 3 2 4 7 3 2" xfId="15231"/>
    <cellStyle name="쉼표 [0] 12 12 3 2 4 7 3 3" xfId="15232"/>
    <cellStyle name="쉼표 [0] 12 12 3 2 4 7 3 4" xfId="15233"/>
    <cellStyle name="쉼표 [0] 12 12 3 2 4 7 3 5" xfId="15234"/>
    <cellStyle name="쉼표 [0] 12 12 3 2 4 7 3 6" xfId="15235"/>
    <cellStyle name="쉼표 [0] 12 12 3 2 4 7 4" xfId="15236"/>
    <cellStyle name="쉼표 [0] 12 12 3 2 4 7 5" xfId="15237"/>
    <cellStyle name="쉼표 [0] 12 12 3 2 4 7 6" xfId="15238"/>
    <cellStyle name="쉼표 [0] 12 12 3 2 4 7 7" xfId="15239"/>
    <cellStyle name="쉼표 [0] 12 12 3 2 4 7 8" xfId="15240"/>
    <cellStyle name="쉼표 [0] 12 12 3 2 4 7 9" xfId="15241"/>
    <cellStyle name="쉼표 [0] 12 12 3 2 4 8" xfId="15242"/>
    <cellStyle name="쉼표 [0] 12 12 3 2 4 8 2" xfId="15243"/>
    <cellStyle name="쉼표 [0] 12 12 3 2 4 8 2 2" xfId="15244"/>
    <cellStyle name="쉼표 [0] 12 12 3 2 4 8 2 3" xfId="15245"/>
    <cellStyle name="쉼표 [0] 12 12 3 2 4 8 2 4" xfId="15246"/>
    <cellStyle name="쉼표 [0] 12 12 3 2 4 8 2 5" xfId="15247"/>
    <cellStyle name="쉼표 [0] 12 12 3 2 4 8 2 6" xfId="15248"/>
    <cellStyle name="쉼표 [0] 12 12 3 2 4 8 3" xfId="15249"/>
    <cellStyle name="쉼표 [0] 12 12 3 2 4 8 4" xfId="15250"/>
    <cellStyle name="쉼표 [0] 12 12 3 2 4 8 5" xfId="15251"/>
    <cellStyle name="쉼표 [0] 12 12 3 2 4 8 6" xfId="15252"/>
    <cellStyle name="쉼표 [0] 12 12 3 2 4 8 7" xfId="15253"/>
    <cellStyle name="쉼표 [0] 12 12 3 2 4 8 8" xfId="15254"/>
    <cellStyle name="쉼표 [0] 12 12 3 2 4 9" xfId="15255"/>
    <cellStyle name="쉼표 [0] 12 12 3 2 4 9 2" xfId="15256"/>
    <cellStyle name="쉼표 [0] 12 12 3 2 4 9 2 2" xfId="15257"/>
    <cellStyle name="쉼표 [0] 12 12 3 2 4 9 2 3" xfId="15258"/>
    <cellStyle name="쉼표 [0] 12 12 3 2 4 9 2 4" xfId="15259"/>
    <cellStyle name="쉼표 [0] 12 12 3 2 4 9 2 5" xfId="15260"/>
    <cellStyle name="쉼표 [0] 12 12 3 2 4 9 2 6" xfId="15261"/>
    <cellStyle name="쉼표 [0] 12 12 3 2 4 9 3" xfId="15262"/>
    <cellStyle name="쉼표 [0] 12 12 3 2 4 9 4" xfId="15263"/>
    <cellStyle name="쉼표 [0] 12 12 3 2 4 9 5" xfId="15264"/>
    <cellStyle name="쉼표 [0] 12 12 3 2 4 9 6" xfId="15265"/>
    <cellStyle name="쉼표 [0] 12 12 3 2 4 9 7" xfId="15266"/>
    <cellStyle name="쉼표 [0] 12 12 3 2 4 9 8" xfId="15267"/>
    <cellStyle name="쉼표 [0] 12 12 3 2 5" xfId="15268"/>
    <cellStyle name="쉼표 [0] 12 12 3 2 5 10" xfId="15269"/>
    <cellStyle name="쉼표 [0] 12 12 3 2 5 10 2" xfId="15270"/>
    <cellStyle name="쉼표 [0] 12 12 3 2 5 10 3" xfId="15271"/>
    <cellStyle name="쉼표 [0] 12 12 3 2 5 10 4" xfId="15272"/>
    <cellStyle name="쉼표 [0] 12 12 3 2 5 10 5" xfId="15273"/>
    <cellStyle name="쉼표 [0] 12 12 3 2 5 10 6" xfId="15274"/>
    <cellStyle name="쉼표 [0] 12 12 3 2 5 11" xfId="15275"/>
    <cellStyle name="쉼표 [0] 12 12 3 2 5 12" xfId="15276"/>
    <cellStyle name="쉼표 [0] 12 12 3 2 5 13" xfId="15277"/>
    <cellStyle name="쉼표 [0] 12 12 3 2 5 14" xfId="15278"/>
    <cellStyle name="쉼표 [0] 12 12 3 2 5 15" xfId="15279"/>
    <cellStyle name="쉼표 [0] 12 12 3 2 5 16" xfId="15280"/>
    <cellStyle name="쉼표 [0] 12 12 3 2 5 17" xfId="36699"/>
    <cellStyle name="쉼표 [0] 12 12 3 2 5 2" xfId="15281"/>
    <cellStyle name="쉼표 [0] 12 12 3 2 5 2 2" xfId="15282"/>
    <cellStyle name="쉼표 [0] 12 12 3 2 5 2 2 2" xfId="15283"/>
    <cellStyle name="쉼표 [0] 12 12 3 2 5 2 2 2 2" xfId="15284"/>
    <cellStyle name="쉼표 [0] 12 12 3 2 5 2 2 2 3" xfId="15285"/>
    <cellStyle name="쉼표 [0] 12 12 3 2 5 2 2 2 4" xfId="15286"/>
    <cellStyle name="쉼표 [0] 12 12 3 2 5 2 2 2 5" xfId="15287"/>
    <cellStyle name="쉼표 [0] 12 12 3 2 5 2 2 2 6" xfId="15288"/>
    <cellStyle name="쉼표 [0] 12 12 3 2 5 2 2 3" xfId="15289"/>
    <cellStyle name="쉼표 [0] 12 12 3 2 5 2 2 4" xfId="15290"/>
    <cellStyle name="쉼표 [0] 12 12 3 2 5 2 2 5" xfId="15291"/>
    <cellStyle name="쉼표 [0] 12 12 3 2 5 2 2 6" xfId="15292"/>
    <cellStyle name="쉼표 [0] 12 12 3 2 5 2 2 7" xfId="15293"/>
    <cellStyle name="쉼표 [0] 12 12 3 2 5 2 2 8" xfId="15294"/>
    <cellStyle name="쉼표 [0] 12 12 3 2 5 2 3" xfId="15295"/>
    <cellStyle name="쉼표 [0] 12 12 3 2 5 2 3 2" xfId="15296"/>
    <cellStyle name="쉼표 [0] 12 12 3 2 5 2 3 3" xfId="15297"/>
    <cellStyle name="쉼표 [0] 12 12 3 2 5 2 3 4" xfId="15298"/>
    <cellStyle name="쉼표 [0] 12 12 3 2 5 2 3 5" xfId="15299"/>
    <cellStyle name="쉼표 [0] 12 12 3 2 5 2 3 6" xfId="15300"/>
    <cellStyle name="쉼표 [0] 12 12 3 2 5 2 4" xfId="15301"/>
    <cellStyle name="쉼표 [0] 12 12 3 2 5 2 5" xfId="15302"/>
    <cellStyle name="쉼표 [0] 12 12 3 2 5 2 6" xfId="15303"/>
    <cellStyle name="쉼표 [0] 12 12 3 2 5 2 7" xfId="15304"/>
    <cellStyle name="쉼표 [0] 12 12 3 2 5 2 8" xfId="15305"/>
    <cellStyle name="쉼표 [0] 12 12 3 2 5 2 9" xfId="15306"/>
    <cellStyle name="쉼표 [0] 12 12 3 2 5 3" xfId="15307"/>
    <cellStyle name="쉼표 [0] 12 12 3 2 5 3 2" xfId="15308"/>
    <cellStyle name="쉼표 [0] 12 12 3 2 5 3 2 2" xfId="15309"/>
    <cellStyle name="쉼표 [0] 12 12 3 2 5 3 2 2 2" xfId="15310"/>
    <cellStyle name="쉼표 [0] 12 12 3 2 5 3 2 2 3" xfId="15311"/>
    <cellStyle name="쉼표 [0] 12 12 3 2 5 3 2 2 4" xfId="15312"/>
    <cellStyle name="쉼표 [0] 12 12 3 2 5 3 2 2 5" xfId="15313"/>
    <cellStyle name="쉼표 [0] 12 12 3 2 5 3 2 2 6" xfId="15314"/>
    <cellStyle name="쉼표 [0] 12 12 3 2 5 3 2 3" xfId="15315"/>
    <cellStyle name="쉼표 [0] 12 12 3 2 5 3 2 4" xfId="15316"/>
    <cellStyle name="쉼표 [0] 12 12 3 2 5 3 2 5" xfId="15317"/>
    <cellStyle name="쉼표 [0] 12 12 3 2 5 3 2 6" xfId="15318"/>
    <cellStyle name="쉼표 [0] 12 12 3 2 5 3 2 7" xfId="15319"/>
    <cellStyle name="쉼표 [0] 12 12 3 2 5 3 2 8" xfId="15320"/>
    <cellStyle name="쉼표 [0] 12 12 3 2 5 3 3" xfId="15321"/>
    <cellStyle name="쉼표 [0] 12 12 3 2 5 3 3 2" xfId="15322"/>
    <cellStyle name="쉼표 [0] 12 12 3 2 5 3 3 3" xfId="15323"/>
    <cellStyle name="쉼표 [0] 12 12 3 2 5 3 3 4" xfId="15324"/>
    <cellStyle name="쉼표 [0] 12 12 3 2 5 3 3 5" xfId="15325"/>
    <cellStyle name="쉼표 [0] 12 12 3 2 5 3 3 6" xfId="15326"/>
    <cellStyle name="쉼표 [0] 12 12 3 2 5 3 4" xfId="15327"/>
    <cellStyle name="쉼표 [0] 12 12 3 2 5 3 5" xfId="15328"/>
    <cellStyle name="쉼표 [0] 12 12 3 2 5 3 6" xfId="15329"/>
    <cellStyle name="쉼표 [0] 12 12 3 2 5 3 7" xfId="15330"/>
    <cellStyle name="쉼표 [0] 12 12 3 2 5 3 8" xfId="15331"/>
    <cellStyle name="쉼표 [0] 12 12 3 2 5 3 9" xfId="15332"/>
    <cellStyle name="쉼표 [0] 12 12 3 2 5 4" xfId="15333"/>
    <cellStyle name="쉼표 [0] 12 12 3 2 5 4 2" xfId="15334"/>
    <cellStyle name="쉼표 [0] 12 12 3 2 5 4 2 2" xfId="15335"/>
    <cellStyle name="쉼표 [0] 12 12 3 2 5 4 2 2 2" xfId="15336"/>
    <cellStyle name="쉼표 [0] 12 12 3 2 5 4 2 2 3" xfId="15337"/>
    <cellStyle name="쉼표 [0] 12 12 3 2 5 4 2 2 4" xfId="15338"/>
    <cellStyle name="쉼표 [0] 12 12 3 2 5 4 2 2 5" xfId="15339"/>
    <cellStyle name="쉼표 [0] 12 12 3 2 5 4 2 2 6" xfId="15340"/>
    <cellStyle name="쉼표 [0] 12 12 3 2 5 4 2 3" xfId="15341"/>
    <cellStyle name="쉼표 [0] 12 12 3 2 5 4 2 4" xfId="15342"/>
    <cellStyle name="쉼표 [0] 12 12 3 2 5 4 2 5" xfId="15343"/>
    <cellStyle name="쉼표 [0] 12 12 3 2 5 4 2 6" xfId="15344"/>
    <cellStyle name="쉼표 [0] 12 12 3 2 5 4 2 7" xfId="15345"/>
    <cellStyle name="쉼표 [0] 12 12 3 2 5 4 2 8" xfId="15346"/>
    <cellStyle name="쉼표 [0] 12 12 3 2 5 4 3" xfId="15347"/>
    <cellStyle name="쉼표 [0] 12 12 3 2 5 4 3 2" xfId="15348"/>
    <cellStyle name="쉼표 [0] 12 12 3 2 5 4 3 3" xfId="15349"/>
    <cellStyle name="쉼표 [0] 12 12 3 2 5 4 3 4" xfId="15350"/>
    <cellStyle name="쉼표 [0] 12 12 3 2 5 4 3 5" xfId="15351"/>
    <cellStyle name="쉼표 [0] 12 12 3 2 5 4 3 6" xfId="15352"/>
    <cellStyle name="쉼표 [0] 12 12 3 2 5 4 4" xfId="15353"/>
    <cellStyle name="쉼표 [0] 12 12 3 2 5 4 5" xfId="15354"/>
    <cellStyle name="쉼표 [0] 12 12 3 2 5 4 6" xfId="15355"/>
    <cellStyle name="쉼표 [0] 12 12 3 2 5 4 7" xfId="15356"/>
    <cellStyle name="쉼표 [0] 12 12 3 2 5 4 8" xfId="15357"/>
    <cellStyle name="쉼표 [0] 12 12 3 2 5 4 9" xfId="15358"/>
    <cellStyle name="쉼표 [0] 12 12 3 2 5 5" xfId="15359"/>
    <cellStyle name="쉼표 [0] 12 12 3 2 5 5 2" xfId="15360"/>
    <cellStyle name="쉼표 [0] 12 12 3 2 5 5 2 2" xfId="15361"/>
    <cellStyle name="쉼표 [0] 12 12 3 2 5 5 2 2 2" xfId="15362"/>
    <cellStyle name="쉼표 [0] 12 12 3 2 5 5 2 2 3" xfId="15363"/>
    <cellStyle name="쉼표 [0] 12 12 3 2 5 5 2 2 4" xfId="15364"/>
    <cellStyle name="쉼표 [0] 12 12 3 2 5 5 2 2 5" xfId="15365"/>
    <cellStyle name="쉼표 [0] 12 12 3 2 5 5 2 2 6" xfId="15366"/>
    <cellStyle name="쉼표 [0] 12 12 3 2 5 5 2 3" xfId="15367"/>
    <cellStyle name="쉼표 [0] 12 12 3 2 5 5 2 4" xfId="15368"/>
    <cellStyle name="쉼표 [0] 12 12 3 2 5 5 2 5" xfId="15369"/>
    <cellStyle name="쉼표 [0] 12 12 3 2 5 5 2 6" xfId="15370"/>
    <cellStyle name="쉼표 [0] 12 12 3 2 5 5 2 7" xfId="15371"/>
    <cellStyle name="쉼표 [0] 12 12 3 2 5 5 2 8" xfId="15372"/>
    <cellStyle name="쉼표 [0] 12 12 3 2 5 5 3" xfId="15373"/>
    <cellStyle name="쉼표 [0] 12 12 3 2 5 5 3 2" xfId="15374"/>
    <cellStyle name="쉼표 [0] 12 12 3 2 5 5 3 3" xfId="15375"/>
    <cellStyle name="쉼표 [0] 12 12 3 2 5 5 3 4" xfId="15376"/>
    <cellStyle name="쉼표 [0] 12 12 3 2 5 5 4" xfId="15377"/>
    <cellStyle name="쉼표 [0] 12 12 3 2 5 5 5" xfId="15378"/>
    <cellStyle name="쉼표 [0] 12 12 3 2 5 5 6" xfId="15379"/>
    <cellStyle name="쉼표 [0] 12 12 3 2 5 5 7" xfId="15380"/>
    <cellStyle name="쉼표 [0] 12 12 3 2 5 5 8" xfId="15381"/>
    <cellStyle name="쉼표 [0] 12 12 3 2 5 5 9" xfId="15382"/>
    <cellStyle name="쉼표 [0] 12 12 3 2 5 6" xfId="15383"/>
    <cellStyle name="쉼표 [0] 12 12 3 2 5 6 2" xfId="15384"/>
    <cellStyle name="쉼표 [0] 12 12 3 2 5 6 2 2" xfId="15385"/>
    <cellStyle name="쉼표 [0] 12 12 3 2 5 6 2 3" xfId="15386"/>
    <cellStyle name="쉼표 [0] 12 12 3 2 5 6 3" xfId="15387"/>
    <cellStyle name="쉼표 [0] 12 12 3 2 5 6 4" xfId="15388"/>
    <cellStyle name="쉼표 [0] 12 12 3 2 5 7" xfId="15389"/>
    <cellStyle name="쉼표 [0] 12 12 3 2 5 7 2" xfId="15390"/>
    <cellStyle name="쉼표 [0] 12 12 3 2 5 7 2 2" xfId="15391"/>
    <cellStyle name="쉼표 [0] 12 12 3 2 5 7 2 3" xfId="15392"/>
    <cellStyle name="쉼표 [0] 12 12 3 2 5 7 3" xfId="15393"/>
    <cellStyle name="쉼표 [0] 12 12 3 2 5 7 4" xfId="15394"/>
    <cellStyle name="쉼표 [0] 12 12 3 2 5 8" xfId="15395"/>
    <cellStyle name="쉼표 [0] 12 12 3 2 5 8 2" xfId="15396"/>
    <cellStyle name="쉼표 [0] 12 12 3 2 5 8 3" xfId="15397"/>
    <cellStyle name="쉼표 [0] 12 12 3 2 5 9" xfId="15398"/>
    <cellStyle name="쉼표 [0] 12 12 3 2 5 9 2" xfId="15399"/>
    <cellStyle name="쉼표 [0] 12 12 3 2 5 9 3" xfId="15400"/>
    <cellStyle name="쉼표 [0] 12 12 3 2 6" xfId="15401"/>
    <cellStyle name="쉼표 [0] 12 12 3 2 6 10" xfId="15402"/>
    <cellStyle name="쉼표 [0] 12 12 3 2 6 11" xfId="15403"/>
    <cellStyle name="쉼표 [0] 12 12 3 2 6 12" xfId="15404"/>
    <cellStyle name="쉼표 [0] 12 12 3 2 6 13" xfId="15405"/>
    <cellStyle name="쉼표 [0] 12 12 3 2 6 14" xfId="36698"/>
    <cellStyle name="쉼표 [0] 12 12 3 2 6 2" xfId="15406"/>
    <cellStyle name="쉼표 [0] 12 12 3 2 6 2 2" xfId="15407"/>
    <cellStyle name="쉼표 [0] 12 12 3 2 6 2 2 2" xfId="15408"/>
    <cellStyle name="쉼표 [0] 12 12 3 2 6 2 2 3" xfId="15409"/>
    <cellStyle name="쉼표 [0] 12 12 3 2 6 2 3" xfId="15410"/>
    <cellStyle name="쉼표 [0] 12 12 3 2 6 2 4" xfId="15411"/>
    <cellStyle name="쉼표 [0] 12 12 3 2 6 3" xfId="15412"/>
    <cellStyle name="쉼표 [0] 12 12 3 2 6 3 2" xfId="15413"/>
    <cellStyle name="쉼표 [0] 12 12 3 2 6 3 2 2" xfId="15414"/>
    <cellStyle name="쉼표 [0] 12 12 3 2 6 3 2 3" xfId="15415"/>
    <cellStyle name="쉼표 [0] 12 12 3 2 6 3 3" xfId="15416"/>
    <cellStyle name="쉼표 [0] 12 12 3 2 6 3 4" xfId="15417"/>
    <cellStyle name="쉼표 [0] 12 12 3 2 6 4" xfId="15418"/>
    <cellStyle name="쉼표 [0] 12 12 3 2 6 4 2" xfId="15419"/>
    <cellStyle name="쉼표 [0] 12 12 3 2 6 4 2 2" xfId="15420"/>
    <cellStyle name="쉼표 [0] 12 12 3 2 6 4 2 3" xfId="15421"/>
    <cellStyle name="쉼표 [0] 12 12 3 2 6 4 3" xfId="15422"/>
    <cellStyle name="쉼표 [0] 12 12 3 2 6 4 4" xfId="15423"/>
    <cellStyle name="쉼표 [0] 12 12 3 2 6 5" xfId="15424"/>
    <cellStyle name="쉼표 [0] 12 12 3 2 6 5 2" xfId="15425"/>
    <cellStyle name="쉼표 [0] 12 12 3 2 6 5 2 2" xfId="15426"/>
    <cellStyle name="쉼표 [0] 12 12 3 2 6 5 2 3" xfId="15427"/>
    <cellStyle name="쉼표 [0] 12 12 3 2 6 5 3" xfId="15428"/>
    <cellStyle name="쉼표 [0] 12 12 3 2 6 5 4" xfId="15429"/>
    <cellStyle name="쉼표 [0] 12 12 3 2 6 6" xfId="15430"/>
    <cellStyle name="쉼표 [0] 12 12 3 2 6 6 2" xfId="15431"/>
    <cellStyle name="쉼표 [0] 12 12 3 2 6 6 2 2" xfId="15432"/>
    <cellStyle name="쉼표 [0] 12 12 3 2 6 6 2 3" xfId="15433"/>
    <cellStyle name="쉼표 [0] 12 12 3 2 6 6 3" xfId="15434"/>
    <cellStyle name="쉼표 [0] 12 12 3 2 6 6 4" xfId="15435"/>
    <cellStyle name="쉼표 [0] 12 12 3 2 6 7" xfId="15436"/>
    <cellStyle name="쉼표 [0] 12 12 3 2 6 7 2" xfId="15437"/>
    <cellStyle name="쉼표 [0] 12 12 3 2 6 7 2 2" xfId="15438"/>
    <cellStyle name="쉼표 [0] 12 12 3 2 6 7 2 3" xfId="15439"/>
    <cellStyle name="쉼표 [0] 12 12 3 2 6 7 3" xfId="15440"/>
    <cellStyle name="쉼표 [0] 12 12 3 2 6 7 4" xfId="15441"/>
    <cellStyle name="쉼표 [0] 12 12 3 2 6 8" xfId="15442"/>
    <cellStyle name="쉼표 [0] 12 12 3 2 6 8 2" xfId="15443"/>
    <cellStyle name="쉼표 [0] 12 12 3 2 6 8 3" xfId="15444"/>
    <cellStyle name="쉼표 [0] 12 12 3 2 6 9" xfId="15445"/>
    <cellStyle name="쉼표 [0] 12 12 3 2 6 9 2" xfId="15446"/>
    <cellStyle name="쉼표 [0] 12 12 3 2 6 9 3" xfId="15447"/>
    <cellStyle name="쉼표 [0] 12 12 3 2 7" xfId="15448"/>
    <cellStyle name="쉼표 [0] 12 12 3 2 7 2" xfId="15449"/>
    <cellStyle name="쉼표 [0] 12 12 3 2 7 2 2" xfId="15450"/>
    <cellStyle name="쉼표 [0] 12 12 3 2 7 2 3" xfId="15451"/>
    <cellStyle name="쉼표 [0] 12 12 3 2 7 3" xfId="15452"/>
    <cellStyle name="쉼표 [0] 12 12 3 2 7 4" xfId="15453"/>
    <cellStyle name="쉼표 [0] 12 12 3 2 8" xfId="15454"/>
    <cellStyle name="쉼표 [0] 12 12 3 2 8 2" xfId="15455"/>
    <cellStyle name="쉼표 [0] 12 12 3 2 8 2 2" xfId="15456"/>
    <cellStyle name="쉼표 [0] 12 12 3 2 8 2 3" xfId="15457"/>
    <cellStyle name="쉼표 [0] 12 12 3 2 8 3" xfId="15458"/>
    <cellStyle name="쉼표 [0] 12 12 3 2 8 4" xfId="15459"/>
    <cellStyle name="쉼표 [0] 12 12 3 2 9" xfId="15460"/>
    <cellStyle name="쉼표 [0] 12 12 3 2 9 2" xfId="15461"/>
    <cellStyle name="쉼표 [0] 12 12 3 2 9 2 2" xfId="15462"/>
    <cellStyle name="쉼표 [0] 12 12 3 2 9 2 3" xfId="15463"/>
    <cellStyle name="쉼표 [0] 12 12 3 2 9 3" xfId="15464"/>
    <cellStyle name="쉼표 [0] 12 12 3 2 9 4" xfId="15465"/>
    <cellStyle name="쉼표 [0] 12 12 3 20" xfId="15466"/>
    <cellStyle name="쉼표 [0] 12 12 3 21" xfId="15467"/>
    <cellStyle name="쉼표 [0] 12 12 3 22" xfId="15468"/>
    <cellStyle name="쉼표 [0] 12 12 3 23" xfId="15469"/>
    <cellStyle name="쉼표 [0] 12 12 3 24" xfId="36709"/>
    <cellStyle name="쉼표 [0] 12 12 3 3" xfId="15470"/>
    <cellStyle name="쉼표 [0] 12 12 3 3 10" xfId="15471"/>
    <cellStyle name="쉼표 [0] 12 12 3 3 11" xfId="15472"/>
    <cellStyle name="쉼표 [0] 12 12 3 3 12" xfId="15473"/>
    <cellStyle name="쉼표 [0] 12 12 3 3 13" xfId="15474"/>
    <cellStyle name="쉼표 [0] 12 12 3 3 14" xfId="36697"/>
    <cellStyle name="쉼표 [0] 12 12 3 3 2" xfId="15475"/>
    <cellStyle name="쉼표 [0] 12 12 3 3 2 2" xfId="15476"/>
    <cellStyle name="쉼표 [0] 12 12 3 3 2 2 2" xfId="15477"/>
    <cellStyle name="쉼표 [0] 12 12 3 3 2 2 3" xfId="15478"/>
    <cellStyle name="쉼표 [0] 12 12 3 3 2 3" xfId="15479"/>
    <cellStyle name="쉼표 [0] 12 12 3 3 2 4" xfId="15480"/>
    <cellStyle name="쉼표 [0] 12 12 3 3 3" xfId="15481"/>
    <cellStyle name="쉼표 [0] 12 12 3 3 3 2" xfId="15482"/>
    <cellStyle name="쉼표 [0] 12 12 3 3 3 2 2" xfId="15483"/>
    <cellStyle name="쉼표 [0] 12 12 3 3 3 2 3" xfId="15484"/>
    <cellStyle name="쉼표 [0] 12 12 3 3 3 3" xfId="15485"/>
    <cellStyle name="쉼표 [0] 12 12 3 3 3 4" xfId="15486"/>
    <cellStyle name="쉼표 [0] 12 12 3 3 4" xfId="15487"/>
    <cellStyle name="쉼표 [0] 12 12 3 3 4 2" xfId="15488"/>
    <cellStyle name="쉼표 [0] 12 12 3 3 4 2 2" xfId="15489"/>
    <cellStyle name="쉼표 [0] 12 12 3 3 4 2 3" xfId="15490"/>
    <cellStyle name="쉼표 [0] 12 12 3 3 4 3" xfId="15491"/>
    <cellStyle name="쉼표 [0] 12 12 3 3 4 4" xfId="15492"/>
    <cellStyle name="쉼표 [0] 12 12 3 3 5" xfId="15493"/>
    <cellStyle name="쉼표 [0] 12 12 3 3 5 2" xfId="15494"/>
    <cellStyle name="쉼표 [0] 12 12 3 3 5 2 2" xfId="15495"/>
    <cellStyle name="쉼표 [0] 12 12 3 3 5 2 3" xfId="15496"/>
    <cellStyle name="쉼표 [0] 12 12 3 3 5 3" xfId="15497"/>
    <cellStyle name="쉼표 [0] 12 12 3 3 5 4" xfId="15498"/>
    <cellStyle name="쉼표 [0] 12 12 3 3 6" xfId="15499"/>
    <cellStyle name="쉼표 [0] 12 12 3 3 6 2" xfId="15500"/>
    <cellStyle name="쉼표 [0] 12 12 3 3 6 2 2" xfId="15501"/>
    <cellStyle name="쉼표 [0] 12 12 3 3 6 2 3" xfId="15502"/>
    <cellStyle name="쉼표 [0] 12 12 3 3 6 3" xfId="15503"/>
    <cellStyle name="쉼표 [0] 12 12 3 3 6 4" xfId="15504"/>
    <cellStyle name="쉼표 [0] 12 12 3 3 7" xfId="15505"/>
    <cellStyle name="쉼표 [0] 12 12 3 3 7 2" xfId="15506"/>
    <cellStyle name="쉼표 [0] 12 12 3 3 7 2 2" xfId="15507"/>
    <cellStyle name="쉼표 [0] 12 12 3 3 7 2 3" xfId="15508"/>
    <cellStyle name="쉼표 [0] 12 12 3 3 7 3" xfId="15509"/>
    <cellStyle name="쉼표 [0] 12 12 3 3 7 4" xfId="15510"/>
    <cellStyle name="쉼표 [0] 12 12 3 3 8" xfId="15511"/>
    <cellStyle name="쉼표 [0] 12 12 3 3 8 2" xfId="15512"/>
    <cellStyle name="쉼표 [0] 12 12 3 3 8 3" xfId="15513"/>
    <cellStyle name="쉼표 [0] 12 12 3 3 9" xfId="15514"/>
    <cellStyle name="쉼표 [0] 12 12 3 3 9 2" xfId="15515"/>
    <cellStyle name="쉼표 [0] 12 12 3 3 9 3" xfId="15516"/>
    <cellStyle name="쉼표 [0] 12 12 3 4" xfId="15517"/>
    <cellStyle name="쉼표 [0] 12 12 3 4 10" xfId="15518"/>
    <cellStyle name="쉼표 [0] 12 12 3 4 10 2" xfId="15519"/>
    <cellStyle name="쉼표 [0] 12 12 3 4 10 3" xfId="15520"/>
    <cellStyle name="쉼표 [0] 12 12 3 4 11" xfId="15521"/>
    <cellStyle name="쉼표 [0] 12 12 3 4 12" xfId="15522"/>
    <cellStyle name="쉼표 [0] 12 12 3 4 13" xfId="15523"/>
    <cellStyle name="쉼표 [0] 12 12 3 4 14" xfId="15524"/>
    <cellStyle name="쉼표 [0] 12 12 3 4 15" xfId="36695"/>
    <cellStyle name="쉼표 [0] 12 12 3 4 2" xfId="15525"/>
    <cellStyle name="쉼표 [0] 12 12 3 4 2 10" xfId="15526"/>
    <cellStyle name="쉼표 [0] 12 12 3 4 2 10 2" xfId="15527"/>
    <cellStyle name="쉼표 [0] 12 12 3 4 2 10 3" xfId="15528"/>
    <cellStyle name="쉼표 [0] 12 12 3 4 2 11" xfId="15529"/>
    <cellStyle name="쉼표 [0] 12 12 3 4 2 12" xfId="15530"/>
    <cellStyle name="쉼표 [0] 12 12 3 4 2 13" xfId="15531"/>
    <cellStyle name="쉼표 [0] 12 12 3 4 2 14" xfId="15532"/>
    <cellStyle name="쉼표 [0] 12 12 3 4 2 15" xfId="36693"/>
    <cellStyle name="쉼표 [0] 12 12 3 4 2 2" xfId="15533"/>
    <cellStyle name="쉼표 [0] 12 12 3 4 2 2 2" xfId="15534"/>
    <cellStyle name="쉼표 [0] 12 12 3 4 2 2 2 2" xfId="15535"/>
    <cellStyle name="쉼표 [0] 12 12 3 4 2 2 2 3" xfId="15536"/>
    <cellStyle name="쉼표 [0] 12 12 3 4 2 2 3" xfId="15537"/>
    <cellStyle name="쉼표 [0] 12 12 3 4 2 2 4" xfId="15538"/>
    <cellStyle name="쉼표 [0] 12 12 3 4 2 3" xfId="15539"/>
    <cellStyle name="쉼표 [0] 12 12 3 4 2 3 2" xfId="15540"/>
    <cellStyle name="쉼표 [0] 12 12 3 4 2 3 2 2" xfId="15541"/>
    <cellStyle name="쉼표 [0] 12 12 3 4 2 3 2 3" xfId="15542"/>
    <cellStyle name="쉼표 [0] 12 12 3 4 2 3 3" xfId="15543"/>
    <cellStyle name="쉼표 [0] 12 12 3 4 2 3 4" xfId="15544"/>
    <cellStyle name="쉼표 [0] 12 12 3 4 2 4" xfId="15545"/>
    <cellStyle name="쉼표 [0] 12 12 3 4 2 4 2" xfId="15546"/>
    <cellStyle name="쉼표 [0] 12 12 3 4 2 4 2 2" xfId="15547"/>
    <cellStyle name="쉼표 [0] 12 12 3 4 2 4 2 3" xfId="15548"/>
    <cellStyle name="쉼표 [0] 12 12 3 4 2 4 3" xfId="15549"/>
    <cellStyle name="쉼표 [0] 12 12 3 4 2 4 4" xfId="15550"/>
    <cellStyle name="쉼표 [0] 12 12 3 4 2 5" xfId="15551"/>
    <cellStyle name="쉼표 [0] 12 12 3 4 2 5 2" xfId="15552"/>
    <cellStyle name="쉼표 [0] 12 12 3 4 2 5 2 2" xfId="15553"/>
    <cellStyle name="쉼표 [0] 12 12 3 4 2 5 2 3" xfId="15554"/>
    <cellStyle name="쉼표 [0] 12 12 3 4 2 5 3" xfId="15555"/>
    <cellStyle name="쉼표 [0] 12 12 3 4 2 5 4" xfId="15556"/>
    <cellStyle name="쉼표 [0] 12 12 3 4 2 6" xfId="15557"/>
    <cellStyle name="쉼표 [0] 12 12 3 4 2 6 2" xfId="15558"/>
    <cellStyle name="쉼표 [0] 12 12 3 4 2 6 2 2" xfId="15559"/>
    <cellStyle name="쉼표 [0] 12 12 3 4 2 6 2 3" xfId="15560"/>
    <cellStyle name="쉼표 [0] 12 12 3 4 2 6 3" xfId="15561"/>
    <cellStyle name="쉼표 [0] 12 12 3 4 2 6 4" xfId="15562"/>
    <cellStyle name="쉼표 [0] 12 12 3 4 2 7" xfId="15563"/>
    <cellStyle name="쉼표 [0] 12 12 3 4 2 7 2" xfId="15564"/>
    <cellStyle name="쉼표 [0] 12 12 3 4 2 7 2 2" xfId="15565"/>
    <cellStyle name="쉼표 [0] 12 12 3 4 2 7 2 3" xfId="15566"/>
    <cellStyle name="쉼표 [0] 12 12 3 4 2 7 3" xfId="15567"/>
    <cellStyle name="쉼표 [0] 12 12 3 4 2 7 4" xfId="15568"/>
    <cellStyle name="쉼표 [0] 12 12 3 4 2 8" xfId="15569"/>
    <cellStyle name="쉼표 [0] 12 12 3 4 2 8 2" xfId="15570"/>
    <cellStyle name="쉼표 [0] 12 12 3 4 2 8 2 2" xfId="15571"/>
    <cellStyle name="쉼표 [0] 12 12 3 4 2 8 2 3" xfId="15572"/>
    <cellStyle name="쉼표 [0] 12 12 3 4 2 8 3" xfId="15573"/>
    <cellStyle name="쉼표 [0] 12 12 3 4 2 8 4" xfId="15574"/>
    <cellStyle name="쉼표 [0] 12 12 3 4 2 9" xfId="15575"/>
    <cellStyle name="쉼표 [0] 12 12 3 4 2 9 2" xfId="15576"/>
    <cellStyle name="쉼표 [0] 12 12 3 4 2 9 3" xfId="15577"/>
    <cellStyle name="쉼표 [0] 12 12 3 4 3" xfId="15578"/>
    <cellStyle name="쉼표 [0] 12 12 3 4 3 2" xfId="15579"/>
    <cellStyle name="쉼표 [0] 12 12 3 4 3 2 2" xfId="15580"/>
    <cellStyle name="쉼표 [0] 12 12 3 4 3 2 3" xfId="15581"/>
    <cellStyle name="쉼표 [0] 12 12 3 4 3 3" xfId="15582"/>
    <cellStyle name="쉼표 [0] 12 12 3 4 3 4" xfId="15583"/>
    <cellStyle name="쉼표 [0] 12 12 3 4 4" xfId="15584"/>
    <cellStyle name="쉼표 [0] 12 12 3 4 4 2" xfId="15585"/>
    <cellStyle name="쉼표 [0] 12 12 3 4 4 2 2" xfId="15586"/>
    <cellStyle name="쉼표 [0] 12 12 3 4 4 2 3" xfId="15587"/>
    <cellStyle name="쉼표 [0] 12 12 3 4 4 3" xfId="15588"/>
    <cellStyle name="쉼표 [0] 12 12 3 4 4 4" xfId="15589"/>
    <cellStyle name="쉼표 [0] 12 12 3 4 5" xfId="15590"/>
    <cellStyle name="쉼표 [0] 12 12 3 4 5 2" xfId="15591"/>
    <cellStyle name="쉼표 [0] 12 12 3 4 5 2 2" xfId="15592"/>
    <cellStyle name="쉼표 [0] 12 12 3 4 5 2 3" xfId="15593"/>
    <cellStyle name="쉼표 [0] 12 12 3 4 5 3" xfId="15594"/>
    <cellStyle name="쉼표 [0] 12 12 3 4 5 4" xfId="15595"/>
    <cellStyle name="쉼표 [0] 12 12 3 4 6" xfId="15596"/>
    <cellStyle name="쉼표 [0] 12 12 3 4 6 2" xfId="15597"/>
    <cellStyle name="쉼표 [0] 12 12 3 4 6 2 2" xfId="15598"/>
    <cellStyle name="쉼표 [0] 12 12 3 4 6 2 3" xfId="15599"/>
    <cellStyle name="쉼표 [0] 12 12 3 4 6 3" xfId="15600"/>
    <cellStyle name="쉼표 [0] 12 12 3 4 6 4" xfId="15601"/>
    <cellStyle name="쉼표 [0] 12 12 3 4 7" xfId="15602"/>
    <cellStyle name="쉼표 [0] 12 12 3 4 7 2" xfId="15603"/>
    <cellStyle name="쉼표 [0] 12 12 3 4 7 2 2" xfId="15604"/>
    <cellStyle name="쉼표 [0] 12 12 3 4 7 2 3" xfId="15605"/>
    <cellStyle name="쉼표 [0] 12 12 3 4 7 3" xfId="15606"/>
    <cellStyle name="쉼표 [0] 12 12 3 4 7 4" xfId="15607"/>
    <cellStyle name="쉼표 [0] 12 12 3 4 8" xfId="15608"/>
    <cellStyle name="쉼표 [0] 12 12 3 4 8 2" xfId="15609"/>
    <cellStyle name="쉼표 [0] 12 12 3 4 8 2 2" xfId="15610"/>
    <cellStyle name="쉼표 [0] 12 12 3 4 8 2 3" xfId="15611"/>
    <cellStyle name="쉼표 [0] 12 12 3 4 8 3" xfId="15612"/>
    <cellStyle name="쉼표 [0] 12 12 3 4 8 4" xfId="15613"/>
    <cellStyle name="쉼표 [0] 12 12 3 4 9" xfId="15614"/>
    <cellStyle name="쉼표 [0] 12 12 3 4 9 2" xfId="15615"/>
    <cellStyle name="쉼표 [0] 12 12 3 4 9 3" xfId="15616"/>
    <cellStyle name="쉼표 [0] 12 12 3 5" xfId="15617"/>
    <cellStyle name="쉼표 [0] 12 12 3 5 10" xfId="15618"/>
    <cellStyle name="쉼표 [0] 12 12 3 5 11" xfId="15619"/>
    <cellStyle name="쉼표 [0] 12 12 3 5 12" xfId="36691"/>
    <cellStyle name="쉼표 [0] 12 12 3 5 2" xfId="15620"/>
    <cellStyle name="쉼표 [0] 12 12 3 5 2 2" xfId="15621"/>
    <cellStyle name="쉼표 [0] 12 12 3 5 2 2 2" xfId="15622"/>
    <cellStyle name="쉼표 [0] 12 12 3 5 2 2 3" xfId="15623"/>
    <cellStyle name="쉼표 [0] 12 12 3 5 2 3" xfId="15624"/>
    <cellStyle name="쉼표 [0] 12 12 3 5 2 4" xfId="15625"/>
    <cellStyle name="쉼표 [0] 12 12 3 5 3" xfId="15626"/>
    <cellStyle name="쉼표 [0] 12 12 3 5 3 2" xfId="15627"/>
    <cellStyle name="쉼표 [0] 12 12 3 5 3 2 2" xfId="15628"/>
    <cellStyle name="쉼표 [0] 12 12 3 5 3 2 3" xfId="15629"/>
    <cellStyle name="쉼표 [0] 12 12 3 5 3 3" xfId="15630"/>
    <cellStyle name="쉼표 [0] 12 12 3 5 3 4" xfId="15631"/>
    <cellStyle name="쉼표 [0] 12 12 3 5 4" xfId="15632"/>
    <cellStyle name="쉼표 [0] 12 12 3 5 4 2" xfId="15633"/>
    <cellStyle name="쉼표 [0] 12 12 3 5 4 2 2" xfId="15634"/>
    <cellStyle name="쉼표 [0] 12 12 3 5 4 2 3" xfId="15635"/>
    <cellStyle name="쉼표 [0] 12 12 3 5 4 3" xfId="15636"/>
    <cellStyle name="쉼표 [0] 12 12 3 5 4 4" xfId="15637"/>
    <cellStyle name="쉼표 [0] 12 12 3 5 5" xfId="15638"/>
    <cellStyle name="쉼표 [0] 12 12 3 5 5 2" xfId="15639"/>
    <cellStyle name="쉼표 [0] 12 12 3 5 5 2 2" xfId="15640"/>
    <cellStyle name="쉼표 [0] 12 12 3 5 5 2 3" xfId="15641"/>
    <cellStyle name="쉼표 [0] 12 12 3 5 5 3" xfId="15642"/>
    <cellStyle name="쉼표 [0] 12 12 3 5 5 4" xfId="15643"/>
    <cellStyle name="쉼표 [0] 12 12 3 5 6" xfId="15644"/>
    <cellStyle name="쉼표 [0] 12 12 3 5 6 2" xfId="15645"/>
    <cellStyle name="쉼표 [0] 12 12 3 5 6 3" xfId="15646"/>
    <cellStyle name="쉼표 [0] 12 12 3 5 7" xfId="15647"/>
    <cellStyle name="쉼표 [0] 12 12 3 5 7 2" xfId="15648"/>
    <cellStyle name="쉼표 [0] 12 12 3 5 7 3" xfId="15649"/>
    <cellStyle name="쉼표 [0] 12 12 3 5 8" xfId="15650"/>
    <cellStyle name="쉼표 [0] 12 12 3 5 9" xfId="15651"/>
    <cellStyle name="쉼표 [0] 12 12 3 6" xfId="15652"/>
    <cellStyle name="쉼표 [0] 12 12 3 6 10" xfId="15653"/>
    <cellStyle name="쉼표 [0] 12 12 3 6 11" xfId="15654"/>
    <cellStyle name="쉼표 [0] 12 12 3 6 12" xfId="36690"/>
    <cellStyle name="쉼표 [0] 12 12 3 6 2" xfId="15655"/>
    <cellStyle name="쉼표 [0] 12 12 3 6 2 2" xfId="15656"/>
    <cellStyle name="쉼표 [0] 12 12 3 6 2 2 2" xfId="15657"/>
    <cellStyle name="쉼표 [0] 12 12 3 6 2 2 3" xfId="15658"/>
    <cellStyle name="쉼표 [0] 12 12 3 6 2 3" xfId="15659"/>
    <cellStyle name="쉼표 [0] 12 12 3 6 2 4" xfId="15660"/>
    <cellStyle name="쉼표 [0] 12 12 3 6 3" xfId="15661"/>
    <cellStyle name="쉼표 [0] 12 12 3 6 3 2" xfId="15662"/>
    <cellStyle name="쉼표 [0] 12 12 3 6 3 2 2" xfId="15663"/>
    <cellStyle name="쉼표 [0] 12 12 3 6 3 2 3" xfId="15664"/>
    <cellStyle name="쉼표 [0] 12 12 3 6 3 3" xfId="15665"/>
    <cellStyle name="쉼표 [0] 12 12 3 6 3 4" xfId="15666"/>
    <cellStyle name="쉼표 [0] 12 12 3 6 4" xfId="15667"/>
    <cellStyle name="쉼표 [0] 12 12 3 6 4 2" xfId="15668"/>
    <cellStyle name="쉼표 [0] 12 12 3 6 4 2 2" xfId="15669"/>
    <cellStyle name="쉼표 [0] 12 12 3 6 4 2 3" xfId="15670"/>
    <cellStyle name="쉼표 [0] 12 12 3 6 4 3" xfId="15671"/>
    <cellStyle name="쉼표 [0] 12 12 3 6 4 4" xfId="15672"/>
    <cellStyle name="쉼표 [0] 12 12 3 6 5" xfId="15673"/>
    <cellStyle name="쉼표 [0] 12 12 3 6 5 2" xfId="15674"/>
    <cellStyle name="쉼표 [0] 12 12 3 6 5 2 2" xfId="15675"/>
    <cellStyle name="쉼표 [0] 12 12 3 6 5 2 3" xfId="15676"/>
    <cellStyle name="쉼표 [0] 12 12 3 6 5 3" xfId="15677"/>
    <cellStyle name="쉼표 [0] 12 12 3 6 5 4" xfId="15678"/>
    <cellStyle name="쉼표 [0] 12 12 3 6 6" xfId="15679"/>
    <cellStyle name="쉼표 [0] 12 12 3 6 6 2" xfId="15680"/>
    <cellStyle name="쉼표 [0] 12 12 3 6 6 3" xfId="15681"/>
    <cellStyle name="쉼표 [0] 12 12 3 6 7" xfId="15682"/>
    <cellStyle name="쉼표 [0] 12 12 3 6 7 2" xfId="15683"/>
    <cellStyle name="쉼표 [0] 12 12 3 6 7 3" xfId="15684"/>
    <cellStyle name="쉼표 [0] 12 12 3 6 8" xfId="15685"/>
    <cellStyle name="쉼표 [0] 12 12 3 6 9" xfId="15686"/>
    <cellStyle name="쉼표 [0] 12 12 3 7" xfId="15687"/>
    <cellStyle name="쉼표 [0] 12 12 3 7 10" xfId="15688"/>
    <cellStyle name="쉼표 [0] 12 12 3 7 11" xfId="15689"/>
    <cellStyle name="쉼표 [0] 12 12 3 7 12" xfId="36689"/>
    <cellStyle name="쉼표 [0] 12 12 3 7 2" xfId="15690"/>
    <cellStyle name="쉼표 [0] 12 12 3 7 2 2" xfId="15691"/>
    <cellStyle name="쉼표 [0] 12 12 3 7 2 2 2" xfId="15692"/>
    <cellStyle name="쉼표 [0] 12 12 3 7 2 2 3" xfId="15693"/>
    <cellStyle name="쉼표 [0] 12 12 3 7 2 3" xfId="15694"/>
    <cellStyle name="쉼표 [0] 12 12 3 7 2 4" xfId="15695"/>
    <cellStyle name="쉼표 [0] 12 12 3 7 3" xfId="15696"/>
    <cellStyle name="쉼표 [0] 12 12 3 7 3 2" xfId="15697"/>
    <cellStyle name="쉼표 [0] 12 12 3 7 3 2 2" xfId="15698"/>
    <cellStyle name="쉼표 [0] 12 12 3 7 3 2 3" xfId="15699"/>
    <cellStyle name="쉼표 [0] 12 12 3 7 3 3" xfId="15700"/>
    <cellStyle name="쉼표 [0] 12 12 3 7 3 4" xfId="15701"/>
    <cellStyle name="쉼표 [0] 12 12 3 7 4" xfId="15702"/>
    <cellStyle name="쉼표 [0] 12 12 3 7 4 2" xfId="15703"/>
    <cellStyle name="쉼표 [0] 12 12 3 7 4 2 2" xfId="15704"/>
    <cellStyle name="쉼표 [0] 12 12 3 7 4 2 3" xfId="15705"/>
    <cellStyle name="쉼표 [0] 12 12 3 7 4 3" xfId="15706"/>
    <cellStyle name="쉼표 [0] 12 12 3 7 4 4" xfId="15707"/>
    <cellStyle name="쉼표 [0] 12 12 3 7 5" xfId="15708"/>
    <cellStyle name="쉼표 [0] 12 12 3 7 5 2" xfId="15709"/>
    <cellStyle name="쉼표 [0] 12 12 3 7 5 2 2" xfId="15710"/>
    <cellStyle name="쉼표 [0] 12 12 3 7 5 2 3" xfId="15711"/>
    <cellStyle name="쉼표 [0] 12 12 3 7 5 3" xfId="15712"/>
    <cellStyle name="쉼표 [0] 12 12 3 7 5 4" xfId="15713"/>
    <cellStyle name="쉼표 [0] 12 12 3 7 6" xfId="15714"/>
    <cellStyle name="쉼표 [0] 12 12 3 7 6 2" xfId="15715"/>
    <cellStyle name="쉼표 [0] 12 12 3 7 6 3" xfId="15716"/>
    <cellStyle name="쉼표 [0] 12 12 3 7 7" xfId="15717"/>
    <cellStyle name="쉼표 [0] 12 12 3 7 7 2" xfId="15718"/>
    <cellStyle name="쉼표 [0] 12 12 3 7 7 3" xfId="15719"/>
    <cellStyle name="쉼표 [0] 12 12 3 7 8" xfId="15720"/>
    <cellStyle name="쉼표 [0] 12 12 3 7 9" xfId="15721"/>
    <cellStyle name="쉼표 [0] 12 12 3 8" xfId="15722"/>
    <cellStyle name="쉼표 [0] 12 12 3 8 2" xfId="15723"/>
    <cellStyle name="쉼표 [0] 12 12 3 8 2 2" xfId="15724"/>
    <cellStyle name="쉼표 [0] 12 12 3 8 2 3" xfId="15725"/>
    <cellStyle name="쉼표 [0] 12 12 3 8 3" xfId="15726"/>
    <cellStyle name="쉼표 [0] 12 12 3 8 4" xfId="15727"/>
    <cellStyle name="쉼표 [0] 12 12 3 9" xfId="15728"/>
    <cellStyle name="쉼표 [0] 12 12 3 9 2" xfId="15729"/>
    <cellStyle name="쉼표 [0] 12 12 3 9 2 2" xfId="15730"/>
    <cellStyle name="쉼표 [0] 12 12 3 9 2 3" xfId="15731"/>
    <cellStyle name="쉼표 [0] 12 12 3 9 3" xfId="15732"/>
    <cellStyle name="쉼표 [0] 12 12 3 9 4" xfId="15733"/>
    <cellStyle name="쉼표 [0] 12 12 4" xfId="15734"/>
    <cellStyle name="쉼표 [0] 12 12 4 10" xfId="15735"/>
    <cellStyle name="쉼표 [0] 12 12 4 11" xfId="15736"/>
    <cellStyle name="쉼표 [0] 12 12 4 12" xfId="15737"/>
    <cellStyle name="쉼표 [0] 12 12 4 13" xfId="15738"/>
    <cellStyle name="쉼표 [0] 12 12 4 14" xfId="36687"/>
    <cellStyle name="쉼표 [0] 12 12 4 2" xfId="15739"/>
    <cellStyle name="쉼표 [0] 12 12 4 2 2" xfId="15740"/>
    <cellStyle name="쉼표 [0] 12 12 4 2 2 2" xfId="15741"/>
    <cellStyle name="쉼표 [0] 12 12 4 2 2 3" xfId="15742"/>
    <cellStyle name="쉼표 [0] 12 12 4 2 3" xfId="15743"/>
    <cellStyle name="쉼표 [0] 12 12 4 2 4" xfId="15744"/>
    <cellStyle name="쉼표 [0] 12 12 4 3" xfId="15745"/>
    <cellStyle name="쉼표 [0] 12 12 4 3 2" xfId="15746"/>
    <cellStyle name="쉼표 [0] 12 12 4 3 2 2" xfId="15747"/>
    <cellStyle name="쉼표 [0] 12 12 4 3 2 3" xfId="15748"/>
    <cellStyle name="쉼표 [0] 12 12 4 3 3" xfId="15749"/>
    <cellStyle name="쉼표 [0] 12 12 4 3 4" xfId="15750"/>
    <cellStyle name="쉼표 [0] 12 12 4 4" xfId="15751"/>
    <cellStyle name="쉼표 [0] 12 12 4 4 2" xfId="15752"/>
    <cellStyle name="쉼표 [0] 12 12 4 4 2 2" xfId="15753"/>
    <cellStyle name="쉼표 [0] 12 12 4 4 2 3" xfId="15754"/>
    <cellStyle name="쉼표 [0] 12 12 4 4 3" xfId="15755"/>
    <cellStyle name="쉼표 [0] 12 12 4 4 4" xfId="15756"/>
    <cellStyle name="쉼표 [0] 12 12 4 5" xfId="15757"/>
    <cellStyle name="쉼표 [0] 12 12 4 5 2" xfId="15758"/>
    <cellStyle name="쉼표 [0] 12 12 4 5 2 2" xfId="15759"/>
    <cellStyle name="쉼표 [0] 12 12 4 5 2 3" xfId="15760"/>
    <cellStyle name="쉼표 [0] 12 12 4 5 3" xfId="15761"/>
    <cellStyle name="쉼표 [0] 12 12 4 5 4" xfId="15762"/>
    <cellStyle name="쉼표 [0] 12 12 4 6" xfId="15763"/>
    <cellStyle name="쉼표 [0] 12 12 4 6 2" xfId="15764"/>
    <cellStyle name="쉼표 [0] 12 12 4 6 2 2" xfId="15765"/>
    <cellStyle name="쉼표 [0] 12 12 4 6 2 3" xfId="15766"/>
    <cellStyle name="쉼표 [0] 12 12 4 6 3" xfId="15767"/>
    <cellStyle name="쉼표 [0] 12 12 4 6 4" xfId="15768"/>
    <cellStyle name="쉼표 [0] 12 12 4 7" xfId="15769"/>
    <cellStyle name="쉼표 [0] 12 12 4 7 2" xfId="15770"/>
    <cellStyle name="쉼표 [0] 12 12 4 7 2 2" xfId="15771"/>
    <cellStyle name="쉼표 [0] 12 12 4 7 2 3" xfId="15772"/>
    <cellStyle name="쉼표 [0] 12 12 4 7 3" xfId="15773"/>
    <cellStyle name="쉼표 [0] 12 12 4 7 4" xfId="15774"/>
    <cellStyle name="쉼표 [0] 12 12 4 8" xfId="15775"/>
    <cellStyle name="쉼표 [0] 12 12 4 8 2" xfId="15776"/>
    <cellStyle name="쉼표 [0] 12 12 4 8 3" xfId="15777"/>
    <cellStyle name="쉼표 [0] 12 12 4 9" xfId="15778"/>
    <cellStyle name="쉼표 [0] 12 12 4 9 2" xfId="15779"/>
    <cellStyle name="쉼표 [0] 12 12 4 9 3" xfId="15780"/>
    <cellStyle name="쉼표 [0] 12 12 5" xfId="15781"/>
    <cellStyle name="쉼표 [0] 12 12 5 10" xfId="15782"/>
    <cellStyle name="쉼표 [0] 12 12 5 11" xfId="15783"/>
    <cellStyle name="쉼표 [0] 12 12 5 12" xfId="15784"/>
    <cellStyle name="쉼표 [0] 12 12 5 13" xfId="15785"/>
    <cellStyle name="쉼표 [0] 12 12 5 14" xfId="36685"/>
    <cellStyle name="쉼표 [0] 12 12 5 2" xfId="15786"/>
    <cellStyle name="쉼표 [0] 12 12 5 2 2" xfId="15787"/>
    <cellStyle name="쉼표 [0] 12 12 5 2 2 2" xfId="15788"/>
    <cellStyle name="쉼표 [0] 12 12 5 2 2 3" xfId="15789"/>
    <cellStyle name="쉼표 [0] 12 12 5 2 3" xfId="15790"/>
    <cellStyle name="쉼표 [0] 12 12 5 2 4" xfId="15791"/>
    <cellStyle name="쉼표 [0] 12 12 5 3" xfId="15792"/>
    <cellStyle name="쉼표 [0] 12 12 5 3 2" xfId="15793"/>
    <cellStyle name="쉼표 [0] 12 12 5 3 2 2" xfId="15794"/>
    <cellStyle name="쉼표 [0] 12 12 5 3 2 3" xfId="15795"/>
    <cellStyle name="쉼표 [0] 12 12 5 3 3" xfId="15796"/>
    <cellStyle name="쉼표 [0] 12 12 5 3 4" xfId="15797"/>
    <cellStyle name="쉼표 [0] 12 12 5 4" xfId="15798"/>
    <cellStyle name="쉼표 [0] 12 12 5 4 2" xfId="15799"/>
    <cellStyle name="쉼표 [0] 12 12 5 4 2 2" xfId="15800"/>
    <cellStyle name="쉼표 [0] 12 12 5 4 2 3" xfId="15801"/>
    <cellStyle name="쉼표 [0] 12 12 5 4 3" xfId="15802"/>
    <cellStyle name="쉼표 [0] 12 12 5 4 4" xfId="15803"/>
    <cellStyle name="쉼표 [0] 12 12 5 5" xfId="15804"/>
    <cellStyle name="쉼표 [0] 12 12 5 5 2" xfId="15805"/>
    <cellStyle name="쉼표 [0] 12 12 5 5 2 2" xfId="15806"/>
    <cellStyle name="쉼표 [0] 12 12 5 5 2 3" xfId="15807"/>
    <cellStyle name="쉼표 [0] 12 12 5 5 3" xfId="15808"/>
    <cellStyle name="쉼표 [0] 12 12 5 5 4" xfId="15809"/>
    <cellStyle name="쉼표 [0] 12 12 5 6" xfId="15810"/>
    <cellStyle name="쉼표 [0] 12 12 5 6 2" xfId="15811"/>
    <cellStyle name="쉼표 [0] 12 12 5 6 2 2" xfId="15812"/>
    <cellStyle name="쉼표 [0] 12 12 5 6 2 3" xfId="15813"/>
    <cellStyle name="쉼표 [0] 12 12 5 6 3" xfId="15814"/>
    <cellStyle name="쉼표 [0] 12 12 5 6 4" xfId="15815"/>
    <cellStyle name="쉼표 [0] 12 12 5 7" xfId="15816"/>
    <cellStyle name="쉼표 [0] 12 12 5 7 2" xfId="15817"/>
    <cellStyle name="쉼표 [0] 12 12 5 7 2 2" xfId="15818"/>
    <cellStyle name="쉼표 [0] 12 12 5 7 2 3" xfId="15819"/>
    <cellStyle name="쉼표 [0] 12 12 5 7 3" xfId="15820"/>
    <cellStyle name="쉼표 [0] 12 12 5 7 4" xfId="15821"/>
    <cellStyle name="쉼표 [0] 12 12 5 8" xfId="15822"/>
    <cellStyle name="쉼표 [0] 12 12 5 8 2" xfId="15823"/>
    <cellStyle name="쉼표 [0] 12 12 5 8 3" xfId="15824"/>
    <cellStyle name="쉼표 [0] 12 12 5 9" xfId="15825"/>
    <cellStyle name="쉼표 [0] 12 12 5 9 2" xfId="15826"/>
    <cellStyle name="쉼표 [0] 12 12 5 9 3" xfId="15827"/>
    <cellStyle name="쉼표 [0] 12 12 6" xfId="15828"/>
    <cellStyle name="쉼표 [0] 12 12 6 10" xfId="15829"/>
    <cellStyle name="쉼표 [0] 12 12 6 10 2" xfId="15830"/>
    <cellStyle name="쉼표 [0] 12 12 6 10 2 2" xfId="15831"/>
    <cellStyle name="쉼표 [0] 12 12 6 10 2 3" xfId="15832"/>
    <cellStyle name="쉼표 [0] 12 12 6 10 3" xfId="15833"/>
    <cellStyle name="쉼표 [0] 12 12 6 10 4" xfId="15834"/>
    <cellStyle name="쉼표 [0] 12 12 6 11" xfId="15835"/>
    <cellStyle name="쉼표 [0] 12 12 6 11 2" xfId="15836"/>
    <cellStyle name="쉼표 [0] 12 12 6 11 2 2" xfId="15837"/>
    <cellStyle name="쉼표 [0] 12 12 6 11 2 3" xfId="15838"/>
    <cellStyle name="쉼표 [0] 12 12 6 11 3" xfId="15839"/>
    <cellStyle name="쉼표 [0] 12 12 6 11 4" xfId="15840"/>
    <cellStyle name="쉼표 [0] 12 12 6 12" xfId="15841"/>
    <cellStyle name="쉼표 [0] 12 12 6 12 2" xfId="15842"/>
    <cellStyle name="쉼표 [0] 12 12 6 12 2 2" xfId="15843"/>
    <cellStyle name="쉼표 [0] 12 12 6 12 2 3" xfId="15844"/>
    <cellStyle name="쉼표 [0] 12 12 6 12 3" xfId="15845"/>
    <cellStyle name="쉼표 [0] 12 12 6 12 4" xfId="15846"/>
    <cellStyle name="쉼표 [0] 12 12 6 13" xfId="15847"/>
    <cellStyle name="쉼표 [0] 12 12 6 13 2" xfId="15848"/>
    <cellStyle name="쉼표 [0] 12 12 6 13 2 2" xfId="15849"/>
    <cellStyle name="쉼표 [0] 12 12 6 13 2 3" xfId="15850"/>
    <cellStyle name="쉼표 [0] 12 12 6 13 3" xfId="15851"/>
    <cellStyle name="쉼표 [0] 12 12 6 13 4" xfId="15852"/>
    <cellStyle name="쉼표 [0] 12 12 6 14" xfId="15853"/>
    <cellStyle name="쉼표 [0] 12 12 6 14 2" xfId="15854"/>
    <cellStyle name="쉼표 [0] 12 12 6 14 3" xfId="15855"/>
    <cellStyle name="쉼표 [0] 12 12 6 15" xfId="15856"/>
    <cellStyle name="쉼표 [0] 12 12 6 15 2" xfId="15857"/>
    <cellStyle name="쉼표 [0] 12 12 6 15 3" xfId="15858"/>
    <cellStyle name="쉼표 [0] 12 12 6 16" xfId="15859"/>
    <cellStyle name="쉼표 [0] 12 12 6 17" xfId="15860"/>
    <cellStyle name="쉼표 [0] 12 12 6 18" xfId="15861"/>
    <cellStyle name="쉼표 [0] 12 12 6 19" xfId="15862"/>
    <cellStyle name="쉼표 [0] 12 12 6 2" xfId="15863"/>
    <cellStyle name="쉼표 [0] 12 12 6 2 10" xfId="15864"/>
    <cellStyle name="쉼표 [0] 12 12 6 2 10 2" xfId="15865"/>
    <cellStyle name="쉼표 [0] 12 12 6 2 10 3" xfId="15866"/>
    <cellStyle name="쉼표 [0] 12 12 6 2 11" xfId="15867"/>
    <cellStyle name="쉼표 [0] 12 12 6 2 12" xfId="15868"/>
    <cellStyle name="쉼표 [0] 12 12 6 2 13" xfId="15869"/>
    <cellStyle name="쉼표 [0] 12 12 6 2 14" xfId="15870"/>
    <cellStyle name="쉼표 [0] 12 12 6 2 15" xfId="36682"/>
    <cellStyle name="쉼표 [0] 12 12 6 2 2" xfId="15871"/>
    <cellStyle name="쉼표 [0] 12 12 6 2 2 10" xfId="15872"/>
    <cellStyle name="쉼표 [0] 12 12 6 2 2 10 2" xfId="15873"/>
    <cellStyle name="쉼표 [0] 12 12 6 2 2 10 3" xfId="15874"/>
    <cellStyle name="쉼표 [0] 12 12 6 2 2 11" xfId="15875"/>
    <cellStyle name="쉼표 [0] 12 12 6 2 2 12" xfId="15876"/>
    <cellStyle name="쉼표 [0] 12 12 6 2 2 13" xfId="15877"/>
    <cellStyle name="쉼표 [0] 12 12 6 2 2 14" xfId="15878"/>
    <cellStyle name="쉼표 [0] 12 12 6 2 2 15" xfId="36681"/>
    <cellStyle name="쉼표 [0] 12 12 6 2 2 2" xfId="15879"/>
    <cellStyle name="쉼표 [0] 12 12 6 2 2 2 2" xfId="15880"/>
    <cellStyle name="쉼표 [0] 12 12 6 2 2 2 2 2" xfId="15881"/>
    <cellStyle name="쉼표 [0] 12 12 6 2 2 2 2 3" xfId="15882"/>
    <cellStyle name="쉼표 [0] 12 12 6 2 2 2 3" xfId="15883"/>
    <cellStyle name="쉼표 [0] 12 12 6 2 2 2 4" xfId="15884"/>
    <cellStyle name="쉼표 [0] 12 12 6 2 2 3" xfId="15885"/>
    <cellStyle name="쉼표 [0] 12 12 6 2 2 3 2" xfId="15886"/>
    <cellStyle name="쉼표 [0] 12 12 6 2 2 3 2 2" xfId="15887"/>
    <cellStyle name="쉼표 [0] 12 12 6 2 2 3 2 3" xfId="15888"/>
    <cellStyle name="쉼표 [0] 12 12 6 2 2 3 3" xfId="15889"/>
    <cellStyle name="쉼표 [0] 12 12 6 2 2 3 4" xfId="15890"/>
    <cellStyle name="쉼표 [0] 12 12 6 2 2 4" xfId="15891"/>
    <cellStyle name="쉼표 [0] 12 12 6 2 2 4 2" xfId="15892"/>
    <cellStyle name="쉼표 [0] 12 12 6 2 2 4 2 2" xfId="15893"/>
    <cellStyle name="쉼표 [0] 12 12 6 2 2 4 2 3" xfId="15894"/>
    <cellStyle name="쉼표 [0] 12 12 6 2 2 4 3" xfId="15895"/>
    <cellStyle name="쉼표 [0] 12 12 6 2 2 4 4" xfId="15896"/>
    <cellStyle name="쉼표 [0] 12 12 6 2 2 5" xfId="15897"/>
    <cellStyle name="쉼표 [0] 12 12 6 2 2 5 2" xfId="15898"/>
    <cellStyle name="쉼표 [0] 12 12 6 2 2 5 2 2" xfId="15899"/>
    <cellStyle name="쉼표 [0] 12 12 6 2 2 5 2 3" xfId="15900"/>
    <cellStyle name="쉼표 [0] 12 12 6 2 2 5 3" xfId="15901"/>
    <cellStyle name="쉼표 [0] 12 12 6 2 2 5 4" xfId="15902"/>
    <cellStyle name="쉼표 [0] 12 12 6 2 2 6" xfId="15903"/>
    <cellStyle name="쉼표 [0] 12 12 6 2 2 6 2" xfId="15904"/>
    <cellStyle name="쉼표 [0] 12 12 6 2 2 6 2 2" xfId="15905"/>
    <cellStyle name="쉼표 [0] 12 12 6 2 2 6 2 3" xfId="15906"/>
    <cellStyle name="쉼표 [0] 12 12 6 2 2 6 3" xfId="15907"/>
    <cellStyle name="쉼표 [0] 12 12 6 2 2 6 4" xfId="15908"/>
    <cellStyle name="쉼표 [0] 12 12 6 2 2 7" xfId="15909"/>
    <cellStyle name="쉼표 [0] 12 12 6 2 2 7 2" xfId="15910"/>
    <cellStyle name="쉼표 [0] 12 12 6 2 2 7 2 2" xfId="15911"/>
    <cellStyle name="쉼표 [0] 12 12 6 2 2 7 2 3" xfId="15912"/>
    <cellStyle name="쉼표 [0] 12 12 6 2 2 7 3" xfId="15913"/>
    <cellStyle name="쉼표 [0] 12 12 6 2 2 7 4" xfId="15914"/>
    <cellStyle name="쉼표 [0] 12 12 6 2 2 8" xfId="15915"/>
    <cellStyle name="쉼표 [0] 12 12 6 2 2 8 2" xfId="15916"/>
    <cellStyle name="쉼표 [0] 12 12 6 2 2 8 2 2" xfId="15917"/>
    <cellStyle name="쉼표 [0] 12 12 6 2 2 8 2 3" xfId="15918"/>
    <cellStyle name="쉼표 [0] 12 12 6 2 2 8 3" xfId="15919"/>
    <cellStyle name="쉼표 [0] 12 12 6 2 2 8 4" xfId="15920"/>
    <cellStyle name="쉼표 [0] 12 12 6 2 2 9" xfId="15921"/>
    <cellStyle name="쉼표 [0] 12 12 6 2 2 9 2" xfId="15922"/>
    <cellStyle name="쉼표 [0] 12 12 6 2 2 9 3" xfId="15923"/>
    <cellStyle name="쉼표 [0] 12 12 6 2 3" xfId="15924"/>
    <cellStyle name="쉼표 [0] 12 12 6 2 3 2" xfId="15925"/>
    <cellStyle name="쉼표 [0] 12 12 6 2 3 2 2" xfId="15926"/>
    <cellStyle name="쉼표 [0] 12 12 6 2 3 2 3" xfId="15927"/>
    <cellStyle name="쉼표 [0] 12 12 6 2 3 3" xfId="15928"/>
    <cellStyle name="쉼표 [0] 12 12 6 2 3 4" xfId="15929"/>
    <cellStyle name="쉼표 [0] 12 12 6 2 4" xfId="15930"/>
    <cellStyle name="쉼표 [0] 12 12 6 2 4 2" xfId="15931"/>
    <cellStyle name="쉼표 [0] 12 12 6 2 4 2 2" xfId="15932"/>
    <cellStyle name="쉼표 [0] 12 12 6 2 4 2 3" xfId="15933"/>
    <cellStyle name="쉼표 [0] 12 12 6 2 4 3" xfId="15934"/>
    <cellStyle name="쉼표 [0] 12 12 6 2 4 4" xfId="15935"/>
    <cellStyle name="쉼표 [0] 12 12 6 2 5" xfId="15936"/>
    <cellStyle name="쉼표 [0] 12 12 6 2 5 2" xfId="15937"/>
    <cellStyle name="쉼표 [0] 12 12 6 2 5 2 2" xfId="15938"/>
    <cellStyle name="쉼표 [0] 12 12 6 2 5 2 3" xfId="15939"/>
    <cellStyle name="쉼표 [0] 12 12 6 2 5 3" xfId="15940"/>
    <cellStyle name="쉼표 [0] 12 12 6 2 5 4" xfId="15941"/>
    <cellStyle name="쉼표 [0] 12 12 6 2 6" xfId="15942"/>
    <cellStyle name="쉼표 [0] 12 12 6 2 6 2" xfId="15943"/>
    <cellStyle name="쉼표 [0] 12 12 6 2 6 2 2" xfId="15944"/>
    <cellStyle name="쉼표 [0] 12 12 6 2 6 2 3" xfId="15945"/>
    <cellStyle name="쉼표 [0] 12 12 6 2 6 3" xfId="15946"/>
    <cellStyle name="쉼표 [0] 12 12 6 2 6 4" xfId="15947"/>
    <cellStyle name="쉼표 [0] 12 12 6 2 7" xfId="15948"/>
    <cellStyle name="쉼표 [0] 12 12 6 2 7 2" xfId="15949"/>
    <cellStyle name="쉼표 [0] 12 12 6 2 7 2 2" xfId="15950"/>
    <cellStyle name="쉼표 [0] 12 12 6 2 7 2 3" xfId="15951"/>
    <cellStyle name="쉼표 [0] 12 12 6 2 7 3" xfId="15952"/>
    <cellStyle name="쉼표 [0] 12 12 6 2 7 4" xfId="15953"/>
    <cellStyle name="쉼표 [0] 12 12 6 2 8" xfId="15954"/>
    <cellStyle name="쉼표 [0] 12 12 6 2 8 2" xfId="15955"/>
    <cellStyle name="쉼표 [0] 12 12 6 2 8 2 2" xfId="15956"/>
    <cellStyle name="쉼표 [0] 12 12 6 2 8 2 3" xfId="15957"/>
    <cellStyle name="쉼표 [0] 12 12 6 2 8 3" xfId="15958"/>
    <cellStyle name="쉼표 [0] 12 12 6 2 8 4" xfId="15959"/>
    <cellStyle name="쉼표 [0] 12 12 6 2 9" xfId="15960"/>
    <cellStyle name="쉼표 [0] 12 12 6 2 9 2" xfId="15961"/>
    <cellStyle name="쉼표 [0] 12 12 6 2 9 3" xfId="15962"/>
    <cellStyle name="쉼표 [0] 12 12 6 20" xfId="36683"/>
    <cellStyle name="쉼표 [0] 12 12 6 3" xfId="15963"/>
    <cellStyle name="쉼표 [0] 12 12 6 3 10" xfId="15964"/>
    <cellStyle name="쉼표 [0] 12 12 6 3 11" xfId="15965"/>
    <cellStyle name="쉼표 [0] 12 12 6 3 12" xfId="36679"/>
    <cellStyle name="쉼표 [0] 12 12 6 3 2" xfId="15966"/>
    <cellStyle name="쉼표 [0] 12 12 6 3 2 2" xfId="15967"/>
    <cellStyle name="쉼표 [0] 12 12 6 3 2 2 2" xfId="15968"/>
    <cellStyle name="쉼표 [0] 12 12 6 3 2 2 3" xfId="15969"/>
    <cellStyle name="쉼표 [0] 12 12 6 3 2 3" xfId="15970"/>
    <cellStyle name="쉼표 [0] 12 12 6 3 2 4" xfId="15971"/>
    <cellStyle name="쉼표 [0] 12 12 6 3 3" xfId="15972"/>
    <cellStyle name="쉼표 [0] 12 12 6 3 3 2" xfId="15973"/>
    <cellStyle name="쉼표 [0] 12 12 6 3 3 2 2" xfId="15974"/>
    <cellStyle name="쉼표 [0] 12 12 6 3 3 2 3" xfId="15975"/>
    <cellStyle name="쉼표 [0] 12 12 6 3 3 3" xfId="15976"/>
    <cellStyle name="쉼표 [0] 12 12 6 3 3 4" xfId="15977"/>
    <cellStyle name="쉼표 [0] 12 12 6 3 4" xfId="15978"/>
    <cellStyle name="쉼표 [0] 12 12 6 3 4 2" xfId="15979"/>
    <cellStyle name="쉼표 [0] 12 12 6 3 4 2 2" xfId="15980"/>
    <cellStyle name="쉼표 [0] 12 12 6 3 4 2 3" xfId="15981"/>
    <cellStyle name="쉼표 [0] 12 12 6 3 4 3" xfId="15982"/>
    <cellStyle name="쉼표 [0] 12 12 6 3 4 4" xfId="15983"/>
    <cellStyle name="쉼표 [0] 12 12 6 3 5" xfId="15984"/>
    <cellStyle name="쉼표 [0] 12 12 6 3 5 2" xfId="15985"/>
    <cellStyle name="쉼표 [0] 12 12 6 3 5 2 2" xfId="15986"/>
    <cellStyle name="쉼표 [0] 12 12 6 3 5 2 3" xfId="15987"/>
    <cellStyle name="쉼표 [0] 12 12 6 3 5 3" xfId="15988"/>
    <cellStyle name="쉼표 [0] 12 12 6 3 5 4" xfId="15989"/>
    <cellStyle name="쉼표 [0] 12 12 6 3 6" xfId="15990"/>
    <cellStyle name="쉼표 [0] 12 12 6 3 6 2" xfId="15991"/>
    <cellStyle name="쉼표 [0] 12 12 6 3 6 3" xfId="15992"/>
    <cellStyle name="쉼표 [0] 12 12 6 3 7" xfId="15993"/>
    <cellStyle name="쉼표 [0] 12 12 6 3 7 2" xfId="15994"/>
    <cellStyle name="쉼표 [0] 12 12 6 3 7 3" xfId="15995"/>
    <cellStyle name="쉼표 [0] 12 12 6 3 8" xfId="15996"/>
    <cellStyle name="쉼표 [0] 12 12 6 3 9" xfId="15997"/>
    <cellStyle name="쉼표 [0] 12 12 6 4" xfId="15998"/>
    <cellStyle name="쉼표 [0] 12 12 6 4 10" xfId="15999"/>
    <cellStyle name="쉼표 [0] 12 12 6 4 11" xfId="16000"/>
    <cellStyle name="쉼표 [0] 12 12 6 4 12" xfId="36678"/>
    <cellStyle name="쉼표 [0] 12 12 6 4 2" xfId="16001"/>
    <cellStyle name="쉼표 [0] 12 12 6 4 2 2" xfId="16002"/>
    <cellStyle name="쉼표 [0] 12 12 6 4 2 2 2" xfId="16003"/>
    <cellStyle name="쉼표 [0] 12 12 6 4 2 2 3" xfId="16004"/>
    <cellStyle name="쉼표 [0] 12 12 6 4 2 3" xfId="16005"/>
    <cellStyle name="쉼표 [0] 12 12 6 4 2 4" xfId="16006"/>
    <cellStyle name="쉼표 [0] 12 12 6 4 3" xfId="16007"/>
    <cellStyle name="쉼표 [0] 12 12 6 4 3 2" xfId="16008"/>
    <cellStyle name="쉼표 [0] 12 12 6 4 3 2 2" xfId="16009"/>
    <cellStyle name="쉼표 [0] 12 12 6 4 3 2 3" xfId="16010"/>
    <cellStyle name="쉼표 [0] 12 12 6 4 3 3" xfId="16011"/>
    <cellStyle name="쉼표 [0] 12 12 6 4 3 4" xfId="16012"/>
    <cellStyle name="쉼표 [0] 12 12 6 4 4" xfId="16013"/>
    <cellStyle name="쉼표 [0] 12 12 6 4 4 2" xfId="16014"/>
    <cellStyle name="쉼표 [0] 12 12 6 4 4 2 2" xfId="16015"/>
    <cellStyle name="쉼표 [0] 12 12 6 4 4 2 3" xfId="16016"/>
    <cellStyle name="쉼표 [0] 12 12 6 4 4 3" xfId="16017"/>
    <cellStyle name="쉼표 [0] 12 12 6 4 4 4" xfId="16018"/>
    <cellStyle name="쉼표 [0] 12 12 6 4 5" xfId="16019"/>
    <cellStyle name="쉼표 [0] 12 12 6 4 5 2" xfId="16020"/>
    <cellStyle name="쉼표 [0] 12 12 6 4 5 2 2" xfId="16021"/>
    <cellStyle name="쉼표 [0] 12 12 6 4 5 2 3" xfId="16022"/>
    <cellStyle name="쉼표 [0] 12 12 6 4 5 3" xfId="16023"/>
    <cellStyle name="쉼표 [0] 12 12 6 4 5 4" xfId="16024"/>
    <cellStyle name="쉼표 [0] 12 12 6 4 6" xfId="16025"/>
    <cellStyle name="쉼표 [0] 12 12 6 4 6 2" xfId="16026"/>
    <cellStyle name="쉼표 [0] 12 12 6 4 6 3" xfId="16027"/>
    <cellStyle name="쉼표 [0] 12 12 6 4 7" xfId="16028"/>
    <cellStyle name="쉼표 [0] 12 12 6 4 7 2" xfId="16029"/>
    <cellStyle name="쉼표 [0] 12 12 6 4 7 3" xfId="16030"/>
    <cellStyle name="쉼표 [0] 12 12 6 4 8" xfId="16031"/>
    <cellStyle name="쉼표 [0] 12 12 6 4 9" xfId="16032"/>
    <cellStyle name="쉼표 [0] 12 12 6 5" xfId="16033"/>
    <cellStyle name="쉼표 [0] 12 12 6 5 10" xfId="16034"/>
    <cellStyle name="쉼표 [0] 12 12 6 5 11" xfId="16035"/>
    <cellStyle name="쉼표 [0] 12 12 6 5 12" xfId="36676"/>
    <cellStyle name="쉼표 [0] 12 12 6 5 2" xfId="16036"/>
    <cellStyle name="쉼표 [0] 12 12 6 5 2 2" xfId="16037"/>
    <cellStyle name="쉼표 [0] 12 12 6 5 2 2 2" xfId="16038"/>
    <cellStyle name="쉼표 [0] 12 12 6 5 2 2 3" xfId="16039"/>
    <cellStyle name="쉼표 [0] 12 12 6 5 2 3" xfId="16040"/>
    <cellStyle name="쉼표 [0] 12 12 6 5 2 4" xfId="16041"/>
    <cellStyle name="쉼표 [0] 12 12 6 5 3" xfId="16042"/>
    <cellStyle name="쉼표 [0] 12 12 6 5 3 2" xfId="16043"/>
    <cellStyle name="쉼표 [0] 12 12 6 5 3 2 2" xfId="16044"/>
    <cellStyle name="쉼표 [0] 12 12 6 5 3 2 3" xfId="16045"/>
    <cellStyle name="쉼표 [0] 12 12 6 5 3 3" xfId="16046"/>
    <cellStyle name="쉼표 [0] 12 12 6 5 3 4" xfId="16047"/>
    <cellStyle name="쉼표 [0] 12 12 6 5 4" xfId="16048"/>
    <cellStyle name="쉼표 [0] 12 12 6 5 4 2" xfId="16049"/>
    <cellStyle name="쉼표 [0] 12 12 6 5 4 2 2" xfId="16050"/>
    <cellStyle name="쉼표 [0] 12 12 6 5 4 2 3" xfId="16051"/>
    <cellStyle name="쉼표 [0] 12 12 6 5 4 3" xfId="16052"/>
    <cellStyle name="쉼표 [0] 12 12 6 5 4 4" xfId="16053"/>
    <cellStyle name="쉼표 [0] 12 12 6 5 5" xfId="16054"/>
    <cellStyle name="쉼표 [0] 12 12 6 5 5 2" xfId="16055"/>
    <cellStyle name="쉼표 [0] 12 12 6 5 5 2 2" xfId="16056"/>
    <cellStyle name="쉼표 [0] 12 12 6 5 5 2 3" xfId="16057"/>
    <cellStyle name="쉼표 [0] 12 12 6 5 5 3" xfId="16058"/>
    <cellStyle name="쉼표 [0] 12 12 6 5 5 4" xfId="16059"/>
    <cellStyle name="쉼표 [0] 12 12 6 5 6" xfId="16060"/>
    <cellStyle name="쉼표 [0] 12 12 6 5 6 2" xfId="16061"/>
    <cellStyle name="쉼표 [0] 12 12 6 5 6 3" xfId="16062"/>
    <cellStyle name="쉼표 [0] 12 12 6 5 7" xfId="16063"/>
    <cellStyle name="쉼표 [0] 12 12 6 5 7 2" xfId="16064"/>
    <cellStyle name="쉼표 [0] 12 12 6 5 7 3" xfId="16065"/>
    <cellStyle name="쉼표 [0] 12 12 6 5 8" xfId="16066"/>
    <cellStyle name="쉼표 [0] 12 12 6 5 9" xfId="16067"/>
    <cellStyle name="쉼표 [0] 12 12 6 6" xfId="16068"/>
    <cellStyle name="쉼표 [0] 12 12 6 6 10" xfId="16069"/>
    <cellStyle name="쉼표 [0] 12 12 6 6 11" xfId="16070"/>
    <cellStyle name="쉼표 [0] 12 12 6 6 12" xfId="36674"/>
    <cellStyle name="쉼표 [0] 12 12 6 6 2" xfId="16071"/>
    <cellStyle name="쉼표 [0] 12 12 6 6 2 2" xfId="16072"/>
    <cellStyle name="쉼표 [0] 12 12 6 6 2 2 2" xfId="16073"/>
    <cellStyle name="쉼표 [0] 12 12 6 6 2 2 3" xfId="16074"/>
    <cellStyle name="쉼표 [0] 12 12 6 6 2 3" xfId="16075"/>
    <cellStyle name="쉼표 [0] 12 12 6 6 2 4" xfId="16076"/>
    <cellStyle name="쉼표 [0] 12 12 6 6 3" xfId="16077"/>
    <cellStyle name="쉼표 [0] 12 12 6 6 3 2" xfId="16078"/>
    <cellStyle name="쉼표 [0] 12 12 6 6 3 2 2" xfId="16079"/>
    <cellStyle name="쉼표 [0] 12 12 6 6 3 2 3" xfId="16080"/>
    <cellStyle name="쉼표 [0] 12 12 6 6 3 3" xfId="16081"/>
    <cellStyle name="쉼표 [0] 12 12 6 6 3 4" xfId="16082"/>
    <cellStyle name="쉼표 [0] 12 12 6 6 4" xfId="16083"/>
    <cellStyle name="쉼표 [0] 12 12 6 6 4 2" xfId="16084"/>
    <cellStyle name="쉼표 [0] 12 12 6 6 4 2 2" xfId="16085"/>
    <cellStyle name="쉼표 [0] 12 12 6 6 4 2 3" xfId="16086"/>
    <cellStyle name="쉼표 [0] 12 12 6 6 4 3" xfId="16087"/>
    <cellStyle name="쉼표 [0] 12 12 6 6 4 4" xfId="16088"/>
    <cellStyle name="쉼표 [0] 12 12 6 6 5" xfId="16089"/>
    <cellStyle name="쉼표 [0] 12 12 6 6 5 2" xfId="16090"/>
    <cellStyle name="쉼표 [0] 12 12 6 6 5 2 2" xfId="16091"/>
    <cellStyle name="쉼표 [0] 12 12 6 6 5 2 3" xfId="16092"/>
    <cellStyle name="쉼표 [0] 12 12 6 6 5 3" xfId="16093"/>
    <cellStyle name="쉼표 [0] 12 12 6 6 5 4" xfId="16094"/>
    <cellStyle name="쉼표 [0] 12 12 6 6 6" xfId="16095"/>
    <cellStyle name="쉼표 [0] 12 12 6 6 6 2" xfId="16096"/>
    <cellStyle name="쉼표 [0] 12 12 6 6 6 3" xfId="16097"/>
    <cellStyle name="쉼표 [0] 12 12 6 6 7" xfId="16098"/>
    <cellStyle name="쉼표 [0] 12 12 6 6 7 2" xfId="16099"/>
    <cellStyle name="쉼표 [0] 12 12 6 6 7 3" xfId="16100"/>
    <cellStyle name="쉼표 [0] 12 12 6 6 8" xfId="16101"/>
    <cellStyle name="쉼표 [0] 12 12 6 6 9" xfId="16102"/>
    <cellStyle name="쉼표 [0] 12 12 6 7" xfId="16103"/>
    <cellStyle name="쉼표 [0] 12 12 6 7 2" xfId="16104"/>
    <cellStyle name="쉼표 [0] 12 12 6 7 2 2" xfId="16105"/>
    <cellStyle name="쉼표 [0] 12 12 6 7 2 3" xfId="16106"/>
    <cellStyle name="쉼표 [0] 12 12 6 7 3" xfId="16107"/>
    <cellStyle name="쉼표 [0] 12 12 6 7 4" xfId="16108"/>
    <cellStyle name="쉼표 [0] 12 12 6 8" xfId="16109"/>
    <cellStyle name="쉼표 [0] 12 12 6 8 2" xfId="16110"/>
    <cellStyle name="쉼표 [0] 12 12 6 8 2 2" xfId="16111"/>
    <cellStyle name="쉼표 [0] 12 12 6 8 2 3" xfId="16112"/>
    <cellStyle name="쉼표 [0] 12 12 6 8 3" xfId="16113"/>
    <cellStyle name="쉼표 [0] 12 12 6 8 4" xfId="16114"/>
    <cellStyle name="쉼표 [0] 12 12 6 9" xfId="16115"/>
    <cellStyle name="쉼표 [0] 12 12 6 9 2" xfId="16116"/>
    <cellStyle name="쉼표 [0] 12 12 6 9 2 2" xfId="16117"/>
    <cellStyle name="쉼표 [0] 12 12 6 9 2 3" xfId="16118"/>
    <cellStyle name="쉼표 [0] 12 12 6 9 3" xfId="16119"/>
    <cellStyle name="쉼표 [0] 12 12 6 9 4" xfId="16120"/>
    <cellStyle name="쉼표 [0] 12 12 7" xfId="16121"/>
    <cellStyle name="쉼표 [0] 12 12 7 10" xfId="16122"/>
    <cellStyle name="쉼표 [0] 12 12 7 10 2" xfId="16123"/>
    <cellStyle name="쉼표 [0] 12 12 7 10 3" xfId="16124"/>
    <cellStyle name="쉼표 [0] 12 12 7 11" xfId="16125"/>
    <cellStyle name="쉼표 [0] 12 12 7 12" xfId="16126"/>
    <cellStyle name="쉼표 [0] 12 12 7 13" xfId="16127"/>
    <cellStyle name="쉼표 [0] 12 12 7 14" xfId="16128"/>
    <cellStyle name="쉼표 [0] 12 12 7 15" xfId="36672"/>
    <cellStyle name="쉼표 [0] 12 12 7 2" xfId="16129"/>
    <cellStyle name="쉼표 [0] 12 12 7 2 10" xfId="16130"/>
    <cellStyle name="쉼표 [0] 12 12 7 2 10 2" xfId="16131"/>
    <cellStyle name="쉼표 [0] 12 12 7 2 10 3" xfId="16132"/>
    <cellStyle name="쉼표 [0] 12 12 7 2 11" xfId="16133"/>
    <cellStyle name="쉼표 [0] 12 12 7 2 12" xfId="16134"/>
    <cellStyle name="쉼표 [0] 12 12 7 2 13" xfId="16135"/>
    <cellStyle name="쉼표 [0] 12 12 7 2 14" xfId="16136"/>
    <cellStyle name="쉼표 [0] 12 12 7 2 15" xfId="36671"/>
    <cellStyle name="쉼표 [0] 12 12 7 2 2" xfId="16137"/>
    <cellStyle name="쉼표 [0] 12 12 7 2 2 2" xfId="16138"/>
    <cellStyle name="쉼표 [0] 12 12 7 2 2 2 2" xfId="16139"/>
    <cellStyle name="쉼표 [0] 12 12 7 2 2 2 3" xfId="16140"/>
    <cellStyle name="쉼표 [0] 12 12 7 2 2 3" xfId="16141"/>
    <cellStyle name="쉼표 [0] 12 12 7 2 2 4" xfId="16142"/>
    <cellStyle name="쉼표 [0] 12 12 7 2 3" xfId="16143"/>
    <cellStyle name="쉼표 [0] 12 12 7 2 3 2" xfId="16144"/>
    <cellStyle name="쉼표 [0] 12 12 7 2 3 2 2" xfId="16145"/>
    <cellStyle name="쉼표 [0] 12 12 7 2 3 2 3" xfId="16146"/>
    <cellStyle name="쉼표 [0] 12 12 7 2 3 3" xfId="16147"/>
    <cellStyle name="쉼표 [0] 12 12 7 2 3 4" xfId="16148"/>
    <cellStyle name="쉼표 [0] 12 12 7 2 4" xfId="16149"/>
    <cellStyle name="쉼표 [0] 12 12 7 2 4 2" xfId="16150"/>
    <cellStyle name="쉼표 [0] 12 12 7 2 4 2 2" xfId="16151"/>
    <cellStyle name="쉼표 [0] 12 12 7 2 4 2 3" xfId="16152"/>
    <cellStyle name="쉼표 [0] 12 12 7 2 4 3" xfId="16153"/>
    <cellStyle name="쉼표 [0] 12 12 7 2 4 4" xfId="16154"/>
    <cellStyle name="쉼표 [0] 12 12 7 2 5" xfId="16155"/>
    <cellStyle name="쉼표 [0] 12 12 7 2 5 2" xfId="16156"/>
    <cellStyle name="쉼표 [0] 12 12 7 2 5 2 2" xfId="16157"/>
    <cellStyle name="쉼표 [0] 12 12 7 2 5 2 3" xfId="16158"/>
    <cellStyle name="쉼표 [0] 12 12 7 2 5 3" xfId="16159"/>
    <cellStyle name="쉼표 [0] 12 12 7 2 5 4" xfId="16160"/>
    <cellStyle name="쉼표 [0] 12 12 7 2 6" xfId="16161"/>
    <cellStyle name="쉼표 [0] 12 12 7 2 6 2" xfId="16162"/>
    <cellStyle name="쉼표 [0] 12 12 7 2 6 2 2" xfId="16163"/>
    <cellStyle name="쉼표 [0] 12 12 7 2 6 2 3" xfId="16164"/>
    <cellStyle name="쉼표 [0] 12 12 7 2 6 3" xfId="16165"/>
    <cellStyle name="쉼표 [0] 12 12 7 2 6 4" xfId="16166"/>
    <cellStyle name="쉼표 [0] 12 12 7 2 7" xfId="16167"/>
    <cellStyle name="쉼표 [0] 12 12 7 2 7 2" xfId="16168"/>
    <cellStyle name="쉼표 [0] 12 12 7 2 7 2 2" xfId="16169"/>
    <cellStyle name="쉼표 [0] 12 12 7 2 7 2 3" xfId="16170"/>
    <cellStyle name="쉼표 [0] 12 12 7 2 7 3" xfId="16171"/>
    <cellStyle name="쉼표 [0] 12 12 7 2 7 4" xfId="16172"/>
    <cellStyle name="쉼표 [0] 12 12 7 2 8" xfId="16173"/>
    <cellStyle name="쉼표 [0] 12 12 7 2 8 2" xfId="16174"/>
    <cellStyle name="쉼표 [0] 12 12 7 2 8 2 2" xfId="16175"/>
    <cellStyle name="쉼표 [0] 12 12 7 2 8 2 3" xfId="16176"/>
    <cellStyle name="쉼표 [0] 12 12 7 2 8 3" xfId="16177"/>
    <cellStyle name="쉼표 [0] 12 12 7 2 8 4" xfId="16178"/>
    <cellStyle name="쉼표 [0] 12 12 7 2 9" xfId="16179"/>
    <cellStyle name="쉼표 [0] 12 12 7 2 9 2" xfId="16180"/>
    <cellStyle name="쉼표 [0] 12 12 7 2 9 3" xfId="16181"/>
    <cellStyle name="쉼표 [0] 12 12 7 3" xfId="16182"/>
    <cellStyle name="쉼표 [0] 12 12 7 3 2" xfId="16183"/>
    <cellStyle name="쉼표 [0] 12 12 7 3 2 2" xfId="16184"/>
    <cellStyle name="쉼표 [0] 12 12 7 3 2 3" xfId="16185"/>
    <cellStyle name="쉼표 [0] 12 12 7 3 3" xfId="16186"/>
    <cellStyle name="쉼표 [0] 12 12 7 3 4" xfId="16187"/>
    <cellStyle name="쉼표 [0] 12 12 7 4" xfId="16188"/>
    <cellStyle name="쉼표 [0] 12 12 7 4 2" xfId="16189"/>
    <cellStyle name="쉼표 [0] 12 12 7 4 2 2" xfId="16190"/>
    <cellStyle name="쉼표 [0] 12 12 7 4 2 3" xfId="16191"/>
    <cellStyle name="쉼표 [0] 12 12 7 4 3" xfId="16192"/>
    <cellStyle name="쉼표 [0] 12 12 7 4 4" xfId="16193"/>
    <cellStyle name="쉼표 [0] 12 12 7 5" xfId="16194"/>
    <cellStyle name="쉼표 [0] 12 12 7 5 2" xfId="16195"/>
    <cellStyle name="쉼표 [0] 12 12 7 5 2 2" xfId="16196"/>
    <cellStyle name="쉼표 [0] 12 12 7 5 2 3" xfId="16197"/>
    <cellStyle name="쉼표 [0] 12 12 7 5 3" xfId="16198"/>
    <cellStyle name="쉼표 [0] 12 12 7 5 4" xfId="16199"/>
    <cellStyle name="쉼표 [0] 12 12 7 6" xfId="16200"/>
    <cellStyle name="쉼표 [0] 12 12 7 6 2" xfId="16201"/>
    <cellStyle name="쉼표 [0] 12 12 7 6 2 2" xfId="16202"/>
    <cellStyle name="쉼표 [0] 12 12 7 6 2 3" xfId="16203"/>
    <cellStyle name="쉼표 [0] 12 12 7 6 3" xfId="16204"/>
    <cellStyle name="쉼표 [0] 12 12 7 6 4" xfId="16205"/>
    <cellStyle name="쉼표 [0] 12 12 7 7" xfId="16206"/>
    <cellStyle name="쉼표 [0] 12 12 7 7 2" xfId="16207"/>
    <cellStyle name="쉼표 [0] 12 12 7 7 2 2" xfId="16208"/>
    <cellStyle name="쉼표 [0] 12 12 7 7 2 3" xfId="16209"/>
    <cellStyle name="쉼표 [0] 12 12 7 7 3" xfId="16210"/>
    <cellStyle name="쉼표 [0] 12 12 7 7 4" xfId="16211"/>
    <cellStyle name="쉼표 [0] 12 12 7 8" xfId="16212"/>
    <cellStyle name="쉼표 [0] 12 12 7 8 2" xfId="16213"/>
    <cellStyle name="쉼표 [0] 12 12 7 8 2 2" xfId="16214"/>
    <cellStyle name="쉼표 [0] 12 12 7 8 2 3" xfId="16215"/>
    <cellStyle name="쉼표 [0] 12 12 7 8 3" xfId="16216"/>
    <cellStyle name="쉼표 [0] 12 12 7 8 4" xfId="16217"/>
    <cellStyle name="쉼표 [0] 12 12 7 9" xfId="16218"/>
    <cellStyle name="쉼표 [0] 12 12 7 9 2" xfId="16219"/>
    <cellStyle name="쉼표 [0] 12 12 7 9 3" xfId="16220"/>
    <cellStyle name="쉼표 [0] 12 12 8" xfId="16221"/>
    <cellStyle name="쉼표 [0] 12 12 8 10" xfId="16222"/>
    <cellStyle name="쉼표 [0] 12 12 8 11" xfId="16223"/>
    <cellStyle name="쉼표 [0] 12 12 8 12" xfId="16224"/>
    <cellStyle name="쉼표 [0] 12 12 8 13" xfId="16225"/>
    <cellStyle name="쉼표 [0] 12 12 8 14" xfId="36670"/>
    <cellStyle name="쉼표 [0] 12 12 8 2" xfId="16226"/>
    <cellStyle name="쉼표 [0] 12 12 8 2 2" xfId="16227"/>
    <cellStyle name="쉼표 [0] 12 12 8 2 2 2" xfId="16228"/>
    <cellStyle name="쉼표 [0] 12 12 8 2 2 3" xfId="16229"/>
    <cellStyle name="쉼표 [0] 12 12 8 2 3" xfId="16230"/>
    <cellStyle name="쉼표 [0] 12 12 8 2 4" xfId="16231"/>
    <cellStyle name="쉼표 [0] 12 12 8 3" xfId="16232"/>
    <cellStyle name="쉼표 [0] 12 12 8 3 2" xfId="16233"/>
    <cellStyle name="쉼표 [0] 12 12 8 3 2 2" xfId="16234"/>
    <cellStyle name="쉼표 [0] 12 12 8 3 2 3" xfId="16235"/>
    <cellStyle name="쉼표 [0] 12 12 8 3 3" xfId="16236"/>
    <cellStyle name="쉼표 [0] 12 12 8 3 4" xfId="16237"/>
    <cellStyle name="쉼표 [0] 12 12 8 4" xfId="16238"/>
    <cellStyle name="쉼표 [0] 12 12 8 4 2" xfId="16239"/>
    <cellStyle name="쉼표 [0] 12 12 8 4 2 2" xfId="16240"/>
    <cellStyle name="쉼표 [0] 12 12 8 4 2 3" xfId="16241"/>
    <cellStyle name="쉼표 [0] 12 12 8 4 3" xfId="16242"/>
    <cellStyle name="쉼표 [0] 12 12 8 4 4" xfId="16243"/>
    <cellStyle name="쉼표 [0] 12 12 8 5" xfId="16244"/>
    <cellStyle name="쉼표 [0] 12 12 8 5 2" xfId="16245"/>
    <cellStyle name="쉼표 [0] 12 12 8 5 2 2" xfId="16246"/>
    <cellStyle name="쉼표 [0] 12 12 8 5 2 3" xfId="16247"/>
    <cellStyle name="쉼표 [0] 12 12 8 5 3" xfId="16248"/>
    <cellStyle name="쉼표 [0] 12 12 8 5 4" xfId="16249"/>
    <cellStyle name="쉼표 [0] 12 12 8 6" xfId="16250"/>
    <cellStyle name="쉼표 [0] 12 12 8 6 2" xfId="16251"/>
    <cellStyle name="쉼표 [0] 12 12 8 6 2 2" xfId="16252"/>
    <cellStyle name="쉼표 [0] 12 12 8 6 2 3" xfId="16253"/>
    <cellStyle name="쉼표 [0] 12 12 8 6 3" xfId="16254"/>
    <cellStyle name="쉼표 [0] 12 12 8 6 4" xfId="16255"/>
    <cellStyle name="쉼표 [0] 12 12 8 7" xfId="16256"/>
    <cellStyle name="쉼표 [0] 12 12 8 7 2" xfId="16257"/>
    <cellStyle name="쉼표 [0] 12 12 8 7 2 2" xfId="16258"/>
    <cellStyle name="쉼표 [0] 12 12 8 7 2 3" xfId="16259"/>
    <cellStyle name="쉼표 [0] 12 12 8 7 3" xfId="16260"/>
    <cellStyle name="쉼표 [0] 12 12 8 7 4" xfId="16261"/>
    <cellStyle name="쉼표 [0] 12 12 8 8" xfId="16262"/>
    <cellStyle name="쉼표 [0] 12 12 8 8 2" xfId="16263"/>
    <cellStyle name="쉼표 [0] 12 12 8 8 3" xfId="16264"/>
    <cellStyle name="쉼표 [0] 12 12 8 9" xfId="16265"/>
    <cellStyle name="쉼표 [0] 12 12 8 9 2" xfId="16266"/>
    <cellStyle name="쉼표 [0] 12 12 8 9 3" xfId="16267"/>
    <cellStyle name="쉼표 [0] 12 12 9" xfId="16268"/>
    <cellStyle name="쉼표 [0] 12 12 9 10" xfId="16269"/>
    <cellStyle name="쉼표 [0] 12 12 9 11" xfId="16270"/>
    <cellStyle name="쉼표 [0] 12 12 9 12" xfId="16271"/>
    <cellStyle name="쉼표 [0] 12 12 9 13" xfId="16272"/>
    <cellStyle name="쉼표 [0] 12 12 9 14" xfId="36668"/>
    <cellStyle name="쉼표 [0] 12 12 9 2" xfId="16273"/>
    <cellStyle name="쉼표 [0] 12 12 9 2 2" xfId="16274"/>
    <cellStyle name="쉼표 [0] 12 12 9 2 2 2" xfId="16275"/>
    <cellStyle name="쉼표 [0] 12 12 9 2 2 3" xfId="16276"/>
    <cellStyle name="쉼표 [0] 12 12 9 2 3" xfId="16277"/>
    <cellStyle name="쉼표 [0] 12 12 9 2 4" xfId="16278"/>
    <cellStyle name="쉼표 [0] 12 12 9 3" xfId="16279"/>
    <cellStyle name="쉼표 [0] 12 12 9 3 2" xfId="16280"/>
    <cellStyle name="쉼표 [0] 12 12 9 3 2 2" xfId="16281"/>
    <cellStyle name="쉼표 [0] 12 12 9 3 2 3" xfId="16282"/>
    <cellStyle name="쉼표 [0] 12 12 9 3 3" xfId="16283"/>
    <cellStyle name="쉼표 [0] 12 12 9 3 4" xfId="16284"/>
    <cellStyle name="쉼표 [0] 12 12 9 4" xfId="16285"/>
    <cellStyle name="쉼표 [0] 12 12 9 4 2" xfId="16286"/>
    <cellStyle name="쉼표 [0] 12 12 9 4 2 2" xfId="16287"/>
    <cellStyle name="쉼표 [0] 12 12 9 4 2 3" xfId="16288"/>
    <cellStyle name="쉼표 [0] 12 12 9 4 3" xfId="16289"/>
    <cellStyle name="쉼표 [0] 12 12 9 4 4" xfId="16290"/>
    <cellStyle name="쉼표 [0] 12 12 9 5" xfId="16291"/>
    <cellStyle name="쉼표 [0] 12 12 9 5 2" xfId="16292"/>
    <cellStyle name="쉼표 [0] 12 12 9 5 2 2" xfId="16293"/>
    <cellStyle name="쉼표 [0] 12 12 9 5 2 3" xfId="16294"/>
    <cellStyle name="쉼표 [0] 12 12 9 5 3" xfId="16295"/>
    <cellStyle name="쉼표 [0] 12 12 9 5 4" xfId="16296"/>
    <cellStyle name="쉼표 [0] 12 12 9 6" xfId="16297"/>
    <cellStyle name="쉼표 [0] 12 12 9 6 2" xfId="16298"/>
    <cellStyle name="쉼표 [0] 12 12 9 6 2 2" xfId="16299"/>
    <cellStyle name="쉼표 [0] 12 12 9 6 2 3" xfId="16300"/>
    <cellStyle name="쉼표 [0] 12 12 9 6 3" xfId="16301"/>
    <cellStyle name="쉼표 [0] 12 12 9 6 4" xfId="16302"/>
    <cellStyle name="쉼표 [0] 12 12 9 7" xfId="16303"/>
    <cellStyle name="쉼표 [0] 12 12 9 7 2" xfId="16304"/>
    <cellStyle name="쉼표 [0] 12 12 9 7 2 2" xfId="16305"/>
    <cellStyle name="쉼표 [0] 12 12 9 7 2 3" xfId="16306"/>
    <cellStyle name="쉼표 [0] 12 12 9 7 3" xfId="16307"/>
    <cellStyle name="쉼표 [0] 12 12 9 7 4" xfId="16308"/>
    <cellStyle name="쉼표 [0] 12 12 9 8" xfId="16309"/>
    <cellStyle name="쉼표 [0] 12 12 9 8 2" xfId="16310"/>
    <cellStyle name="쉼표 [0] 12 12 9 8 3" xfId="16311"/>
    <cellStyle name="쉼표 [0] 12 12 9 9" xfId="16312"/>
    <cellStyle name="쉼표 [0] 12 12 9 9 2" xfId="16313"/>
    <cellStyle name="쉼표 [0] 12 12 9 9 3" xfId="16314"/>
    <cellStyle name="쉼표 [0] 12 13" xfId="16315"/>
    <cellStyle name="쉼표 [0] 12 13 10" xfId="16316"/>
    <cellStyle name="쉼표 [0] 12 13 11" xfId="16317"/>
    <cellStyle name="쉼표 [0] 12 13 12" xfId="36666"/>
    <cellStyle name="쉼표 [0] 12 13 2" xfId="16318"/>
    <cellStyle name="쉼표 [0] 12 13 2 2" xfId="16319"/>
    <cellStyle name="쉼표 [0] 12 13 2 2 2" xfId="16320"/>
    <cellStyle name="쉼표 [0] 12 13 2 2 3" xfId="16321"/>
    <cellStyle name="쉼표 [0] 12 13 2 3" xfId="16322"/>
    <cellStyle name="쉼표 [0] 12 13 2 4" xfId="16323"/>
    <cellStyle name="쉼표 [0] 12 13 3" xfId="16324"/>
    <cellStyle name="쉼표 [0] 12 13 3 2" xfId="16325"/>
    <cellStyle name="쉼표 [0] 12 13 3 2 2" xfId="16326"/>
    <cellStyle name="쉼표 [0] 12 13 3 2 3" xfId="16327"/>
    <cellStyle name="쉼표 [0] 12 13 3 3" xfId="16328"/>
    <cellStyle name="쉼표 [0] 12 13 3 4" xfId="16329"/>
    <cellStyle name="쉼표 [0] 12 13 4" xfId="16330"/>
    <cellStyle name="쉼표 [0] 12 13 4 2" xfId="16331"/>
    <cellStyle name="쉼표 [0] 12 13 4 2 2" xfId="16332"/>
    <cellStyle name="쉼표 [0] 12 13 4 2 3" xfId="16333"/>
    <cellStyle name="쉼표 [0] 12 13 4 3" xfId="16334"/>
    <cellStyle name="쉼표 [0] 12 13 4 4" xfId="16335"/>
    <cellStyle name="쉼표 [0] 12 13 5" xfId="16336"/>
    <cellStyle name="쉼표 [0] 12 13 5 2" xfId="16337"/>
    <cellStyle name="쉼표 [0] 12 13 5 2 2" xfId="16338"/>
    <cellStyle name="쉼표 [0] 12 13 5 2 3" xfId="16339"/>
    <cellStyle name="쉼표 [0] 12 13 5 3" xfId="16340"/>
    <cellStyle name="쉼표 [0] 12 13 5 4" xfId="16341"/>
    <cellStyle name="쉼표 [0] 12 13 6" xfId="16342"/>
    <cellStyle name="쉼표 [0] 12 13 6 2" xfId="16343"/>
    <cellStyle name="쉼표 [0] 12 13 6 3" xfId="16344"/>
    <cellStyle name="쉼표 [0] 12 13 7" xfId="16345"/>
    <cellStyle name="쉼표 [0] 12 13 7 2" xfId="16346"/>
    <cellStyle name="쉼표 [0] 12 13 7 3" xfId="16347"/>
    <cellStyle name="쉼표 [0] 12 13 8" xfId="16348"/>
    <cellStyle name="쉼표 [0] 12 13 9" xfId="16349"/>
    <cellStyle name="쉼표 [0] 12 14" xfId="16350"/>
    <cellStyle name="쉼표 [0] 12 14 10" xfId="16351"/>
    <cellStyle name="쉼표 [0] 12 14 11" xfId="16352"/>
    <cellStyle name="쉼표 [0] 12 14 12" xfId="36664"/>
    <cellStyle name="쉼표 [0] 12 14 2" xfId="16353"/>
    <cellStyle name="쉼표 [0] 12 14 2 2" xfId="16354"/>
    <cellStyle name="쉼표 [0] 12 14 2 2 2" xfId="16355"/>
    <cellStyle name="쉼표 [0] 12 14 2 2 3" xfId="16356"/>
    <cellStyle name="쉼표 [0] 12 14 2 3" xfId="16357"/>
    <cellStyle name="쉼표 [0] 12 14 2 4" xfId="16358"/>
    <cellStyle name="쉼표 [0] 12 14 3" xfId="16359"/>
    <cellStyle name="쉼표 [0] 12 14 3 2" xfId="16360"/>
    <cellStyle name="쉼표 [0] 12 14 3 2 2" xfId="16361"/>
    <cellStyle name="쉼표 [0] 12 14 3 2 3" xfId="16362"/>
    <cellStyle name="쉼표 [0] 12 14 3 3" xfId="16363"/>
    <cellStyle name="쉼표 [0] 12 14 3 4" xfId="16364"/>
    <cellStyle name="쉼표 [0] 12 14 4" xfId="16365"/>
    <cellStyle name="쉼표 [0] 12 14 4 2" xfId="16366"/>
    <cellStyle name="쉼표 [0] 12 14 4 2 2" xfId="16367"/>
    <cellStyle name="쉼표 [0] 12 14 4 2 3" xfId="16368"/>
    <cellStyle name="쉼표 [0] 12 14 4 3" xfId="16369"/>
    <cellStyle name="쉼표 [0] 12 14 4 4" xfId="16370"/>
    <cellStyle name="쉼표 [0] 12 14 5" xfId="16371"/>
    <cellStyle name="쉼표 [0] 12 14 5 2" xfId="16372"/>
    <cellStyle name="쉼표 [0] 12 14 5 2 2" xfId="16373"/>
    <cellStyle name="쉼표 [0] 12 14 5 2 3" xfId="16374"/>
    <cellStyle name="쉼표 [0] 12 14 5 3" xfId="16375"/>
    <cellStyle name="쉼표 [0] 12 14 5 4" xfId="16376"/>
    <cellStyle name="쉼표 [0] 12 14 6" xfId="16377"/>
    <cellStyle name="쉼표 [0] 12 14 6 2" xfId="16378"/>
    <cellStyle name="쉼표 [0] 12 14 6 3" xfId="16379"/>
    <cellStyle name="쉼표 [0] 12 14 7" xfId="16380"/>
    <cellStyle name="쉼표 [0] 12 14 7 2" xfId="16381"/>
    <cellStyle name="쉼표 [0] 12 14 7 3" xfId="16382"/>
    <cellStyle name="쉼표 [0] 12 14 8" xfId="16383"/>
    <cellStyle name="쉼표 [0] 12 14 9" xfId="16384"/>
    <cellStyle name="쉼표 [0] 12 15" xfId="16385"/>
    <cellStyle name="쉼표 [0] 12 15 10" xfId="16386"/>
    <cellStyle name="쉼표 [0] 12 15 11" xfId="16387"/>
    <cellStyle name="쉼표 [0] 12 15 12" xfId="36663"/>
    <cellStyle name="쉼표 [0] 12 15 2" xfId="16388"/>
    <cellStyle name="쉼표 [0] 12 15 2 2" xfId="16389"/>
    <cellStyle name="쉼표 [0] 12 15 2 2 2" xfId="16390"/>
    <cellStyle name="쉼표 [0] 12 15 2 2 3" xfId="16391"/>
    <cellStyle name="쉼표 [0] 12 15 2 3" xfId="16392"/>
    <cellStyle name="쉼표 [0] 12 15 2 4" xfId="16393"/>
    <cellStyle name="쉼표 [0] 12 15 3" xfId="16394"/>
    <cellStyle name="쉼표 [0] 12 15 3 2" xfId="16395"/>
    <cellStyle name="쉼표 [0] 12 15 3 2 2" xfId="16396"/>
    <cellStyle name="쉼표 [0] 12 15 3 2 3" xfId="16397"/>
    <cellStyle name="쉼표 [0] 12 15 3 3" xfId="16398"/>
    <cellStyle name="쉼표 [0] 12 15 3 4" xfId="16399"/>
    <cellStyle name="쉼표 [0] 12 15 4" xfId="16400"/>
    <cellStyle name="쉼표 [0] 12 15 4 2" xfId="16401"/>
    <cellStyle name="쉼표 [0] 12 15 4 2 2" xfId="16402"/>
    <cellStyle name="쉼표 [0] 12 15 4 2 3" xfId="16403"/>
    <cellStyle name="쉼표 [0] 12 15 4 3" xfId="16404"/>
    <cellStyle name="쉼표 [0] 12 15 4 4" xfId="16405"/>
    <cellStyle name="쉼표 [0] 12 15 5" xfId="16406"/>
    <cellStyle name="쉼표 [0] 12 15 5 2" xfId="16407"/>
    <cellStyle name="쉼표 [0] 12 15 5 2 2" xfId="16408"/>
    <cellStyle name="쉼표 [0] 12 15 5 2 3" xfId="16409"/>
    <cellStyle name="쉼표 [0] 12 15 5 3" xfId="16410"/>
    <cellStyle name="쉼표 [0] 12 15 5 4" xfId="16411"/>
    <cellStyle name="쉼표 [0] 12 15 6" xfId="16412"/>
    <cellStyle name="쉼표 [0] 12 15 6 2" xfId="16413"/>
    <cellStyle name="쉼표 [0] 12 15 6 3" xfId="16414"/>
    <cellStyle name="쉼표 [0] 12 15 7" xfId="16415"/>
    <cellStyle name="쉼표 [0] 12 15 7 2" xfId="16416"/>
    <cellStyle name="쉼표 [0] 12 15 7 3" xfId="16417"/>
    <cellStyle name="쉼표 [0] 12 15 8" xfId="16418"/>
    <cellStyle name="쉼표 [0] 12 15 9" xfId="16419"/>
    <cellStyle name="쉼표 [0] 12 16" xfId="16420"/>
    <cellStyle name="쉼표 [0] 12 16 10" xfId="16421"/>
    <cellStyle name="쉼표 [0] 12 16 11" xfId="16422"/>
    <cellStyle name="쉼표 [0] 12 16 12" xfId="36662"/>
    <cellStyle name="쉼표 [0] 12 16 2" xfId="16423"/>
    <cellStyle name="쉼표 [0] 12 16 2 2" xfId="16424"/>
    <cellStyle name="쉼표 [0] 12 16 2 2 2" xfId="16425"/>
    <cellStyle name="쉼표 [0] 12 16 2 2 3" xfId="16426"/>
    <cellStyle name="쉼표 [0] 12 16 2 3" xfId="16427"/>
    <cellStyle name="쉼표 [0] 12 16 2 4" xfId="16428"/>
    <cellStyle name="쉼표 [0] 12 16 3" xfId="16429"/>
    <cellStyle name="쉼표 [0] 12 16 3 2" xfId="16430"/>
    <cellStyle name="쉼표 [0] 12 16 3 2 2" xfId="16431"/>
    <cellStyle name="쉼표 [0] 12 16 3 2 3" xfId="16432"/>
    <cellStyle name="쉼표 [0] 12 16 3 3" xfId="16433"/>
    <cellStyle name="쉼표 [0] 12 16 3 4" xfId="16434"/>
    <cellStyle name="쉼표 [0] 12 16 4" xfId="16435"/>
    <cellStyle name="쉼표 [0] 12 16 4 2" xfId="16436"/>
    <cellStyle name="쉼표 [0] 12 16 4 2 2" xfId="16437"/>
    <cellStyle name="쉼표 [0] 12 16 4 2 3" xfId="16438"/>
    <cellStyle name="쉼표 [0] 12 16 4 3" xfId="16439"/>
    <cellStyle name="쉼표 [0] 12 16 4 4" xfId="16440"/>
    <cellStyle name="쉼표 [0] 12 16 5" xfId="16441"/>
    <cellStyle name="쉼표 [0] 12 16 5 2" xfId="16442"/>
    <cellStyle name="쉼표 [0] 12 16 5 2 2" xfId="16443"/>
    <cellStyle name="쉼표 [0] 12 16 5 2 3" xfId="16444"/>
    <cellStyle name="쉼표 [0] 12 16 5 3" xfId="16445"/>
    <cellStyle name="쉼표 [0] 12 16 5 4" xfId="16446"/>
    <cellStyle name="쉼표 [0] 12 16 6" xfId="16447"/>
    <cellStyle name="쉼표 [0] 12 16 6 2" xfId="16448"/>
    <cellStyle name="쉼표 [0] 12 16 6 3" xfId="16449"/>
    <cellStyle name="쉼표 [0] 12 16 7" xfId="16450"/>
    <cellStyle name="쉼표 [0] 12 16 7 2" xfId="16451"/>
    <cellStyle name="쉼표 [0] 12 16 7 3" xfId="16452"/>
    <cellStyle name="쉼표 [0] 12 16 8" xfId="16453"/>
    <cellStyle name="쉼표 [0] 12 16 9" xfId="16454"/>
    <cellStyle name="쉼표 [0] 12 17" xfId="16455"/>
    <cellStyle name="쉼표 [0] 12 17 10" xfId="16456"/>
    <cellStyle name="쉼표 [0] 12 17 11" xfId="16457"/>
    <cellStyle name="쉼표 [0] 12 17 12" xfId="36660"/>
    <cellStyle name="쉼표 [0] 12 17 2" xfId="16458"/>
    <cellStyle name="쉼표 [0] 12 17 2 2" xfId="16459"/>
    <cellStyle name="쉼표 [0] 12 17 2 2 2" xfId="16460"/>
    <cellStyle name="쉼표 [0] 12 17 2 2 3" xfId="16461"/>
    <cellStyle name="쉼표 [0] 12 17 2 3" xfId="16462"/>
    <cellStyle name="쉼표 [0] 12 17 2 4" xfId="16463"/>
    <cellStyle name="쉼표 [0] 12 17 3" xfId="16464"/>
    <cellStyle name="쉼표 [0] 12 17 3 2" xfId="16465"/>
    <cellStyle name="쉼표 [0] 12 17 3 2 2" xfId="16466"/>
    <cellStyle name="쉼표 [0] 12 17 3 2 3" xfId="16467"/>
    <cellStyle name="쉼표 [0] 12 17 3 3" xfId="16468"/>
    <cellStyle name="쉼표 [0] 12 17 3 4" xfId="16469"/>
    <cellStyle name="쉼표 [0] 12 17 4" xfId="16470"/>
    <cellStyle name="쉼표 [0] 12 17 4 2" xfId="16471"/>
    <cellStyle name="쉼표 [0] 12 17 4 2 2" xfId="16472"/>
    <cellStyle name="쉼표 [0] 12 17 4 2 3" xfId="16473"/>
    <cellStyle name="쉼표 [0] 12 17 4 3" xfId="16474"/>
    <cellStyle name="쉼표 [0] 12 17 4 4" xfId="16475"/>
    <cellStyle name="쉼표 [0] 12 17 5" xfId="16476"/>
    <cellStyle name="쉼표 [0] 12 17 5 2" xfId="16477"/>
    <cellStyle name="쉼표 [0] 12 17 5 2 2" xfId="16478"/>
    <cellStyle name="쉼표 [0] 12 17 5 2 3" xfId="16479"/>
    <cellStyle name="쉼표 [0] 12 17 5 3" xfId="16480"/>
    <cellStyle name="쉼표 [0] 12 17 5 4" xfId="16481"/>
    <cellStyle name="쉼표 [0] 12 17 6" xfId="16482"/>
    <cellStyle name="쉼표 [0] 12 17 6 2" xfId="16483"/>
    <cellStyle name="쉼표 [0] 12 17 6 3" xfId="16484"/>
    <cellStyle name="쉼표 [0] 12 17 7" xfId="16485"/>
    <cellStyle name="쉼표 [0] 12 17 7 2" xfId="16486"/>
    <cellStyle name="쉼표 [0] 12 17 7 3" xfId="16487"/>
    <cellStyle name="쉼표 [0] 12 17 8" xfId="16488"/>
    <cellStyle name="쉼표 [0] 12 17 9" xfId="16489"/>
    <cellStyle name="쉼표 [0] 12 18" xfId="16490"/>
    <cellStyle name="쉼표 [0] 12 18 10" xfId="16491"/>
    <cellStyle name="쉼표 [0] 12 18 11" xfId="16492"/>
    <cellStyle name="쉼표 [0] 12 18 12" xfId="36658"/>
    <cellStyle name="쉼표 [0] 12 18 2" xfId="16493"/>
    <cellStyle name="쉼표 [0] 12 18 2 2" xfId="16494"/>
    <cellStyle name="쉼표 [0] 12 18 2 2 2" xfId="16495"/>
    <cellStyle name="쉼표 [0] 12 18 2 2 3" xfId="16496"/>
    <cellStyle name="쉼표 [0] 12 18 2 3" xfId="16497"/>
    <cellStyle name="쉼표 [0] 12 18 2 4" xfId="16498"/>
    <cellStyle name="쉼표 [0] 12 18 3" xfId="16499"/>
    <cellStyle name="쉼표 [0] 12 18 3 2" xfId="16500"/>
    <cellStyle name="쉼표 [0] 12 18 3 2 2" xfId="16501"/>
    <cellStyle name="쉼표 [0] 12 18 3 2 3" xfId="16502"/>
    <cellStyle name="쉼표 [0] 12 18 3 3" xfId="16503"/>
    <cellStyle name="쉼표 [0] 12 18 3 4" xfId="16504"/>
    <cellStyle name="쉼표 [0] 12 18 4" xfId="16505"/>
    <cellStyle name="쉼표 [0] 12 18 4 2" xfId="16506"/>
    <cellStyle name="쉼표 [0] 12 18 4 2 2" xfId="16507"/>
    <cellStyle name="쉼표 [0] 12 18 4 2 3" xfId="16508"/>
    <cellStyle name="쉼표 [0] 12 18 4 3" xfId="16509"/>
    <cellStyle name="쉼표 [0] 12 18 4 4" xfId="16510"/>
    <cellStyle name="쉼표 [0] 12 18 5" xfId="16511"/>
    <cellStyle name="쉼표 [0] 12 18 5 2" xfId="16512"/>
    <cellStyle name="쉼표 [0] 12 18 5 2 2" xfId="16513"/>
    <cellStyle name="쉼표 [0] 12 18 5 2 3" xfId="16514"/>
    <cellStyle name="쉼표 [0] 12 18 5 3" xfId="16515"/>
    <cellStyle name="쉼표 [0] 12 18 5 4" xfId="16516"/>
    <cellStyle name="쉼표 [0] 12 18 6" xfId="16517"/>
    <cellStyle name="쉼표 [0] 12 18 6 2" xfId="16518"/>
    <cellStyle name="쉼표 [0] 12 18 6 3" xfId="16519"/>
    <cellStyle name="쉼표 [0] 12 18 7" xfId="16520"/>
    <cellStyle name="쉼표 [0] 12 18 7 2" xfId="16521"/>
    <cellStyle name="쉼표 [0] 12 18 7 3" xfId="16522"/>
    <cellStyle name="쉼표 [0] 12 18 8" xfId="16523"/>
    <cellStyle name="쉼표 [0] 12 18 9" xfId="16524"/>
    <cellStyle name="쉼표 [0] 12 19" xfId="16525"/>
    <cellStyle name="쉼표 [0] 12 19 10" xfId="16526"/>
    <cellStyle name="쉼표 [0] 12 19 11" xfId="16527"/>
    <cellStyle name="쉼표 [0] 12 19 12" xfId="36656"/>
    <cellStyle name="쉼표 [0] 12 19 2" xfId="16528"/>
    <cellStyle name="쉼표 [0] 12 19 2 2" xfId="16529"/>
    <cellStyle name="쉼표 [0] 12 19 2 2 2" xfId="16530"/>
    <cellStyle name="쉼표 [0] 12 19 2 2 3" xfId="16531"/>
    <cellStyle name="쉼표 [0] 12 19 2 3" xfId="16532"/>
    <cellStyle name="쉼표 [0] 12 19 2 4" xfId="16533"/>
    <cellStyle name="쉼표 [0] 12 19 3" xfId="16534"/>
    <cellStyle name="쉼표 [0] 12 19 3 2" xfId="16535"/>
    <cellStyle name="쉼표 [0] 12 19 3 2 2" xfId="16536"/>
    <cellStyle name="쉼표 [0] 12 19 3 2 3" xfId="16537"/>
    <cellStyle name="쉼표 [0] 12 19 3 3" xfId="16538"/>
    <cellStyle name="쉼표 [0] 12 19 3 4" xfId="16539"/>
    <cellStyle name="쉼표 [0] 12 19 4" xfId="16540"/>
    <cellStyle name="쉼표 [0] 12 19 4 2" xfId="16541"/>
    <cellStyle name="쉼표 [0] 12 19 4 2 2" xfId="16542"/>
    <cellStyle name="쉼표 [0] 12 19 4 2 3" xfId="16543"/>
    <cellStyle name="쉼표 [0] 12 19 4 3" xfId="16544"/>
    <cellStyle name="쉼표 [0] 12 19 4 4" xfId="16545"/>
    <cellStyle name="쉼표 [0] 12 19 5" xfId="16546"/>
    <cellStyle name="쉼표 [0] 12 19 5 2" xfId="16547"/>
    <cellStyle name="쉼표 [0] 12 19 5 2 2" xfId="16548"/>
    <cellStyle name="쉼표 [0] 12 19 5 2 3" xfId="16549"/>
    <cellStyle name="쉼표 [0] 12 19 5 3" xfId="16550"/>
    <cellStyle name="쉼표 [0] 12 19 5 4" xfId="16551"/>
    <cellStyle name="쉼표 [0] 12 19 6" xfId="16552"/>
    <cellStyle name="쉼표 [0] 12 19 6 2" xfId="16553"/>
    <cellStyle name="쉼표 [0] 12 19 6 3" xfId="16554"/>
    <cellStyle name="쉼표 [0] 12 19 7" xfId="16555"/>
    <cellStyle name="쉼표 [0] 12 19 7 2" xfId="16556"/>
    <cellStyle name="쉼표 [0] 12 19 7 3" xfId="16557"/>
    <cellStyle name="쉼표 [0] 12 19 8" xfId="16558"/>
    <cellStyle name="쉼표 [0] 12 19 9" xfId="16559"/>
    <cellStyle name="쉼표 [0] 12 2" xfId="16560"/>
    <cellStyle name="쉼표 [0] 12 2 10" xfId="16561"/>
    <cellStyle name="쉼표 [0] 12 2 10 10" xfId="16562"/>
    <cellStyle name="쉼표 [0] 12 2 10 10 2" xfId="16563"/>
    <cellStyle name="쉼표 [0] 12 2 10 10 2 2" xfId="16564"/>
    <cellStyle name="쉼표 [0] 12 2 10 10 2 3" xfId="16565"/>
    <cellStyle name="쉼표 [0] 12 2 10 10 3" xfId="16566"/>
    <cellStyle name="쉼표 [0] 12 2 10 10 4" xfId="16567"/>
    <cellStyle name="쉼표 [0] 12 2 10 11" xfId="16568"/>
    <cellStyle name="쉼표 [0] 12 2 10 11 2" xfId="16569"/>
    <cellStyle name="쉼표 [0] 12 2 10 11 2 2" xfId="16570"/>
    <cellStyle name="쉼표 [0] 12 2 10 11 2 3" xfId="16571"/>
    <cellStyle name="쉼표 [0] 12 2 10 11 3" xfId="16572"/>
    <cellStyle name="쉼표 [0] 12 2 10 11 4" xfId="16573"/>
    <cellStyle name="쉼표 [0] 12 2 10 12" xfId="16574"/>
    <cellStyle name="쉼표 [0] 12 2 10 12 2" xfId="16575"/>
    <cellStyle name="쉼표 [0] 12 2 10 12 2 2" xfId="16576"/>
    <cellStyle name="쉼표 [0] 12 2 10 12 2 3" xfId="16577"/>
    <cellStyle name="쉼표 [0] 12 2 10 12 3" xfId="16578"/>
    <cellStyle name="쉼표 [0] 12 2 10 12 4" xfId="16579"/>
    <cellStyle name="쉼표 [0] 12 2 10 13" xfId="16580"/>
    <cellStyle name="쉼표 [0] 12 2 10 13 2" xfId="16581"/>
    <cellStyle name="쉼표 [0] 12 2 10 13 2 2" xfId="16582"/>
    <cellStyle name="쉼표 [0] 12 2 10 13 2 3" xfId="16583"/>
    <cellStyle name="쉼표 [0] 12 2 10 13 3" xfId="16584"/>
    <cellStyle name="쉼표 [0] 12 2 10 13 4" xfId="16585"/>
    <cellStyle name="쉼표 [0] 12 2 10 14" xfId="16586"/>
    <cellStyle name="쉼표 [0] 12 2 10 14 2" xfId="16587"/>
    <cellStyle name="쉼표 [0] 12 2 10 14 2 2" xfId="16588"/>
    <cellStyle name="쉼표 [0] 12 2 10 14 2 3" xfId="16589"/>
    <cellStyle name="쉼표 [0] 12 2 10 14 3" xfId="16590"/>
    <cellStyle name="쉼표 [0] 12 2 10 14 4" xfId="16591"/>
    <cellStyle name="쉼표 [0] 12 2 10 15" xfId="16592"/>
    <cellStyle name="쉼표 [0] 12 2 10 15 2" xfId="16593"/>
    <cellStyle name="쉼표 [0] 12 2 10 15 3" xfId="16594"/>
    <cellStyle name="쉼표 [0] 12 2 10 16" xfId="16595"/>
    <cellStyle name="쉼표 [0] 12 2 10 16 2" xfId="16596"/>
    <cellStyle name="쉼표 [0] 12 2 10 16 3" xfId="16597"/>
    <cellStyle name="쉼표 [0] 12 2 10 17" xfId="16598"/>
    <cellStyle name="쉼표 [0] 12 2 10 18" xfId="16599"/>
    <cellStyle name="쉼표 [0] 12 2 10 19" xfId="16600"/>
    <cellStyle name="쉼표 [0] 12 2 10 2" xfId="16601"/>
    <cellStyle name="쉼표 [0] 12 2 10 2 10" xfId="16602"/>
    <cellStyle name="쉼표 [0] 12 2 10 2 10 2" xfId="16603"/>
    <cellStyle name="쉼표 [0] 12 2 10 2 10 2 2" xfId="16604"/>
    <cellStyle name="쉼표 [0] 12 2 10 2 10 2 3" xfId="16605"/>
    <cellStyle name="쉼표 [0] 12 2 10 2 10 3" xfId="16606"/>
    <cellStyle name="쉼표 [0] 12 2 10 2 10 4" xfId="16607"/>
    <cellStyle name="쉼표 [0] 12 2 10 2 11" xfId="16608"/>
    <cellStyle name="쉼표 [0] 12 2 10 2 11 2" xfId="16609"/>
    <cellStyle name="쉼표 [0] 12 2 10 2 11 2 2" xfId="16610"/>
    <cellStyle name="쉼표 [0] 12 2 10 2 11 2 3" xfId="16611"/>
    <cellStyle name="쉼표 [0] 12 2 10 2 11 3" xfId="16612"/>
    <cellStyle name="쉼표 [0] 12 2 10 2 11 4" xfId="16613"/>
    <cellStyle name="쉼표 [0] 12 2 10 2 12" xfId="16614"/>
    <cellStyle name="쉼표 [0] 12 2 10 2 12 2" xfId="16615"/>
    <cellStyle name="쉼표 [0] 12 2 10 2 12 2 2" xfId="16616"/>
    <cellStyle name="쉼표 [0] 12 2 10 2 12 2 3" xfId="16617"/>
    <cellStyle name="쉼표 [0] 12 2 10 2 12 3" xfId="16618"/>
    <cellStyle name="쉼표 [0] 12 2 10 2 12 4" xfId="16619"/>
    <cellStyle name="쉼표 [0] 12 2 10 2 13" xfId="16620"/>
    <cellStyle name="쉼표 [0] 12 2 10 2 13 2" xfId="16621"/>
    <cellStyle name="쉼표 [0] 12 2 10 2 13 2 2" xfId="16622"/>
    <cellStyle name="쉼표 [0] 12 2 10 2 13 2 3" xfId="16623"/>
    <cellStyle name="쉼표 [0] 12 2 10 2 13 3" xfId="16624"/>
    <cellStyle name="쉼표 [0] 12 2 10 2 13 4" xfId="16625"/>
    <cellStyle name="쉼표 [0] 12 2 10 2 14" xfId="16626"/>
    <cellStyle name="쉼표 [0] 12 2 10 2 14 2" xfId="16627"/>
    <cellStyle name="쉼표 [0] 12 2 10 2 14 3" xfId="16628"/>
    <cellStyle name="쉼표 [0] 12 2 10 2 15" xfId="16629"/>
    <cellStyle name="쉼표 [0] 12 2 10 2 15 2" xfId="16630"/>
    <cellStyle name="쉼표 [0] 12 2 10 2 15 3" xfId="16631"/>
    <cellStyle name="쉼표 [0] 12 2 10 2 16" xfId="16632"/>
    <cellStyle name="쉼표 [0] 12 2 10 2 17" xfId="16633"/>
    <cellStyle name="쉼표 [0] 12 2 10 2 18" xfId="16634"/>
    <cellStyle name="쉼표 [0] 12 2 10 2 19" xfId="16635"/>
    <cellStyle name="쉼표 [0] 12 2 10 2 2" xfId="16636"/>
    <cellStyle name="쉼표 [0] 12 2 10 2 2 10" xfId="16637"/>
    <cellStyle name="쉼표 [0] 12 2 10 2 2 10 2" xfId="16638"/>
    <cellStyle name="쉼표 [0] 12 2 10 2 2 10 3" xfId="16639"/>
    <cellStyle name="쉼표 [0] 12 2 10 2 2 11" xfId="16640"/>
    <cellStyle name="쉼표 [0] 12 2 10 2 2 12" xfId="16641"/>
    <cellStyle name="쉼표 [0] 12 2 10 2 2 13" xfId="16642"/>
    <cellStyle name="쉼표 [0] 12 2 10 2 2 14" xfId="16643"/>
    <cellStyle name="쉼표 [0] 12 2 10 2 2 15" xfId="36651"/>
    <cellStyle name="쉼표 [0] 12 2 10 2 2 2" xfId="16644"/>
    <cellStyle name="쉼표 [0] 12 2 10 2 2 2 10" xfId="16645"/>
    <cellStyle name="쉼표 [0] 12 2 10 2 2 2 10 2" xfId="16646"/>
    <cellStyle name="쉼표 [0] 12 2 10 2 2 2 10 3" xfId="16647"/>
    <cellStyle name="쉼표 [0] 12 2 10 2 2 2 11" xfId="16648"/>
    <cellStyle name="쉼표 [0] 12 2 10 2 2 2 12" xfId="16649"/>
    <cellStyle name="쉼표 [0] 12 2 10 2 2 2 13" xfId="16650"/>
    <cellStyle name="쉼표 [0] 12 2 10 2 2 2 14" xfId="16651"/>
    <cellStyle name="쉼표 [0] 12 2 10 2 2 2 15" xfId="36649"/>
    <cellStyle name="쉼표 [0] 12 2 10 2 2 2 2" xfId="16652"/>
    <cellStyle name="쉼표 [0] 12 2 10 2 2 2 2 2" xfId="16653"/>
    <cellStyle name="쉼표 [0] 12 2 10 2 2 2 2 2 2" xfId="16654"/>
    <cellStyle name="쉼표 [0] 12 2 10 2 2 2 2 2 3" xfId="16655"/>
    <cellStyle name="쉼표 [0] 12 2 10 2 2 2 2 3" xfId="16656"/>
    <cellStyle name="쉼표 [0] 12 2 10 2 2 2 2 4" xfId="16657"/>
    <cellStyle name="쉼표 [0] 12 2 10 2 2 2 3" xfId="16658"/>
    <cellStyle name="쉼표 [0] 12 2 10 2 2 2 3 2" xfId="16659"/>
    <cellStyle name="쉼표 [0] 12 2 10 2 2 2 3 2 2" xfId="16660"/>
    <cellStyle name="쉼표 [0] 12 2 10 2 2 2 3 2 3" xfId="16661"/>
    <cellStyle name="쉼표 [0] 12 2 10 2 2 2 3 3" xfId="16662"/>
    <cellStyle name="쉼표 [0] 12 2 10 2 2 2 3 4" xfId="16663"/>
    <cellStyle name="쉼표 [0] 12 2 10 2 2 2 4" xfId="16664"/>
    <cellStyle name="쉼표 [0] 12 2 10 2 2 2 4 2" xfId="16665"/>
    <cellStyle name="쉼표 [0] 12 2 10 2 2 2 4 2 2" xfId="16666"/>
    <cellStyle name="쉼표 [0] 12 2 10 2 2 2 4 2 3" xfId="16667"/>
    <cellStyle name="쉼표 [0] 12 2 10 2 2 2 4 3" xfId="16668"/>
    <cellStyle name="쉼표 [0] 12 2 10 2 2 2 4 4" xfId="16669"/>
    <cellStyle name="쉼표 [0] 12 2 10 2 2 2 5" xfId="16670"/>
    <cellStyle name="쉼표 [0] 12 2 10 2 2 2 5 2" xfId="16671"/>
    <cellStyle name="쉼표 [0] 12 2 10 2 2 2 5 2 2" xfId="16672"/>
    <cellStyle name="쉼표 [0] 12 2 10 2 2 2 5 2 3" xfId="16673"/>
    <cellStyle name="쉼표 [0] 12 2 10 2 2 2 5 3" xfId="16674"/>
    <cellStyle name="쉼표 [0] 12 2 10 2 2 2 5 4" xfId="16675"/>
    <cellStyle name="쉼표 [0] 12 2 10 2 2 2 6" xfId="16676"/>
    <cellStyle name="쉼표 [0] 12 2 10 2 2 2 6 2" xfId="16677"/>
    <cellStyle name="쉼표 [0] 12 2 10 2 2 2 6 2 2" xfId="16678"/>
    <cellStyle name="쉼표 [0] 12 2 10 2 2 2 6 2 3" xfId="16679"/>
    <cellStyle name="쉼표 [0] 12 2 10 2 2 2 6 3" xfId="16680"/>
    <cellStyle name="쉼표 [0] 12 2 10 2 2 2 6 4" xfId="16681"/>
    <cellStyle name="쉼표 [0] 12 2 10 2 2 2 7" xfId="16682"/>
    <cellStyle name="쉼표 [0] 12 2 10 2 2 2 7 2" xfId="16683"/>
    <cellStyle name="쉼표 [0] 12 2 10 2 2 2 7 2 2" xfId="16684"/>
    <cellStyle name="쉼표 [0] 12 2 10 2 2 2 7 2 3" xfId="16685"/>
    <cellStyle name="쉼표 [0] 12 2 10 2 2 2 7 3" xfId="16686"/>
    <cellStyle name="쉼표 [0] 12 2 10 2 2 2 7 4" xfId="16687"/>
    <cellStyle name="쉼표 [0] 12 2 10 2 2 2 8" xfId="16688"/>
    <cellStyle name="쉼표 [0] 12 2 10 2 2 2 8 2" xfId="16689"/>
    <cellStyle name="쉼표 [0] 12 2 10 2 2 2 8 2 2" xfId="16690"/>
    <cellStyle name="쉼표 [0] 12 2 10 2 2 2 8 2 3" xfId="16691"/>
    <cellStyle name="쉼표 [0] 12 2 10 2 2 2 8 3" xfId="16692"/>
    <cellStyle name="쉼표 [0] 12 2 10 2 2 2 8 4" xfId="16693"/>
    <cellStyle name="쉼표 [0] 12 2 10 2 2 2 9" xfId="16694"/>
    <cellStyle name="쉼표 [0] 12 2 10 2 2 2 9 2" xfId="16695"/>
    <cellStyle name="쉼표 [0] 12 2 10 2 2 2 9 3" xfId="16696"/>
    <cellStyle name="쉼표 [0] 12 2 10 2 2 3" xfId="16697"/>
    <cellStyle name="쉼표 [0] 12 2 10 2 2 3 2" xfId="16698"/>
    <cellStyle name="쉼표 [0] 12 2 10 2 2 3 2 2" xfId="16699"/>
    <cellStyle name="쉼표 [0] 12 2 10 2 2 3 2 3" xfId="16700"/>
    <cellStyle name="쉼표 [0] 12 2 10 2 2 3 3" xfId="16701"/>
    <cellStyle name="쉼표 [0] 12 2 10 2 2 3 4" xfId="16702"/>
    <cellStyle name="쉼표 [0] 12 2 10 2 2 4" xfId="16703"/>
    <cellStyle name="쉼표 [0] 12 2 10 2 2 4 2" xfId="16704"/>
    <cellStyle name="쉼표 [0] 12 2 10 2 2 4 2 2" xfId="16705"/>
    <cellStyle name="쉼표 [0] 12 2 10 2 2 4 2 3" xfId="16706"/>
    <cellStyle name="쉼표 [0] 12 2 10 2 2 4 3" xfId="16707"/>
    <cellStyle name="쉼표 [0] 12 2 10 2 2 4 4" xfId="16708"/>
    <cellStyle name="쉼표 [0] 12 2 10 2 2 5" xfId="16709"/>
    <cellStyle name="쉼표 [0] 12 2 10 2 2 5 2" xfId="16710"/>
    <cellStyle name="쉼표 [0] 12 2 10 2 2 5 2 2" xfId="16711"/>
    <cellStyle name="쉼표 [0] 12 2 10 2 2 5 2 3" xfId="16712"/>
    <cellStyle name="쉼표 [0] 12 2 10 2 2 5 3" xfId="16713"/>
    <cellStyle name="쉼표 [0] 12 2 10 2 2 5 4" xfId="16714"/>
    <cellStyle name="쉼표 [0] 12 2 10 2 2 6" xfId="16715"/>
    <cellStyle name="쉼표 [0] 12 2 10 2 2 6 2" xfId="16716"/>
    <cellStyle name="쉼표 [0] 12 2 10 2 2 6 2 2" xfId="16717"/>
    <cellStyle name="쉼표 [0] 12 2 10 2 2 6 2 3" xfId="16718"/>
    <cellStyle name="쉼표 [0] 12 2 10 2 2 6 3" xfId="16719"/>
    <cellStyle name="쉼표 [0] 12 2 10 2 2 6 4" xfId="16720"/>
    <cellStyle name="쉼표 [0] 12 2 10 2 2 7" xfId="16721"/>
    <cellStyle name="쉼표 [0] 12 2 10 2 2 7 2" xfId="16722"/>
    <cellStyle name="쉼표 [0] 12 2 10 2 2 7 2 2" xfId="16723"/>
    <cellStyle name="쉼표 [0] 12 2 10 2 2 7 2 3" xfId="16724"/>
    <cellStyle name="쉼표 [0] 12 2 10 2 2 7 3" xfId="16725"/>
    <cellStyle name="쉼표 [0] 12 2 10 2 2 7 4" xfId="16726"/>
    <cellStyle name="쉼표 [0] 12 2 10 2 2 8" xfId="16727"/>
    <cellStyle name="쉼표 [0] 12 2 10 2 2 8 2" xfId="16728"/>
    <cellStyle name="쉼표 [0] 12 2 10 2 2 8 2 2" xfId="16729"/>
    <cellStyle name="쉼표 [0] 12 2 10 2 2 8 2 3" xfId="16730"/>
    <cellStyle name="쉼표 [0] 12 2 10 2 2 8 3" xfId="16731"/>
    <cellStyle name="쉼표 [0] 12 2 10 2 2 8 4" xfId="16732"/>
    <cellStyle name="쉼표 [0] 12 2 10 2 2 9" xfId="16733"/>
    <cellStyle name="쉼표 [0] 12 2 10 2 2 9 2" xfId="16734"/>
    <cellStyle name="쉼표 [0] 12 2 10 2 2 9 3" xfId="16735"/>
    <cellStyle name="쉼표 [0] 12 2 10 2 20" xfId="36653"/>
    <cellStyle name="쉼표 [0] 12 2 10 2 3" xfId="16736"/>
    <cellStyle name="쉼표 [0] 12 2 10 2 3 10" xfId="16737"/>
    <cellStyle name="쉼표 [0] 12 2 10 2 3 11" xfId="16738"/>
    <cellStyle name="쉼표 [0] 12 2 10 2 3 12" xfId="16739"/>
    <cellStyle name="쉼표 [0] 12 2 10 2 3 13" xfId="16740"/>
    <cellStyle name="쉼표 [0] 12 2 10 2 3 14" xfId="36648"/>
    <cellStyle name="쉼표 [0] 12 2 10 2 3 2" xfId="16741"/>
    <cellStyle name="쉼표 [0] 12 2 10 2 3 2 2" xfId="16742"/>
    <cellStyle name="쉼표 [0] 12 2 10 2 3 2 2 2" xfId="16743"/>
    <cellStyle name="쉼표 [0] 12 2 10 2 3 2 2 3" xfId="16744"/>
    <cellStyle name="쉼표 [0] 12 2 10 2 3 2 3" xfId="16745"/>
    <cellStyle name="쉼표 [0] 12 2 10 2 3 2 4" xfId="16746"/>
    <cellStyle name="쉼표 [0] 12 2 10 2 3 3" xfId="16747"/>
    <cellStyle name="쉼표 [0] 12 2 10 2 3 3 2" xfId="16748"/>
    <cellStyle name="쉼표 [0] 12 2 10 2 3 3 2 2" xfId="16749"/>
    <cellStyle name="쉼표 [0] 12 2 10 2 3 3 2 3" xfId="16750"/>
    <cellStyle name="쉼표 [0] 12 2 10 2 3 3 3" xfId="16751"/>
    <cellStyle name="쉼표 [0] 12 2 10 2 3 3 4" xfId="16752"/>
    <cellStyle name="쉼표 [0] 12 2 10 2 3 4" xfId="16753"/>
    <cellStyle name="쉼표 [0] 12 2 10 2 3 4 2" xfId="16754"/>
    <cellStyle name="쉼표 [0] 12 2 10 2 3 4 2 2" xfId="16755"/>
    <cellStyle name="쉼표 [0] 12 2 10 2 3 4 2 3" xfId="16756"/>
    <cellStyle name="쉼표 [0] 12 2 10 2 3 4 3" xfId="16757"/>
    <cellStyle name="쉼표 [0] 12 2 10 2 3 4 4" xfId="16758"/>
    <cellStyle name="쉼표 [0] 12 2 10 2 3 5" xfId="16759"/>
    <cellStyle name="쉼표 [0] 12 2 10 2 3 5 2" xfId="16760"/>
    <cellStyle name="쉼표 [0] 12 2 10 2 3 5 2 2" xfId="16761"/>
    <cellStyle name="쉼표 [0] 12 2 10 2 3 5 2 3" xfId="16762"/>
    <cellStyle name="쉼표 [0] 12 2 10 2 3 5 3" xfId="16763"/>
    <cellStyle name="쉼표 [0] 12 2 10 2 3 5 4" xfId="16764"/>
    <cellStyle name="쉼표 [0] 12 2 10 2 3 6" xfId="16765"/>
    <cellStyle name="쉼표 [0] 12 2 10 2 3 6 2" xfId="16766"/>
    <cellStyle name="쉼표 [0] 12 2 10 2 3 6 2 2" xfId="16767"/>
    <cellStyle name="쉼표 [0] 12 2 10 2 3 6 2 3" xfId="16768"/>
    <cellStyle name="쉼표 [0] 12 2 10 2 3 6 3" xfId="16769"/>
    <cellStyle name="쉼표 [0] 12 2 10 2 3 6 4" xfId="16770"/>
    <cellStyle name="쉼표 [0] 12 2 10 2 3 7" xfId="16771"/>
    <cellStyle name="쉼표 [0] 12 2 10 2 3 7 2" xfId="16772"/>
    <cellStyle name="쉼표 [0] 12 2 10 2 3 7 2 2" xfId="16773"/>
    <cellStyle name="쉼표 [0] 12 2 10 2 3 7 2 3" xfId="16774"/>
    <cellStyle name="쉼표 [0] 12 2 10 2 3 7 3" xfId="16775"/>
    <cellStyle name="쉼표 [0] 12 2 10 2 3 7 4" xfId="16776"/>
    <cellStyle name="쉼표 [0] 12 2 10 2 3 8" xfId="16777"/>
    <cellStyle name="쉼표 [0] 12 2 10 2 3 8 2" xfId="16778"/>
    <cellStyle name="쉼표 [0] 12 2 10 2 3 8 3" xfId="16779"/>
    <cellStyle name="쉼표 [0] 12 2 10 2 3 9" xfId="16780"/>
    <cellStyle name="쉼표 [0] 12 2 10 2 3 9 2" xfId="16781"/>
    <cellStyle name="쉼표 [0] 12 2 10 2 3 9 3" xfId="16782"/>
    <cellStyle name="쉼표 [0] 12 2 10 2 4" xfId="16783"/>
    <cellStyle name="쉼표 [0] 12 2 10 2 4 10" xfId="16784"/>
    <cellStyle name="쉼표 [0] 12 2 10 2 4 11" xfId="16785"/>
    <cellStyle name="쉼표 [0] 12 2 10 2 4 12" xfId="16786"/>
    <cellStyle name="쉼표 [0] 12 2 10 2 4 13" xfId="16787"/>
    <cellStyle name="쉼표 [0] 12 2 10 2 4 14" xfId="36647"/>
    <cellStyle name="쉼표 [0] 12 2 10 2 4 2" xfId="16788"/>
    <cellStyle name="쉼표 [0] 12 2 10 2 4 2 2" xfId="16789"/>
    <cellStyle name="쉼표 [0] 12 2 10 2 4 2 2 2" xfId="16790"/>
    <cellStyle name="쉼표 [0] 12 2 10 2 4 2 2 3" xfId="16791"/>
    <cellStyle name="쉼표 [0] 12 2 10 2 4 2 3" xfId="16792"/>
    <cellStyle name="쉼표 [0] 12 2 10 2 4 2 4" xfId="16793"/>
    <cellStyle name="쉼표 [0] 12 2 10 2 4 3" xfId="16794"/>
    <cellStyle name="쉼표 [0] 12 2 10 2 4 3 2" xfId="16795"/>
    <cellStyle name="쉼표 [0] 12 2 10 2 4 3 2 2" xfId="16796"/>
    <cellStyle name="쉼표 [0] 12 2 10 2 4 3 2 3" xfId="16797"/>
    <cellStyle name="쉼표 [0] 12 2 10 2 4 3 3" xfId="16798"/>
    <cellStyle name="쉼표 [0] 12 2 10 2 4 3 4" xfId="16799"/>
    <cellStyle name="쉼표 [0] 12 2 10 2 4 4" xfId="16800"/>
    <cellStyle name="쉼표 [0] 12 2 10 2 4 4 2" xfId="16801"/>
    <cellStyle name="쉼표 [0] 12 2 10 2 4 4 2 2" xfId="16802"/>
    <cellStyle name="쉼표 [0] 12 2 10 2 4 4 2 3" xfId="16803"/>
    <cellStyle name="쉼표 [0] 12 2 10 2 4 4 3" xfId="16804"/>
    <cellStyle name="쉼표 [0] 12 2 10 2 4 4 4" xfId="16805"/>
    <cellStyle name="쉼표 [0] 12 2 10 2 4 5" xfId="16806"/>
    <cellStyle name="쉼표 [0] 12 2 10 2 4 5 2" xfId="16807"/>
    <cellStyle name="쉼표 [0] 12 2 10 2 4 5 2 2" xfId="16808"/>
    <cellStyle name="쉼표 [0] 12 2 10 2 4 5 2 3" xfId="16809"/>
    <cellStyle name="쉼표 [0] 12 2 10 2 4 5 3" xfId="16810"/>
    <cellStyle name="쉼표 [0] 12 2 10 2 4 5 4" xfId="16811"/>
    <cellStyle name="쉼표 [0] 12 2 10 2 4 6" xfId="16812"/>
    <cellStyle name="쉼표 [0] 12 2 10 2 4 6 2" xfId="16813"/>
    <cellStyle name="쉼표 [0] 12 2 10 2 4 6 2 2" xfId="16814"/>
    <cellStyle name="쉼표 [0] 12 2 10 2 4 6 2 3" xfId="16815"/>
    <cellStyle name="쉼표 [0] 12 2 10 2 4 6 3" xfId="16816"/>
    <cellStyle name="쉼표 [0] 12 2 10 2 4 6 4" xfId="16817"/>
    <cellStyle name="쉼표 [0] 12 2 10 2 4 7" xfId="16818"/>
    <cellStyle name="쉼표 [0] 12 2 10 2 4 7 2" xfId="16819"/>
    <cellStyle name="쉼표 [0] 12 2 10 2 4 7 2 2" xfId="16820"/>
    <cellStyle name="쉼표 [0] 12 2 10 2 4 7 2 3" xfId="16821"/>
    <cellStyle name="쉼표 [0] 12 2 10 2 4 7 3" xfId="16822"/>
    <cellStyle name="쉼표 [0] 12 2 10 2 4 7 4" xfId="16823"/>
    <cellStyle name="쉼표 [0] 12 2 10 2 4 8" xfId="16824"/>
    <cellStyle name="쉼표 [0] 12 2 10 2 4 8 2" xfId="16825"/>
    <cellStyle name="쉼표 [0] 12 2 10 2 4 8 3" xfId="16826"/>
    <cellStyle name="쉼표 [0] 12 2 10 2 4 9" xfId="16827"/>
    <cellStyle name="쉼표 [0] 12 2 10 2 4 9 2" xfId="16828"/>
    <cellStyle name="쉼표 [0] 12 2 10 2 4 9 3" xfId="16829"/>
    <cellStyle name="쉼표 [0] 12 2 10 2 5" xfId="16830"/>
    <cellStyle name="쉼표 [0] 12 2 10 2 5 10" xfId="16831"/>
    <cellStyle name="쉼표 [0] 12 2 10 2 5 11" xfId="16832"/>
    <cellStyle name="쉼표 [0] 12 2 10 2 5 12" xfId="16833"/>
    <cellStyle name="쉼표 [0] 12 2 10 2 5 13" xfId="16834"/>
    <cellStyle name="쉼표 [0] 12 2 10 2 5 14" xfId="36645"/>
    <cellStyle name="쉼표 [0] 12 2 10 2 5 2" xfId="16835"/>
    <cellStyle name="쉼표 [0] 12 2 10 2 5 2 2" xfId="16836"/>
    <cellStyle name="쉼표 [0] 12 2 10 2 5 2 2 2" xfId="16837"/>
    <cellStyle name="쉼표 [0] 12 2 10 2 5 2 2 3" xfId="16838"/>
    <cellStyle name="쉼표 [0] 12 2 10 2 5 2 3" xfId="16839"/>
    <cellStyle name="쉼표 [0] 12 2 10 2 5 2 4" xfId="16840"/>
    <cellStyle name="쉼표 [0] 12 2 10 2 5 3" xfId="16841"/>
    <cellStyle name="쉼표 [0] 12 2 10 2 5 3 2" xfId="16842"/>
    <cellStyle name="쉼표 [0] 12 2 10 2 5 3 2 2" xfId="16843"/>
    <cellStyle name="쉼표 [0] 12 2 10 2 5 3 2 3" xfId="16844"/>
    <cellStyle name="쉼표 [0] 12 2 10 2 5 3 3" xfId="16845"/>
    <cellStyle name="쉼표 [0] 12 2 10 2 5 3 4" xfId="16846"/>
    <cellStyle name="쉼표 [0] 12 2 10 2 5 4" xfId="16847"/>
    <cellStyle name="쉼표 [0] 12 2 10 2 5 4 2" xfId="16848"/>
    <cellStyle name="쉼표 [0] 12 2 10 2 5 4 2 2" xfId="16849"/>
    <cellStyle name="쉼표 [0] 12 2 10 2 5 4 2 3" xfId="16850"/>
    <cellStyle name="쉼표 [0] 12 2 10 2 5 4 3" xfId="16851"/>
    <cellStyle name="쉼표 [0] 12 2 10 2 5 4 4" xfId="16852"/>
    <cellStyle name="쉼표 [0] 12 2 10 2 5 5" xfId="16853"/>
    <cellStyle name="쉼표 [0] 12 2 10 2 5 5 2" xfId="16854"/>
    <cellStyle name="쉼표 [0] 12 2 10 2 5 5 2 2" xfId="16855"/>
    <cellStyle name="쉼표 [0] 12 2 10 2 5 5 2 3" xfId="16856"/>
    <cellStyle name="쉼표 [0] 12 2 10 2 5 5 3" xfId="16857"/>
    <cellStyle name="쉼표 [0] 12 2 10 2 5 5 4" xfId="16858"/>
    <cellStyle name="쉼표 [0] 12 2 10 2 5 6" xfId="16859"/>
    <cellStyle name="쉼표 [0] 12 2 10 2 5 6 2" xfId="16860"/>
    <cellStyle name="쉼표 [0] 12 2 10 2 5 6 2 2" xfId="16861"/>
    <cellStyle name="쉼표 [0] 12 2 10 2 5 6 2 3" xfId="16862"/>
    <cellStyle name="쉼표 [0] 12 2 10 2 5 6 3" xfId="16863"/>
    <cellStyle name="쉼표 [0] 12 2 10 2 5 6 4" xfId="16864"/>
    <cellStyle name="쉼표 [0] 12 2 10 2 5 7" xfId="16865"/>
    <cellStyle name="쉼표 [0] 12 2 10 2 5 7 2" xfId="16866"/>
    <cellStyle name="쉼표 [0] 12 2 10 2 5 7 2 2" xfId="16867"/>
    <cellStyle name="쉼표 [0] 12 2 10 2 5 7 2 3" xfId="16868"/>
    <cellStyle name="쉼표 [0] 12 2 10 2 5 7 3" xfId="16869"/>
    <cellStyle name="쉼표 [0] 12 2 10 2 5 7 4" xfId="16870"/>
    <cellStyle name="쉼표 [0] 12 2 10 2 5 8" xfId="16871"/>
    <cellStyle name="쉼표 [0] 12 2 10 2 5 8 2" xfId="16872"/>
    <cellStyle name="쉼표 [0] 12 2 10 2 5 8 3" xfId="16873"/>
    <cellStyle name="쉼표 [0] 12 2 10 2 5 9" xfId="16874"/>
    <cellStyle name="쉼표 [0] 12 2 10 2 5 9 2" xfId="16875"/>
    <cellStyle name="쉼표 [0] 12 2 10 2 5 9 3" xfId="16876"/>
    <cellStyle name="쉼표 [0] 12 2 10 2 6" xfId="16877"/>
    <cellStyle name="쉼표 [0] 12 2 10 2 6 10" xfId="16878"/>
    <cellStyle name="쉼표 [0] 12 2 10 2 6 11" xfId="16879"/>
    <cellStyle name="쉼표 [0] 12 2 10 2 6 12" xfId="16880"/>
    <cellStyle name="쉼표 [0] 12 2 10 2 6 13" xfId="16881"/>
    <cellStyle name="쉼표 [0] 12 2 10 2 6 14" xfId="36643"/>
    <cellStyle name="쉼표 [0] 12 2 10 2 6 2" xfId="16882"/>
    <cellStyle name="쉼표 [0] 12 2 10 2 6 2 2" xfId="16883"/>
    <cellStyle name="쉼표 [0] 12 2 10 2 6 2 2 2" xfId="16884"/>
    <cellStyle name="쉼표 [0] 12 2 10 2 6 2 2 3" xfId="16885"/>
    <cellStyle name="쉼표 [0] 12 2 10 2 6 2 3" xfId="16886"/>
    <cellStyle name="쉼표 [0] 12 2 10 2 6 2 4" xfId="16887"/>
    <cellStyle name="쉼표 [0] 12 2 10 2 6 3" xfId="16888"/>
    <cellStyle name="쉼표 [0] 12 2 10 2 6 3 2" xfId="16889"/>
    <cellStyle name="쉼표 [0] 12 2 10 2 6 3 2 2" xfId="16890"/>
    <cellStyle name="쉼표 [0] 12 2 10 2 6 3 2 3" xfId="16891"/>
    <cellStyle name="쉼표 [0] 12 2 10 2 6 3 3" xfId="16892"/>
    <cellStyle name="쉼표 [0] 12 2 10 2 6 3 4" xfId="16893"/>
    <cellStyle name="쉼표 [0] 12 2 10 2 6 4" xfId="16894"/>
    <cellStyle name="쉼표 [0] 12 2 10 2 6 4 2" xfId="16895"/>
    <cellStyle name="쉼표 [0] 12 2 10 2 6 4 2 2" xfId="16896"/>
    <cellStyle name="쉼표 [0] 12 2 10 2 6 4 2 3" xfId="16897"/>
    <cellStyle name="쉼표 [0] 12 2 10 2 6 4 3" xfId="16898"/>
    <cellStyle name="쉼표 [0] 12 2 10 2 6 4 4" xfId="16899"/>
    <cellStyle name="쉼표 [0] 12 2 10 2 6 5" xfId="16900"/>
    <cellStyle name="쉼표 [0] 12 2 10 2 6 5 2" xfId="16901"/>
    <cellStyle name="쉼표 [0] 12 2 10 2 6 5 2 2" xfId="16902"/>
    <cellStyle name="쉼표 [0] 12 2 10 2 6 5 2 3" xfId="16903"/>
    <cellStyle name="쉼표 [0] 12 2 10 2 6 5 3" xfId="16904"/>
    <cellStyle name="쉼표 [0] 12 2 10 2 6 5 4" xfId="16905"/>
    <cellStyle name="쉼표 [0] 12 2 10 2 6 6" xfId="16906"/>
    <cellStyle name="쉼표 [0] 12 2 10 2 6 6 2" xfId="16907"/>
    <cellStyle name="쉼표 [0] 12 2 10 2 6 6 2 2" xfId="16908"/>
    <cellStyle name="쉼표 [0] 12 2 10 2 6 6 2 3" xfId="16909"/>
    <cellStyle name="쉼표 [0] 12 2 10 2 6 6 3" xfId="16910"/>
    <cellStyle name="쉼표 [0] 12 2 10 2 6 6 4" xfId="16911"/>
    <cellStyle name="쉼표 [0] 12 2 10 2 6 7" xfId="16912"/>
    <cellStyle name="쉼표 [0] 12 2 10 2 6 7 2" xfId="16913"/>
    <cellStyle name="쉼표 [0] 12 2 10 2 6 7 2 2" xfId="16914"/>
    <cellStyle name="쉼표 [0] 12 2 10 2 6 7 2 3" xfId="16915"/>
    <cellStyle name="쉼표 [0] 12 2 10 2 6 7 3" xfId="16916"/>
    <cellStyle name="쉼표 [0] 12 2 10 2 6 7 4" xfId="16917"/>
    <cellStyle name="쉼표 [0] 12 2 10 2 6 8" xfId="16918"/>
    <cellStyle name="쉼표 [0] 12 2 10 2 6 8 2" xfId="16919"/>
    <cellStyle name="쉼표 [0] 12 2 10 2 6 8 3" xfId="16920"/>
    <cellStyle name="쉼표 [0] 12 2 10 2 6 9" xfId="16921"/>
    <cellStyle name="쉼표 [0] 12 2 10 2 6 9 2" xfId="16922"/>
    <cellStyle name="쉼표 [0] 12 2 10 2 6 9 3" xfId="16923"/>
    <cellStyle name="쉼표 [0] 12 2 10 2 7" xfId="16924"/>
    <cellStyle name="쉼표 [0] 12 2 10 2 7 2" xfId="16925"/>
    <cellStyle name="쉼표 [0] 12 2 10 2 7 2 2" xfId="16926"/>
    <cellStyle name="쉼표 [0] 12 2 10 2 7 2 3" xfId="16927"/>
    <cellStyle name="쉼표 [0] 12 2 10 2 7 3" xfId="16928"/>
    <cellStyle name="쉼표 [0] 12 2 10 2 7 4" xfId="16929"/>
    <cellStyle name="쉼표 [0] 12 2 10 2 8" xfId="16930"/>
    <cellStyle name="쉼표 [0] 12 2 10 2 8 2" xfId="16931"/>
    <cellStyle name="쉼표 [0] 12 2 10 2 8 2 2" xfId="16932"/>
    <cellStyle name="쉼표 [0] 12 2 10 2 8 2 3" xfId="16933"/>
    <cellStyle name="쉼표 [0] 12 2 10 2 8 3" xfId="16934"/>
    <cellStyle name="쉼표 [0] 12 2 10 2 8 4" xfId="16935"/>
    <cellStyle name="쉼표 [0] 12 2 10 2 9" xfId="16936"/>
    <cellStyle name="쉼표 [0] 12 2 10 2 9 2" xfId="16937"/>
    <cellStyle name="쉼표 [0] 12 2 10 2 9 2 2" xfId="16938"/>
    <cellStyle name="쉼표 [0] 12 2 10 2 9 2 3" xfId="16939"/>
    <cellStyle name="쉼표 [0] 12 2 10 2 9 3" xfId="16940"/>
    <cellStyle name="쉼표 [0] 12 2 10 2 9 4" xfId="16941"/>
    <cellStyle name="쉼표 [0] 12 2 10 20" xfId="16942"/>
    <cellStyle name="쉼표 [0] 12 2 10 21" xfId="36655"/>
    <cellStyle name="쉼표 [0] 12 2 10 3" xfId="16943"/>
    <cellStyle name="쉼표 [0] 12 2 10 3 10" xfId="16944"/>
    <cellStyle name="쉼표 [0] 12 2 10 3 11" xfId="16945"/>
    <cellStyle name="쉼표 [0] 12 2 10 3 12" xfId="16946"/>
    <cellStyle name="쉼표 [0] 12 2 10 3 13" xfId="16947"/>
    <cellStyle name="쉼표 [0] 12 2 10 3 14" xfId="36641"/>
    <cellStyle name="쉼표 [0] 12 2 10 3 2" xfId="16948"/>
    <cellStyle name="쉼표 [0] 12 2 10 3 2 2" xfId="16949"/>
    <cellStyle name="쉼표 [0] 12 2 10 3 2 2 2" xfId="16950"/>
    <cellStyle name="쉼표 [0] 12 2 10 3 2 2 3" xfId="16951"/>
    <cellStyle name="쉼표 [0] 12 2 10 3 2 3" xfId="16952"/>
    <cellStyle name="쉼표 [0] 12 2 10 3 2 4" xfId="16953"/>
    <cellStyle name="쉼표 [0] 12 2 10 3 3" xfId="16954"/>
    <cellStyle name="쉼표 [0] 12 2 10 3 3 2" xfId="16955"/>
    <cellStyle name="쉼표 [0] 12 2 10 3 3 2 2" xfId="16956"/>
    <cellStyle name="쉼표 [0] 12 2 10 3 3 2 3" xfId="16957"/>
    <cellStyle name="쉼표 [0] 12 2 10 3 3 3" xfId="16958"/>
    <cellStyle name="쉼표 [0] 12 2 10 3 3 4" xfId="16959"/>
    <cellStyle name="쉼표 [0] 12 2 10 3 4" xfId="16960"/>
    <cellStyle name="쉼표 [0] 12 2 10 3 4 2" xfId="16961"/>
    <cellStyle name="쉼표 [0] 12 2 10 3 4 2 2" xfId="16962"/>
    <cellStyle name="쉼표 [0] 12 2 10 3 4 2 3" xfId="16963"/>
    <cellStyle name="쉼표 [0] 12 2 10 3 4 3" xfId="16964"/>
    <cellStyle name="쉼표 [0] 12 2 10 3 4 4" xfId="16965"/>
    <cellStyle name="쉼표 [0] 12 2 10 3 5" xfId="16966"/>
    <cellStyle name="쉼표 [0] 12 2 10 3 5 2" xfId="16967"/>
    <cellStyle name="쉼표 [0] 12 2 10 3 5 2 2" xfId="16968"/>
    <cellStyle name="쉼표 [0] 12 2 10 3 5 2 3" xfId="16969"/>
    <cellStyle name="쉼표 [0] 12 2 10 3 5 3" xfId="16970"/>
    <cellStyle name="쉼표 [0] 12 2 10 3 5 4" xfId="16971"/>
    <cellStyle name="쉼표 [0] 12 2 10 3 6" xfId="16972"/>
    <cellStyle name="쉼표 [0] 12 2 10 3 6 2" xfId="16973"/>
    <cellStyle name="쉼표 [0] 12 2 10 3 6 2 2" xfId="16974"/>
    <cellStyle name="쉼표 [0] 12 2 10 3 6 2 3" xfId="16975"/>
    <cellStyle name="쉼표 [0] 12 2 10 3 6 3" xfId="16976"/>
    <cellStyle name="쉼표 [0] 12 2 10 3 6 4" xfId="16977"/>
    <cellStyle name="쉼표 [0] 12 2 10 3 7" xfId="16978"/>
    <cellStyle name="쉼표 [0] 12 2 10 3 7 2" xfId="16979"/>
    <cellStyle name="쉼표 [0] 12 2 10 3 7 2 2" xfId="16980"/>
    <cellStyle name="쉼표 [0] 12 2 10 3 7 2 3" xfId="16981"/>
    <cellStyle name="쉼표 [0] 12 2 10 3 7 3" xfId="16982"/>
    <cellStyle name="쉼표 [0] 12 2 10 3 7 4" xfId="16983"/>
    <cellStyle name="쉼표 [0] 12 2 10 3 8" xfId="16984"/>
    <cellStyle name="쉼표 [0] 12 2 10 3 8 2" xfId="16985"/>
    <cellStyle name="쉼표 [0] 12 2 10 3 8 3" xfId="16986"/>
    <cellStyle name="쉼표 [0] 12 2 10 3 9" xfId="16987"/>
    <cellStyle name="쉼표 [0] 12 2 10 3 9 2" xfId="16988"/>
    <cellStyle name="쉼표 [0] 12 2 10 3 9 3" xfId="16989"/>
    <cellStyle name="쉼표 [0] 12 2 10 4" xfId="16990"/>
    <cellStyle name="쉼표 [0] 12 2 10 4 10" xfId="16991"/>
    <cellStyle name="쉼표 [0] 12 2 10 4 10 2" xfId="16992"/>
    <cellStyle name="쉼표 [0] 12 2 10 4 10 3" xfId="16993"/>
    <cellStyle name="쉼표 [0] 12 2 10 4 11" xfId="16994"/>
    <cellStyle name="쉼표 [0] 12 2 10 4 12" xfId="16995"/>
    <cellStyle name="쉼표 [0] 12 2 10 4 13" xfId="16996"/>
    <cellStyle name="쉼표 [0] 12 2 10 4 14" xfId="16997"/>
    <cellStyle name="쉼표 [0] 12 2 10 4 15" xfId="36640"/>
    <cellStyle name="쉼표 [0] 12 2 10 4 2" xfId="16998"/>
    <cellStyle name="쉼표 [0] 12 2 10 4 2 10" xfId="16999"/>
    <cellStyle name="쉼표 [0] 12 2 10 4 2 10 2" xfId="17000"/>
    <cellStyle name="쉼표 [0] 12 2 10 4 2 10 3" xfId="17001"/>
    <cellStyle name="쉼표 [0] 12 2 10 4 2 11" xfId="17002"/>
    <cellStyle name="쉼표 [0] 12 2 10 4 2 12" xfId="17003"/>
    <cellStyle name="쉼표 [0] 12 2 10 4 2 13" xfId="17004"/>
    <cellStyle name="쉼표 [0] 12 2 10 4 2 14" xfId="17005"/>
    <cellStyle name="쉼표 [0] 12 2 10 4 2 15" xfId="36639"/>
    <cellStyle name="쉼표 [0] 12 2 10 4 2 2" xfId="17006"/>
    <cellStyle name="쉼표 [0] 12 2 10 4 2 2 2" xfId="17007"/>
    <cellStyle name="쉼표 [0] 12 2 10 4 2 2 2 2" xfId="17008"/>
    <cellStyle name="쉼표 [0] 12 2 10 4 2 2 2 3" xfId="17009"/>
    <cellStyle name="쉼표 [0] 12 2 10 4 2 2 3" xfId="17010"/>
    <cellStyle name="쉼표 [0] 12 2 10 4 2 2 4" xfId="17011"/>
    <cellStyle name="쉼표 [0] 12 2 10 4 2 3" xfId="17012"/>
    <cellStyle name="쉼표 [0] 12 2 10 4 2 3 2" xfId="17013"/>
    <cellStyle name="쉼표 [0] 12 2 10 4 2 3 2 2" xfId="17014"/>
    <cellStyle name="쉼표 [0] 12 2 10 4 2 3 2 3" xfId="17015"/>
    <cellStyle name="쉼표 [0] 12 2 10 4 2 3 3" xfId="17016"/>
    <cellStyle name="쉼표 [0] 12 2 10 4 2 3 4" xfId="17017"/>
    <cellStyle name="쉼표 [0] 12 2 10 4 2 4" xfId="17018"/>
    <cellStyle name="쉼표 [0] 12 2 10 4 2 4 2" xfId="17019"/>
    <cellStyle name="쉼표 [0] 12 2 10 4 2 4 2 2" xfId="17020"/>
    <cellStyle name="쉼표 [0] 12 2 10 4 2 4 2 3" xfId="17021"/>
    <cellStyle name="쉼표 [0] 12 2 10 4 2 4 3" xfId="17022"/>
    <cellStyle name="쉼표 [0] 12 2 10 4 2 4 4" xfId="17023"/>
    <cellStyle name="쉼표 [0] 12 2 10 4 2 5" xfId="17024"/>
    <cellStyle name="쉼표 [0] 12 2 10 4 2 5 2" xfId="17025"/>
    <cellStyle name="쉼표 [0] 12 2 10 4 2 5 2 2" xfId="17026"/>
    <cellStyle name="쉼표 [0] 12 2 10 4 2 5 2 3" xfId="17027"/>
    <cellStyle name="쉼표 [0] 12 2 10 4 2 5 3" xfId="17028"/>
    <cellStyle name="쉼표 [0] 12 2 10 4 2 5 4" xfId="17029"/>
    <cellStyle name="쉼표 [0] 12 2 10 4 2 6" xfId="17030"/>
    <cellStyle name="쉼표 [0] 12 2 10 4 2 6 2" xfId="17031"/>
    <cellStyle name="쉼표 [0] 12 2 10 4 2 6 2 2" xfId="17032"/>
    <cellStyle name="쉼표 [0] 12 2 10 4 2 6 2 3" xfId="17033"/>
    <cellStyle name="쉼표 [0] 12 2 10 4 2 6 3" xfId="17034"/>
    <cellStyle name="쉼표 [0] 12 2 10 4 2 6 4" xfId="17035"/>
    <cellStyle name="쉼표 [0] 12 2 10 4 2 7" xfId="17036"/>
    <cellStyle name="쉼표 [0] 12 2 10 4 2 7 2" xfId="17037"/>
    <cellStyle name="쉼표 [0] 12 2 10 4 2 7 2 2" xfId="17038"/>
    <cellStyle name="쉼표 [0] 12 2 10 4 2 7 2 3" xfId="17039"/>
    <cellStyle name="쉼표 [0] 12 2 10 4 2 7 3" xfId="17040"/>
    <cellStyle name="쉼표 [0] 12 2 10 4 2 7 4" xfId="17041"/>
    <cellStyle name="쉼표 [0] 12 2 10 4 2 8" xfId="17042"/>
    <cellStyle name="쉼표 [0] 12 2 10 4 2 8 2" xfId="17043"/>
    <cellStyle name="쉼표 [0] 12 2 10 4 2 8 2 2" xfId="17044"/>
    <cellStyle name="쉼표 [0] 12 2 10 4 2 8 2 3" xfId="17045"/>
    <cellStyle name="쉼표 [0] 12 2 10 4 2 8 3" xfId="17046"/>
    <cellStyle name="쉼표 [0] 12 2 10 4 2 8 4" xfId="17047"/>
    <cellStyle name="쉼표 [0] 12 2 10 4 2 9" xfId="17048"/>
    <cellStyle name="쉼표 [0] 12 2 10 4 2 9 2" xfId="17049"/>
    <cellStyle name="쉼표 [0] 12 2 10 4 2 9 3" xfId="17050"/>
    <cellStyle name="쉼표 [0] 12 2 10 4 3" xfId="17051"/>
    <cellStyle name="쉼표 [0] 12 2 10 4 3 2" xfId="17052"/>
    <cellStyle name="쉼표 [0] 12 2 10 4 3 2 2" xfId="17053"/>
    <cellStyle name="쉼표 [0] 12 2 10 4 3 2 3" xfId="17054"/>
    <cellStyle name="쉼표 [0] 12 2 10 4 3 3" xfId="17055"/>
    <cellStyle name="쉼표 [0] 12 2 10 4 3 4" xfId="17056"/>
    <cellStyle name="쉼표 [0] 12 2 10 4 4" xfId="17057"/>
    <cellStyle name="쉼표 [0] 12 2 10 4 4 2" xfId="17058"/>
    <cellStyle name="쉼표 [0] 12 2 10 4 4 2 2" xfId="17059"/>
    <cellStyle name="쉼표 [0] 12 2 10 4 4 2 3" xfId="17060"/>
    <cellStyle name="쉼표 [0] 12 2 10 4 4 3" xfId="17061"/>
    <cellStyle name="쉼표 [0] 12 2 10 4 4 4" xfId="17062"/>
    <cellStyle name="쉼표 [0] 12 2 10 4 5" xfId="17063"/>
    <cellStyle name="쉼표 [0] 12 2 10 4 5 2" xfId="17064"/>
    <cellStyle name="쉼표 [0] 12 2 10 4 5 2 2" xfId="17065"/>
    <cellStyle name="쉼표 [0] 12 2 10 4 5 2 3" xfId="17066"/>
    <cellStyle name="쉼표 [0] 12 2 10 4 5 3" xfId="17067"/>
    <cellStyle name="쉼표 [0] 12 2 10 4 5 4" xfId="17068"/>
    <cellStyle name="쉼표 [0] 12 2 10 4 6" xfId="17069"/>
    <cellStyle name="쉼표 [0] 12 2 10 4 6 2" xfId="17070"/>
    <cellStyle name="쉼표 [0] 12 2 10 4 6 2 2" xfId="17071"/>
    <cellStyle name="쉼표 [0] 12 2 10 4 6 2 3" xfId="17072"/>
    <cellStyle name="쉼표 [0] 12 2 10 4 6 3" xfId="17073"/>
    <cellStyle name="쉼표 [0] 12 2 10 4 6 4" xfId="17074"/>
    <cellStyle name="쉼표 [0] 12 2 10 4 7" xfId="17075"/>
    <cellStyle name="쉼표 [0] 12 2 10 4 7 2" xfId="17076"/>
    <cellStyle name="쉼표 [0] 12 2 10 4 7 2 2" xfId="17077"/>
    <cellStyle name="쉼표 [0] 12 2 10 4 7 2 3" xfId="17078"/>
    <cellStyle name="쉼표 [0] 12 2 10 4 7 3" xfId="17079"/>
    <cellStyle name="쉼표 [0] 12 2 10 4 7 4" xfId="17080"/>
    <cellStyle name="쉼표 [0] 12 2 10 4 8" xfId="17081"/>
    <cellStyle name="쉼표 [0] 12 2 10 4 8 2" xfId="17082"/>
    <cellStyle name="쉼표 [0] 12 2 10 4 8 2 2" xfId="17083"/>
    <cellStyle name="쉼표 [0] 12 2 10 4 8 2 3" xfId="17084"/>
    <cellStyle name="쉼표 [0] 12 2 10 4 8 3" xfId="17085"/>
    <cellStyle name="쉼표 [0] 12 2 10 4 8 4" xfId="17086"/>
    <cellStyle name="쉼표 [0] 12 2 10 4 9" xfId="17087"/>
    <cellStyle name="쉼표 [0] 12 2 10 4 9 2" xfId="17088"/>
    <cellStyle name="쉼표 [0] 12 2 10 4 9 3" xfId="17089"/>
    <cellStyle name="쉼표 [0] 12 2 10 5" xfId="17090"/>
    <cellStyle name="쉼표 [0] 12 2 10 5 10" xfId="17091"/>
    <cellStyle name="쉼표 [0] 12 2 10 5 11" xfId="17092"/>
    <cellStyle name="쉼표 [0] 12 2 10 5 12" xfId="36637"/>
    <cellStyle name="쉼표 [0] 12 2 10 5 2" xfId="17093"/>
    <cellStyle name="쉼표 [0] 12 2 10 5 2 2" xfId="17094"/>
    <cellStyle name="쉼표 [0] 12 2 10 5 2 2 2" xfId="17095"/>
    <cellStyle name="쉼표 [0] 12 2 10 5 2 2 3" xfId="17096"/>
    <cellStyle name="쉼표 [0] 12 2 10 5 2 3" xfId="17097"/>
    <cellStyle name="쉼표 [0] 12 2 10 5 2 4" xfId="17098"/>
    <cellStyle name="쉼표 [0] 12 2 10 5 3" xfId="17099"/>
    <cellStyle name="쉼표 [0] 12 2 10 5 3 2" xfId="17100"/>
    <cellStyle name="쉼표 [0] 12 2 10 5 3 2 2" xfId="17101"/>
    <cellStyle name="쉼표 [0] 12 2 10 5 3 2 3" xfId="17102"/>
    <cellStyle name="쉼표 [0] 12 2 10 5 3 3" xfId="17103"/>
    <cellStyle name="쉼표 [0] 12 2 10 5 3 4" xfId="17104"/>
    <cellStyle name="쉼표 [0] 12 2 10 5 4" xfId="17105"/>
    <cellStyle name="쉼표 [0] 12 2 10 5 4 2" xfId="17106"/>
    <cellStyle name="쉼표 [0] 12 2 10 5 4 2 2" xfId="17107"/>
    <cellStyle name="쉼표 [0] 12 2 10 5 4 2 3" xfId="17108"/>
    <cellStyle name="쉼표 [0] 12 2 10 5 4 3" xfId="17109"/>
    <cellStyle name="쉼표 [0] 12 2 10 5 4 4" xfId="17110"/>
    <cellStyle name="쉼표 [0] 12 2 10 5 5" xfId="17111"/>
    <cellStyle name="쉼표 [0] 12 2 10 5 5 2" xfId="17112"/>
    <cellStyle name="쉼표 [0] 12 2 10 5 5 2 2" xfId="17113"/>
    <cellStyle name="쉼표 [0] 12 2 10 5 5 2 3" xfId="17114"/>
    <cellStyle name="쉼표 [0] 12 2 10 5 5 3" xfId="17115"/>
    <cellStyle name="쉼표 [0] 12 2 10 5 5 4" xfId="17116"/>
    <cellStyle name="쉼표 [0] 12 2 10 5 6" xfId="17117"/>
    <cellStyle name="쉼표 [0] 12 2 10 5 6 2" xfId="17118"/>
    <cellStyle name="쉼표 [0] 12 2 10 5 6 3" xfId="17119"/>
    <cellStyle name="쉼표 [0] 12 2 10 5 7" xfId="17120"/>
    <cellStyle name="쉼표 [0] 12 2 10 5 7 2" xfId="17121"/>
    <cellStyle name="쉼표 [0] 12 2 10 5 7 3" xfId="17122"/>
    <cellStyle name="쉼표 [0] 12 2 10 5 8" xfId="17123"/>
    <cellStyle name="쉼표 [0] 12 2 10 5 9" xfId="17124"/>
    <cellStyle name="쉼표 [0] 12 2 10 6" xfId="17125"/>
    <cellStyle name="쉼표 [0] 12 2 10 6 10" xfId="17126"/>
    <cellStyle name="쉼표 [0] 12 2 10 6 11" xfId="17127"/>
    <cellStyle name="쉼표 [0] 12 2 10 6 12" xfId="36635"/>
    <cellStyle name="쉼표 [0] 12 2 10 6 2" xfId="17128"/>
    <cellStyle name="쉼표 [0] 12 2 10 6 2 2" xfId="17129"/>
    <cellStyle name="쉼표 [0] 12 2 10 6 2 2 2" xfId="17130"/>
    <cellStyle name="쉼표 [0] 12 2 10 6 2 2 3" xfId="17131"/>
    <cellStyle name="쉼표 [0] 12 2 10 6 2 3" xfId="17132"/>
    <cellStyle name="쉼표 [0] 12 2 10 6 2 4" xfId="17133"/>
    <cellStyle name="쉼표 [0] 12 2 10 6 3" xfId="17134"/>
    <cellStyle name="쉼표 [0] 12 2 10 6 3 2" xfId="17135"/>
    <cellStyle name="쉼표 [0] 12 2 10 6 3 2 2" xfId="17136"/>
    <cellStyle name="쉼표 [0] 12 2 10 6 3 2 3" xfId="17137"/>
    <cellStyle name="쉼표 [0] 12 2 10 6 3 3" xfId="17138"/>
    <cellStyle name="쉼표 [0] 12 2 10 6 3 4" xfId="17139"/>
    <cellStyle name="쉼표 [0] 12 2 10 6 4" xfId="17140"/>
    <cellStyle name="쉼표 [0] 12 2 10 6 4 2" xfId="17141"/>
    <cellStyle name="쉼표 [0] 12 2 10 6 4 2 2" xfId="17142"/>
    <cellStyle name="쉼표 [0] 12 2 10 6 4 2 3" xfId="17143"/>
    <cellStyle name="쉼표 [0] 12 2 10 6 4 3" xfId="17144"/>
    <cellStyle name="쉼표 [0] 12 2 10 6 4 4" xfId="17145"/>
    <cellStyle name="쉼표 [0] 12 2 10 6 5" xfId="17146"/>
    <cellStyle name="쉼표 [0] 12 2 10 6 5 2" xfId="17147"/>
    <cellStyle name="쉼표 [0] 12 2 10 6 5 2 2" xfId="17148"/>
    <cellStyle name="쉼표 [0] 12 2 10 6 5 2 3" xfId="17149"/>
    <cellStyle name="쉼표 [0] 12 2 10 6 5 3" xfId="17150"/>
    <cellStyle name="쉼표 [0] 12 2 10 6 5 4" xfId="17151"/>
    <cellStyle name="쉼표 [0] 12 2 10 6 6" xfId="17152"/>
    <cellStyle name="쉼표 [0] 12 2 10 6 6 2" xfId="17153"/>
    <cellStyle name="쉼표 [0] 12 2 10 6 6 3" xfId="17154"/>
    <cellStyle name="쉼표 [0] 12 2 10 6 7" xfId="17155"/>
    <cellStyle name="쉼표 [0] 12 2 10 6 7 2" xfId="17156"/>
    <cellStyle name="쉼표 [0] 12 2 10 6 7 3" xfId="17157"/>
    <cellStyle name="쉼표 [0] 12 2 10 6 8" xfId="17158"/>
    <cellStyle name="쉼표 [0] 12 2 10 6 9" xfId="17159"/>
    <cellStyle name="쉼표 [0] 12 2 10 7" xfId="17160"/>
    <cellStyle name="쉼표 [0] 12 2 10 7 10" xfId="17161"/>
    <cellStyle name="쉼표 [0] 12 2 10 7 11" xfId="17162"/>
    <cellStyle name="쉼표 [0] 12 2 10 7 12" xfId="36633"/>
    <cellStyle name="쉼표 [0] 12 2 10 7 2" xfId="17163"/>
    <cellStyle name="쉼표 [0] 12 2 10 7 2 2" xfId="17164"/>
    <cellStyle name="쉼표 [0] 12 2 10 7 2 2 2" xfId="17165"/>
    <cellStyle name="쉼표 [0] 12 2 10 7 2 2 3" xfId="17166"/>
    <cellStyle name="쉼표 [0] 12 2 10 7 2 3" xfId="17167"/>
    <cellStyle name="쉼표 [0] 12 2 10 7 2 4" xfId="17168"/>
    <cellStyle name="쉼표 [0] 12 2 10 7 3" xfId="17169"/>
    <cellStyle name="쉼표 [0] 12 2 10 7 3 2" xfId="17170"/>
    <cellStyle name="쉼표 [0] 12 2 10 7 3 2 2" xfId="17171"/>
    <cellStyle name="쉼표 [0] 12 2 10 7 3 2 3" xfId="17172"/>
    <cellStyle name="쉼표 [0] 12 2 10 7 3 3" xfId="17173"/>
    <cellStyle name="쉼표 [0] 12 2 10 7 3 4" xfId="17174"/>
    <cellStyle name="쉼표 [0] 12 2 10 7 4" xfId="17175"/>
    <cellStyle name="쉼표 [0] 12 2 10 7 4 2" xfId="17176"/>
    <cellStyle name="쉼표 [0] 12 2 10 7 4 2 2" xfId="17177"/>
    <cellStyle name="쉼표 [0] 12 2 10 7 4 2 3" xfId="17178"/>
    <cellStyle name="쉼표 [0] 12 2 10 7 4 3" xfId="17179"/>
    <cellStyle name="쉼표 [0] 12 2 10 7 4 4" xfId="17180"/>
    <cellStyle name="쉼표 [0] 12 2 10 7 5" xfId="17181"/>
    <cellStyle name="쉼표 [0] 12 2 10 7 5 2" xfId="17182"/>
    <cellStyle name="쉼표 [0] 12 2 10 7 5 2 2" xfId="17183"/>
    <cellStyle name="쉼표 [0] 12 2 10 7 5 2 3" xfId="17184"/>
    <cellStyle name="쉼표 [0] 12 2 10 7 5 3" xfId="17185"/>
    <cellStyle name="쉼표 [0] 12 2 10 7 5 4" xfId="17186"/>
    <cellStyle name="쉼표 [0] 12 2 10 7 6" xfId="17187"/>
    <cellStyle name="쉼표 [0] 12 2 10 7 6 2" xfId="17188"/>
    <cellStyle name="쉼표 [0] 12 2 10 7 6 3" xfId="17189"/>
    <cellStyle name="쉼표 [0] 12 2 10 7 7" xfId="17190"/>
    <cellStyle name="쉼표 [0] 12 2 10 7 7 2" xfId="17191"/>
    <cellStyle name="쉼표 [0] 12 2 10 7 7 3" xfId="17192"/>
    <cellStyle name="쉼표 [0] 12 2 10 7 8" xfId="17193"/>
    <cellStyle name="쉼표 [0] 12 2 10 7 9" xfId="17194"/>
    <cellStyle name="쉼표 [0] 12 2 10 8" xfId="17195"/>
    <cellStyle name="쉼표 [0] 12 2 10 8 2" xfId="17196"/>
    <cellStyle name="쉼표 [0] 12 2 10 8 2 2" xfId="17197"/>
    <cellStyle name="쉼표 [0] 12 2 10 8 2 3" xfId="17198"/>
    <cellStyle name="쉼표 [0] 12 2 10 8 3" xfId="17199"/>
    <cellStyle name="쉼표 [0] 12 2 10 8 4" xfId="17200"/>
    <cellStyle name="쉼표 [0] 12 2 10 9" xfId="17201"/>
    <cellStyle name="쉼표 [0] 12 2 10 9 2" xfId="17202"/>
    <cellStyle name="쉼표 [0] 12 2 10 9 2 2" xfId="17203"/>
    <cellStyle name="쉼표 [0] 12 2 10 9 2 3" xfId="17204"/>
    <cellStyle name="쉼표 [0] 12 2 10 9 3" xfId="17205"/>
    <cellStyle name="쉼표 [0] 12 2 10 9 4" xfId="17206"/>
    <cellStyle name="쉼표 [0] 12 2 11" xfId="17207"/>
    <cellStyle name="쉼표 [0] 12 2 11 10" xfId="17208"/>
    <cellStyle name="쉼표 [0] 12 2 11 11" xfId="17209"/>
    <cellStyle name="쉼표 [0] 12 2 11 12" xfId="17210"/>
    <cellStyle name="쉼표 [0] 12 2 11 13" xfId="17211"/>
    <cellStyle name="쉼표 [0] 12 2 11 14" xfId="36632"/>
    <cellStyle name="쉼표 [0] 12 2 11 2" xfId="17212"/>
    <cellStyle name="쉼표 [0] 12 2 11 2 2" xfId="17213"/>
    <cellStyle name="쉼표 [0] 12 2 11 2 2 2" xfId="17214"/>
    <cellStyle name="쉼표 [0] 12 2 11 2 2 3" xfId="17215"/>
    <cellStyle name="쉼표 [0] 12 2 11 2 3" xfId="17216"/>
    <cellStyle name="쉼표 [0] 12 2 11 2 4" xfId="17217"/>
    <cellStyle name="쉼표 [0] 12 2 11 3" xfId="17218"/>
    <cellStyle name="쉼표 [0] 12 2 11 3 2" xfId="17219"/>
    <cellStyle name="쉼표 [0] 12 2 11 3 2 2" xfId="17220"/>
    <cellStyle name="쉼표 [0] 12 2 11 3 2 3" xfId="17221"/>
    <cellStyle name="쉼표 [0] 12 2 11 3 3" xfId="17222"/>
    <cellStyle name="쉼표 [0] 12 2 11 3 4" xfId="17223"/>
    <cellStyle name="쉼표 [0] 12 2 11 4" xfId="17224"/>
    <cellStyle name="쉼표 [0] 12 2 11 4 2" xfId="17225"/>
    <cellStyle name="쉼표 [0] 12 2 11 4 2 2" xfId="17226"/>
    <cellStyle name="쉼표 [0] 12 2 11 4 2 3" xfId="17227"/>
    <cellStyle name="쉼표 [0] 12 2 11 4 3" xfId="17228"/>
    <cellStyle name="쉼표 [0] 12 2 11 4 4" xfId="17229"/>
    <cellStyle name="쉼표 [0] 12 2 11 5" xfId="17230"/>
    <cellStyle name="쉼표 [0] 12 2 11 5 2" xfId="17231"/>
    <cellStyle name="쉼표 [0] 12 2 11 5 2 2" xfId="17232"/>
    <cellStyle name="쉼표 [0] 12 2 11 5 2 3" xfId="17233"/>
    <cellStyle name="쉼표 [0] 12 2 11 5 3" xfId="17234"/>
    <cellStyle name="쉼표 [0] 12 2 11 5 4" xfId="17235"/>
    <cellStyle name="쉼표 [0] 12 2 11 6" xfId="17236"/>
    <cellStyle name="쉼표 [0] 12 2 11 6 2" xfId="17237"/>
    <cellStyle name="쉼표 [0] 12 2 11 6 2 2" xfId="17238"/>
    <cellStyle name="쉼표 [0] 12 2 11 6 2 3" xfId="17239"/>
    <cellStyle name="쉼표 [0] 12 2 11 6 3" xfId="17240"/>
    <cellStyle name="쉼표 [0] 12 2 11 6 4" xfId="17241"/>
    <cellStyle name="쉼표 [0] 12 2 11 7" xfId="17242"/>
    <cellStyle name="쉼표 [0] 12 2 11 7 2" xfId="17243"/>
    <cellStyle name="쉼표 [0] 12 2 11 7 2 2" xfId="17244"/>
    <cellStyle name="쉼표 [0] 12 2 11 7 2 3" xfId="17245"/>
    <cellStyle name="쉼표 [0] 12 2 11 7 3" xfId="17246"/>
    <cellStyle name="쉼표 [0] 12 2 11 7 4" xfId="17247"/>
    <cellStyle name="쉼표 [0] 12 2 11 8" xfId="17248"/>
    <cellStyle name="쉼표 [0] 12 2 11 8 2" xfId="17249"/>
    <cellStyle name="쉼표 [0] 12 2 11 8 3" xfId="17250"/>
    <cellStyle name="쉼표 [0] 12 2 11 9" xfId="17251"/>
    <cellStyle name="쉼표 [0] 12 2 11 9 2" xfId="17252"/>
    <cellStyle name="쉼표 [0] 12 2 11 9 3" xfId="17253"/>
    <cellStyle name="쉼표 [0] 12 2 12" xfId="17254"/>
    <cellStyle name="쉼표 [0] 12 2 12 10" xfId="17255"/>
    <cellStyle name="쉼표 [0] 12 2 12 11" xfId="17256"/>
    <cellStyle name="쉼표 [0] 12 2 12 12" xfId="17257"/>
    <cellStyle name="쉼표 [0] 12 2 12 13" xfId="17258"/>
    <cellStyle name="쉼표 [0] 12 2 12 14" xfId="36631"/>
    <cellStyle name="쉼표 [0] 12 2 12 2" xfId="17259"/>
    <cellStyle name="쉼표 [0] 12 2 12 2 2" xfId="17260"/>
    <cellStyle name="쉼표 [0] 12 2 12 2 2 2" xfId="17261"/>
    <cellStyle name="쉼표 [0] 12 2 12 2 2 3" xfId="17262"/>
    <cellStyle name="쉼표 [0] 12 2 12 2 3" xfId="17263"/>
    <cellStyle name="쉼표 [0] 12 2 12 2 4" xfId="17264"/>
    <cellStyle name="쉼표 [0] 12 2 12 3" xfId="17265"/>
    <cellStyle name="쉼표 [0] 12 2 12 3 2" xfId="17266"/>
    <cellStyle name="쉼표 [0] 12 2 12 3 2 2" xfId="17267"/>
    <cellStyle name="쉼표 [0] 12 2 12 3 2 3" xfId="17268"/>
    <cellStyle name="쉼표 [0] 12 2 12 3 3" xfId="17269"/>
    <cellStyle name="쉼표 [0] 12 2 12 3 4" xfId="17270"/>
    <cellStyle name="쉼표 [0] 12 2 12 4" xfId="17271"/>
    <cellStyle name="쉼표 [0] 12 2 12 4 2" xfId="17272"/>
    <cellStyle name="쉼표 [0] 12 2 12 4 2 2" xfId="17273"/>
    <cellStyle name="쉼표 [0] 12 2 12 4 2 3" xfId="17274"/>
    <cellStyle name="쉼표 [0] 12 2 12 4 3" xfId="17275"/>
    <cellStyle name="쉼표 [0] 12 2 12 4 4" xfId="17276"/>
    <cellStyle name="쉼표 [0] 12 2 12 5" xfId="17277"/>
    <cellStyle name="쉼표 [0] 12 2 12 5 2" xfId="17278"/>
    <cellStyle name="쉼표 [0] 12 2 12 5 2 2" xfId="17279"/>
    <cellStyle name="쉼표 [0] 12 2 12 5 2 3" xfId="17280"/>
    <cellStyle name="쉼표 [0] 12 2 12 5 3" xfId="17281"/>
    <cellStyle name="쉼표 [0] 12 2 12 5 4" xfId="17282"/>
    <cellStyle name="쉼표 [0] 12 2 12 6" xfId="17283"/>
    <cellStyle name="쉼표 [0] 12 2 12 6 2" xfId="17284"/>
    <cellStyle name="쉼표 [0] 12 2 12 6 2 2" xfId="17285"/>
    <cellStyle name="쉼표 [0] 12 2 12 6 2 3" xfId="17286"/>
    <cellStyle name="쉼표 [0] 12 2 12 6 3" xfId="17287"/>
    <cellStyle name="쉼표 [0] 12 2 12 6 4" xfId="17288"/>
    <cellStyle name="쉼표 [0] 12 2 12 7" xfId="17289"/>
    <cellStyle name="쉼표 [0] 12 2 12 7 2" xfId="17290"/>
    <cellStyle name="쉼표 [0] 12 2 12 7 2 2" xfId="17291"/>
    <cellStyle name="쉼표 [0] 12 2 12 7 2 3" xfId="17292"/>
    <cellStyle name="쉼표 [0] 12 2 12 7 3" xfId="17293"/>
    <cellStyle name="쉼표 [0] 12 2 12 7 4" xfId="17294"/>
    <cellStyle name="쉼표 [0] 12 2 12 8" xfId="17295"/>
    <cellStyle name="쉼표 [0] 12 2 12 8 2" xfId="17296"/>
    <cellStyle name="쉼표 [0] 12 2 12 8 3" xfId="17297"/>
    <cellStyle name="쉼표 [0] 12 2 12 9" xfId="17298"/>
    <cellStyle name="쉼표 [0] 12 2 12 9 2" xfId="17299"/>
    <cellStyle name="쉼표 [0] 12 2 12 9 3" xfId="17300"/>
    <cellStyle name="쉼표 [0] 12 2 13" xfId="17301"/>
    <cellStyle name="쉼표 [0] 12 2 13 10" xfId="17302"/>
    <cellStyle name="쉼표 [0] 12 2 13 11" xfId="17303"/>
    <cellStyle name="쉼표 [0] 12 2 13 12" xfId="17304"/>
    <cellStyle name="쉼표 [0] 12 2 13 13" xfId="17305"/>
    <cellStyle name="쉼표 [0] 12 2 13 14" xfId="36629"/>
    <cellStyle name="쉼표 [0] 12 2 13 2" xfId="17306"/>
    <cellStyle name="쉼표 [0] 12 2 13 2 2" xfId="17307"/>
    <cellStyle name="쉼표 [0] 12 2 13 2 2 2" xfId="17308"/>
    <cellStyle name="쉼표 [0] 12 2 13 2 2 3" xfId="17309"/>
    <cellStyle name="쉼표 [0] 12 2 13 2 3" xfId="17310"/>
    <cellStyle name="쉼표 [0] 12 2 13 2 4" xfId="17311"/>
    <cellStyle name="쉼표 [0] 12 2 13 3" xfId="17312"/>
    <cellStyle name="쉼표 [0] 12 2 13 3 2" xfId="17313"/>
    <cellStyle name="쉼표 [0] 12 2 13 3 2 2" xfId="17314"/>
    <cellStyle name="쉼표 [0] 12 2 13 3 2 3" xfId="17315"/>
    <cellStyle name="쉼표 [0] 12 2 13 3 3" xfId="17316"/>
    <cellStyle name="쉼표 [0] 12 2 13 3 4" xfId="17317"/>
    <cellStyle name="쉼표 [0] 12 2 13 4" xfId="17318"/>
    <cellStyle name="쉼표 [0] 12 2 13 4 2" xfId="17319"/>
    <cellStyle name="쉼표 [0] 12 2 13 4 2 2" xfId="17320"/>
    <cellStyle name="쉼표 [0] 12 2 13 4 2 3" xfId="17321"/>
    <cellStyle name="쉼표 [0] 12 2 13 4 3" xfId="17322"/>
    <cellStyle name="쉼표 [0] 12 2 13 4 4" xfId="17323"/>
    <cellStyle name="쉼표 [0] 12 2 13 5" xfId="17324"/>
    <cellStyle name="쉼표 [0] 12 2 13 5 2" xfId="17325"/>
    <cellStyle name="쉼표 [0] 12 2 13 5 2 2" xfId="17326"/>
    <cellStyle name="쉼표 [0] 12 2 13 5 2 3" xfId="17327"/>
    <cellStyle name="쉼표 [0] 12 2 13 5 3" xfId="17328"/>
    <cellStyle name="쉼표 [0] 12 2 13 5 4" xfId="17329"/>
    <cellStyle name="쉼표 [0] 12 2 13 6" xfId="17330"/>
    <cellStyle name="쉼표 [0] 12 2 13 6 2" xfId="17331"/>
    <cellStyle name="쉼표 [0] 12 2 13 6 2 2" xfId="17332"/>
    <cellStyle name="쉼표 [0] 12 2 13 6 2 3" xfId="17333"/>
    <cellStyle name="쉼표 [0] 12 2 13 6 3" xfId="17334"/>
    <cellStyle name="쉼표 [0] 12 2 13 6 4" xfId="17335"/>
    <cellStyle name="쉼표 [0] 12 2 13 7" xfId="17336"/>
    <cellStyle name="쉼표 [0] 12 2 13 7 2" xfId="17337"/>
    <cellStyle name="쉼표 [0] 12 2 13 7 2 2" xfId="17338"/>
    <cellStyle name="쉼표 [0] 12 2 13 7 2 3" xfId="17339"/>
    <cellStyle name="쉼표 [0] 12 2 13 7 3" xfId="17340"/>
    <cellStyle name="쉼표 [0] 12 2 13 7 4" xfId="17341"/>
    <cellStyle name="쉼표 [0] 12 2 13 8" xfId="17342"/>
    <cellStyle name="쉼표 [0] 12 2 13 8 2" xfId="17343"/>
    <cellStyle name="쉼표 [0] 12 2 13 8 3" xfId="17344"/>
    <cellStyle name="쉼표 [0] 12 2 13 9" xfId="17345"/>
    <cellStyle name="쉼표 [0] 12 2 13 9 2" xfId="17346"/>
    <cellStyle name="쉼표 [0] 12 2 13 9 3" xfId="17347"/>
    <cellStyle name="쉼표 [0] 12 2 14" xfId="17348"/>
    <cellStyle name="쉼표 [0] 12 2 14 10" xfId="17349"/>
    <cellStyle name="쉼표 [0] 12 2 14 10 2" xfId="17350"/>
    <cellStyle name="쉼표 [0] 12 2 14 10 2 2" xfId="17351"/>
    <cellStyle name="쉼표 [0] 12 2 14 10 2 3" xfId="17352"/>
    <cellStyle name="쉼표 [0] 12 2 14 10 3" xfId="17353"/>
    <cellStyle name="쉼표 [0] 12 2 14 10 4" xfId="17354"/>
    <cellStyle name="쉼표 [0] 12 2 14 11" xfId="17355"/>
    <cellStyle name="쉼표 [0] 12 2 14 11 2" xfId="17356"/>
    <cellStyle name="쉼표 [0] 12 2 14 11 2 2" xfId="17357"/>
    <cellStyle name="쉼표 [0] 12 2 14 11 2 3" xfId="17358"/>
    <cellStyle name="쉼표 [0] 12 2 14 11 3" xfId="17359"/>
    <cellStyle name="쉼표 [0] 12 2 14 11 4" xfId="17360"/>
    <cellStyle name="쉼표 [0] 12 2 14 12" xfId="17361"/>
    <cellStyle name="쉼표 [0] 12 2 14 12 2" xfId="17362"/>
    <cellStyle name="쉼표 [0] 12 2 14 12 2 2" xfId="31551"/>
    <cellStyle name="쉼표 [0] 12 2 14 12 3" xfId="17363"/>
    <cellStyle name="쉼표 [0] 12 2 14 13" xfId="17364"/>
    <cellStyle name="쉼표 [0] 12 2 14 13 2" xfId="17365"/>
    <cellStyle name="쉼표 [0] 12 2 14 13 2 2" xfId="31552"/>
    <cellStyle name="쉼표 [0] 12 2 14 13 3" xfId="31553"/>
    <cellStyle name="쉼표 [0] 12 2 14 14" xfId="17366"/>
    <cellStyle name="쉼표 [0] 12 2 14 14 2" xfId="31554"/>
    <cellStyle name="쉼표 [0] 12 2 14 15" xfId="17367"/>
    <cellStyle name="쉼표 [0] 12 2 14 15 2" xfId="31555"/>
    <cellStyle name="쉼표 [0] 12 2 14 16" xfId="17368"/>
    <cellStyle name="쉼표 [0] 12 2 14 17" xfId="17369"/>
    <cellStyle name="쉼표 [0] 12 2 14 18" xfId="17370"/>
    <cellStyle name="쉼표 [0] 12 2 14 19" xfId="36627"/>
    <cellStyle name="쉼표 [0] 12 2 14 2" xfId="17371"/>
    <cellStyle name="쉼표 [0] 12 2 14 2 10" xfId="17372"/>
    <cellStyle name="쉼표 [0] 12 2 14 2 10 2" xfId="31556"/>
    <cellStyle name="쉼표 [0] 12 2 14 2 11" xfId="17373"/>
    <cellStyle name="쉼표 [0] 12 2 14 2 12" xfId="17374"/>
    <cellStyle name="쉼표 [0] 12 2 14 2 13" xfId="36625"/>
    <cellStyle name="쉼표 [0] 12 2 14 2 2" xfId="17375"/>
    <cellStyle name="쉼표 [0] 12 2 14 2 2 10" xfId="17376"/>
    <cellStyle name="쉼표 [0] 12 2 14 2 2 10 2" xfId="31557"/>
    <cellStyle name="쉼표 [0] 12 2 14 2 2 11" xfId="17377"/>
    <cellStyle name="쉼표 [0] 12 2 14 2 2 12" xfId="17378"/>
    <cellStyle name="쉼표 [0] 12 2 14 2 2 13" xfId="36624"/>
    <cellStyle name="쉼표 [0] 12 2 14 2 2 2" xfId="17379"/>
    <cellStyle name="쉼표 [0] 12 2 14 2 2 2 2" xfId="17380"/>
    <cellStyle name="쉼표 [0] 12 2 14 2 2 2 2 2" xfId="31558"/>
    <cellStyle name="쉼표 [0] 12 2 14 2 2 2 3" xfId="31559"/>
    <cellStyle name="쉼표 [0] 12 2 14 2 2 3" xfId="17381"/>
    <cellStyle name="쉼표 [0] 12 2 14 2 2 3 2" xfId="17382"/>
    <cellStyle name="쉼표 [0] 12 2 14 2 2 3 2 2" xfId="31560"/>
    <cellStyle name="쉼표 [0] 12 2 14 2 2 3 3" xfId="31561"/>
    <cellStyle name="쉼표 [0] 12 2 14 2 2 4" xfId="17383"/>
    <cellStyle name="쉼표 [0] 12 2 14 2 2 4 2" xfId="17384"/>
    <cellStyle name="쉼표 [0] 12 2 14 2 2 4 2 2" xfId="31562"/>
    <cellStyle name="쉼표 [0] 12 2 14 2 2 4 3" xfId="31563"/>
    <cellStyle name="쉼표 [0] 12 2 14 2 2 5" xfId="17385"/>
    <cellStyle name="쉼표 [0] 12 2 14 2 2 5 2" xfId="17386"/>
    <cellStyle name="쉼표 [0] 12 2 14 2 2 5 2 2" xfId="31564"/>
    <cellStyle name="쉼표 [0] 12 2 14 2 2 5 3" xfId="31565"/>
    <cellStyle name="쉼표 [0] 12 2 14 2 2 6" xfId="17387"/>
    <cellStyle name="쉼표 [0] 12 2 14 2 2 6 2" xfId="17388"/>
    <cellStyle name="쉼표 [0] 12 2 14 2 2 7" xfId="17389"/>
    <cellStyle name="쉼표 [0] 12 2 14 2 2 7 2" xfId="17390"/>
    <cellStyle name="쉼표 [0] 12 2 14 2 2 8" xfId="17391"/>
    <cellStyle name="쉼표 [0] 12 2 14 2 2 8 2" xfId="17392"/>
    <cellStyle name="쉼표 [0] 12 2 14 2 2 9" xfId="17393"/>
    <cellStyle name="쉼표 [0] 12 2 14 2 3" xfId="17394"/>
    <cellStyle name="쉼표 [0] 12 2 14 2 3 2" xfId="17395"/>
    <cellStyle name="쉼표 [0] 12 2 14 2 4" xfId="17396"/>
    <cellStyle name="쉼표 [0] 12 2 14 2 4 2" xfId="17397"/>
    <cellStyle name="쉼표 [0] 12 2 14 2 5" xfId="17398"/>
    <cellStyle name="쉼표 [0] 12 2 14 2 5 2" xfId="17399"/>
    <cellStyle name="쉼표 [0] 12 2 14 2 5 2 2" xfId="31566"/>
    <cellStyle name="쉼표 [0] 12 2 14 2 6" xfId="17400"/>
    <cellStyle name="쉼표 [0] 12 2 14 2 6 2" xfId="17401"/>
    <cellStyle name="쉼표 [0] 12 2 14 2 6 2 2" xfId="31567"/>
    <cellStyle name="쉼표 [0] 12 2 14 2 6 3" xfId="31568"/>
    <cellStyle name="쉼표 [0] 12 2 14 2 7" xfId="17402"/>
    <cellStyle name="쉼표 [0] 12 2 14 2 7 2" xfId="17403"/>
    <cellStyle name="쉼표 [0] 12 2 14 2 7 2 2" xfId="31569"/>
    <cellStyle name="쉼표 [0] 12 2 14 2 7 3" xfId="31570"/>
    <cellStyle name="쉼표 [0] 12 2 14 2 8" xfId="17404"/>
    <cellStyle name="쉼표 [0] 12 2 14 2 8 2" xfId="17405"/>
    <cellStyle name="쉼표 [0] 12 2 14 2 8 2 2" xfId="31571"/>
    <cellStyle name="쉼표 [0] 12 2 14 2 8 3" xfId="31572"/>
    <cellStyle name="쉼표 [0] 12 2 14 2 9" xfId="17406"/>
    <cellStyle name="쉼표 [0] 12 2 14 2 9 2" xfId="31573"/>
    <cellStyle name="쉼표 [0] 12 2 14 3" xfId="17407"/>
    <cellStyle name="쉼표 [0] 12 2 14 3 10" xfId="36623"/>
    <cellStyle name="쉼표 [0] 12 2 14 3 2" xfId="17408"/>
    <cellStyle name="쉼표 [0] 12 2 14 3 2 2" xfId="17409"/>
    <cellStyle name="쉼표 [0] 12 2 14 3 2 2 2" xfId="31574"/>
    <cellStyle name="쉼표 [0] 12 2 14 3 2 3" xfId="31575"/>
    <cellStyle name="쉼표 [0] 12 2 14 3 3" xfId="17410"/>
    <cellStyle name="쉼표 [0] 12 2 14 3 3 2" xfId="17411"/>
    <cellStyle name="쉼표 [0] 12 2 14 3 3 2 2" xfId="31576"/>
    <cellStyle name="쉼표 [0] 12 2 14 3 3 3" xfId="31577"/>
    <cellStyle name="쉼표 [0] 12 2 14 3 4" xfId="17412"/>
    <cellStyle name="쉼표 [0] 12 2 14 3 4 2" xfId="17413"/>
    <cellStyle name="쉼표 [0] 12 2 14 3 4 2 2" xfId="31578"/>
    <cellStyle name="쉼표 [0] 12 2 14 3 4 3" xfId="31579"/>
    <cellStyle name="쉼표 [0] 12 2 14 3 5" xfId="17414"/>
    <cellStyle name="쉼표 [0] 12 2 14 3 5 2" xfId="17415"/>
    <cellStyle name="쉼표 [0] 12 2 14 3 5 2 2" xfId="31580"/>
    <cellStyle name="쉼표 [0] 12 2 14 3 5 3" xfId="31581"/>
    <cellStyle name="쉼표 [0] 12 2 14 3 6" xfId="17416"/>
    <cellStyle name="쉼표 [0] 12 2 14 3 6 2" xfId="31582"/>
    <cellStyle name="쉼표 [0] 12 2 14 3 7" xfId="17417"/>
    <cellStyle name="쉼표 [0] 12 2 14 3 7 2" xfId="31583"/>
    <cellStyle name="쉼표 [0] 12 2 14 3 8" xfId="17418"/>
    <cellStyle name="쉼표 [0] 12 2 14 3 9" xfId="17419"/>
    <cellStyle name="쉼표 [0] 12 2 14 4" xfId="17420"/>
    <cellStyle name="쉼표 [0] 12 2 14 4 10" xfId="36621"/>
    <cellStyle name="쉼표 [0] 12 2 14 4 2" xfId="17421"/>
    <cellStyle name="쉼표 [0] 12 2 14 4 2 2" xfId="17422"/>
    <cellStyle name="쉼표 [0] 12 2 14 4 2 2 2" xfId="31584"/>
    <cellStyle name="쉼표 [0] 12 2 14 4 2 3" xfId="31585"/>
    <cellStyle name="쉼표 [0] 12 2 14 4 3" xfId="17423"/>
    <cellStyle name="쉼표 [0] 12 2 14 4 3 2" xfId="17424"/>
    <cellStyle name="쉼표 [0] 12 2 14 4 3 2 2" xfId="31586"/>
    <cellStyle name="쉼표 [0] 12 2 14 4 3 3" xfId="31587"/>
    <cellStyle name="쉼표 [0] 12 2 14 4 4" xfId="17425"/>
    <cellStyle name="쉼표 [0] 12 2 14 4 4 2" xfId="17426"/>
    <cellStyle name="쉼표 [0] 12 2 14 4 4 2 2" xfId="31588"/>
    <cellStyle name="쉼표 [0] 12 2 14 4 4 3" xfId="31589"/>
    <cellStyle name="쉼표 [0] 12 2 14 4 5" xfId="17427"/>
    <cellStyle name="쉼표 [0] 12 2 14 4 5 2" xfId="17428"/>
    <cellStyle name="쉼표 [0] 12 2 14 4 5 2 2" xfId="31590"/>
    <cellStyle name="쉼표 [0] 12 2 14 4 5 3" xfId="31591"/>
    <cellStyle name="쉼표 [0] 12 2 14 4 6" xfId="17429"/>
    <cellStyle name="쉼표 [0] 12 2 14 4 6 2" xfId="31592"/>
    <cellStyle name="쉼표 [0] 12 2 14 4 7" xfId="17430"/>
    <cellStyle name="쉼표 [0] 12 2 14 4 7 2" xfId="31593"/>
    <cellStyle name="쉼표 [0] 12 2 14 4 8" xfId="17431"/>
    <cellStyle name="쉼표 [0] 12 2 14 4 9" xfId="17432"/>
    <cellStyle name="쉼표 [0] 12 2 14 5" xfId="17433"/>
    <cellStyle name="쉼표 [0] 12 2 14 5 10" xfId="36619"/>
    <cellStyle name="쉼표 [0] 12 2 14 5 2" xfId="17434"/>
    <cellStyle name="쉼표 [0] 12 2 14 5 2 2" xfId="17435"/>
    <cellStyle name="쉼표 [0] 12 2 14 5 2 2 2" xfId="31594"/>
    <cellStyle name="쉼표 [0] 12 2 14 5 2 3" xfId="31595"/>
    <cellStyle name="쉼표 [0] 12 2 14 5 3" xfId="17436"/>
    <cellStyle name="쉼표 [0] 12 2 14 5 3 2" xfId="17437"/>
    <cellStyle name="쉼표 [0] 12 2 14 5 3 2 2" xfId="31596"/>
    <cellStyle name="쉼표 [0] 12 2 14 5 3 3" xfId="31597"/>
    <cellStyle name="쉼표 [0] 12 2 14 5 4" xfId="17438"/>
    <cellStyle name="쉼표 [0] 12 2 14 5 4 2" xfId="17439"/>
    <cellStyle name="쉼표 [0] 12 2 14 5 4 2 2" xfId="31598"/>
    <cellStyle name="쉼표 [0] 12 2 14 5 4 3" xfId="31599"/>
    <cellStyle name="쉼표 [0] 12 2 14 5 5" xfId="17440"/>
    <cellStyle name="쉼표 [0] 12 2 14 5 5 2" xfId="17441"/>
    <cellStyle name="쉼표 [0] 12 2 14 5 5 2 2" xfId="31600"/>
    <cellStyle name="쉼표 [0] 12 2 14 5 5 3" xfId="31601"/>
    <cellStyle name="쉼표 [0] 12 2 14 5 6" xfId="17442"/>
    <cellStyle name="쉼표 [0] 12 2 14 5 6 2" xfId="31602"/>
    <cellStyle name="쉼표 [0] 12 2 14 5 7" xfId="17443"/>
    <cellStyle name="쉼표 [0] 12 2 14 5 7 2" xfId="31603"/>
    <cellStyle name="쉼표 [0] 12 2 14 5 8" xfId="17444"/>
    <cellStyle name="쉼표 [0] 12 2 14 5 9" xfId="17445"/>
    <cellStyle name="쉼표 [0] 12 2 14 6" xfId="17446"/>
    <cellStyle name="쉼표 [0] 12 2 14 6 10" xfId="36618"/>
    <cellStyle name="쉼표 [0] 12 2 14 6 2" xfId="17447"/>
    <cellStyle name="쉼표 [0] 12 2 14 6 2 2" xfId="17448"/>
    <cellStyle name="쉼표 [0] 12 2 14 6 2 2 2" xfId="31604"/>
    <cellStyle name="쉼표 [0] 12 2 14 6 2 3" xfId="31605"/>
    <cellStyle name="쉼표 [0] 12 2 14 6 3" xfId="17449"/>
    <cellStyle name="쉼표 [0] 12 2 14 6 3 2" xfId="17450"/>
    <cellStyle name="쉼표 [0] 12 2 14 6 3 2 2" xfId="31606"/>
    <cellStyle name="쉼표 [0] 12 2 14 6 3 3" xfId="31607"/>
    <cellStyle name="쉼표 [0] 12 2 14 6 4" xfId="17451"/>
    <cellStyle name="쉼표 [0] 12 2 14 6 4 2" xfId="17452"/>
    <cellStyle name="쉼표 [0] 12 2 14 6 4 2 2" xfId="31608"/>
    <cellStyle name="쉼표 [0] 12 2 14 6 4 3" xfId="31609"/>
    <cellStyle name="쉼표 [0] 12 2 14 6 5" xfId="17453"/>
    <cellStyle name="쉼표 [0] 12 2 14 6 5 2" xfId="17454"/>
    <cellStyle name="쉼표 [0] 12 2 14 6 5 2 2" xfId="31610"/>
    <cellStyle name="쉼표 [0] 12 2 14 6 5 3" xfId="31611"/>
    <cellStyle name="쉼표 [0] 12 2 14 6 6" xfId="17455"/>
    <cellStyle name="쉼표 [0] 12 2 14 6 6 2" xfId="31612"/>
    <cellStyle name="쉼표 [0] 12 2 14 6 7" xfId="17456"/>
    <cellStyle name="쉼표 [0] 12 2 14 6 7 2" xfId="31613"/>
    <cellStyle name="쉼표 [0] 12 2 14 6 8" xfId="17457"/>
    <cellStyle name="쉼표 [0] 12 2 14 6 9" xfId="17458"/>
    <cellStyle name="쉼표 [0] 12 2 14 7" xfId="17459"/>
    <cellStyle name="쉼표 [0] 12 2 14 7 2" xfId="17460"/>
    <cellStyle name="쉼표 [0] 12 2 14 7 2 2" xfId="31614"/>
    <cellStyle name="쉼표 [0] 12 2 14 7 3" xfId="31615"/>
    <cellStyle name="쉼표 [0] 12 2 14 8" xfId="17461"/>
    <cellStyle name="쉼표 [0] 12 2 14 8 2" xfId="17462"/>
    <cellStyle name="쉼표 [0] 12 2 14 8 2 2" xfId="31616"/>
    <cellStyle name="쉼표 [0] 12 2 14 8 3" xfId="31617"/>
    <cellStyle name="쉼표 [0] 12 2 14 9" xfId="17463"/>
    <cellStyle name="쉼표 [0] 12 2 14 9 2" xfId="17464"/>
    <cellStyle name="쉼표 [0] 12 2 14 9 2 2" xfId="31618"/>
    <cellStyle name="쉼표 [0] 12 2 14 9 3" xfId="31619"/>
    <cellStyle name="쉼표 [0] 12 2 15" xfId="17465"/>
    <cellStyle name="쉼표 [0] 12 2 15 10" xfId="17466"/>
    <cellStyle name="쉼표 [0] 12 2 15 10 2" xfId="31620"/>
    <cellStyle name="쉼표 [0] 12 2 15 11" xfId="17467"/>
    <cellStyle name="쉼표 [0] 12 2 15 12" xfId="17468"/>
    <cellStyle name="쉼표 [0] 12 2 15 13" xfId="36616"/>
    <cellStyle name="쉼표 [0] 12 2 15 2" xfId="17469"/>
    <cellStyle name="쉼표 [0] 12 2 15 2 10" xfId="17470"/>
    <cellStyle name="쉼표 [0] 12 2 15 2 10 2" xfId="31621"/>
    <cellStyle name="쉼표 [0] 12 2 15 2 11" xfId="17471"/>
    <cellStyle name="쉼표 [0] 12 2 15 2 12" xfId="17472"/>
    <cellStyle name="쉼표 [0] 12 2 15 2 13" xfId="36615"/>
    <cellStyle name="쉼표 [0] 12 2 15 2 2" xfId="17473"/>
    <cellStyle name="쉼표 [0] 12 2 15 2 2 2" xfId="17474"/>
    <cellStyle name="쉼표 [0] 12 2 15 2 2 2 2" xfId="31622"/>
    <cellStyle name="쉼표 [0] 12 2 15 2 2 3" xfId="31623"/>
    <cellStyle name="쉼표 [0] 12 2 15 2 3" xfId="17475"/>
    <cellStyle name="쉼표 [0] 12 2 15 2 3 2" xfId="17476"/>
    <cellStyle name="쉼표 [0] 12 2 15 2 3 2 2" xfId="31624"/>
    <cellStyle name="쉼표 [0] 12 2 15 2 3 3" xfId="31625"/>
    <cellStyle name="쉼표 [0] 12 2 15 2 4" xfId="17477"/>
    <cellStyle name="쉼표 [0] 12 2 15 2 4 2" xfId="17478"/>
    <cellStyle name="쉼표 [0] 12 2 15 2 4 2 2" xfId="31626"/>
    <cellStyle name="쉼표 [0] 12 2 15 2 4 3" xfId="31627"/>
    <cellStyle name="쉼표 [0] 12 2 15 2 5" xfId="17479"/>
    <cellStyle name="쉼표 [0] 12 2 15 2 5 2" xfId="17480"/>
    <cellStyle name="쉼표 [0] 12 2 15 2 5 2 2" xfId="31628"/>
    <cellStyle name="쉼표 [0] 12 2 15 2 5 3" xfId="31629"/>
    <cellStyle name="쉼표 [0] 12 2 15 2 6" xfId="17481"/>
    <cellStyle name="쉼표 [0] 12 2 15 2 6 2" xfId="17482"/>
    <cellStyle name="쉼표 [0] 12 2 15 2 6 2 2" xfId="31630"/>
    <cellStyle name="쉼표 [0] 12 2 15 2 6 3" xfId="31631"/>
    <cellStyle name="쉼표 [0] 12 2 15 2 7" xfId="17483"/>
    <cellStyle name="쉼표 [0] 12 2 15 2 7 2" xfId="17484"/>
    <cellStyle name="쉼표 [0] 12 2 15 2 7 2 2" xfId="31632"/>
    <cellStyle name="쉼표 [0] 12 2 15 2 7 3" xfId="31633"/>
    <cellStyle name="쉼표 [0] 12 2 15 2 8" xfId="17485"/>
    <cellStyle name="쉼표 [0] 12 2 15 2 8 2" xfId="17486"/>
    <cellStyle name="쉼표 [0] 12 2 15 2 8 2 2" xfId="31634"/>
    <cellStyle name="쉼표 [0] 12 2 15 2 8 3" xfId="31635"/>
    <cellStyle name="쉼표 [0] 12 2 15 2 9" xfId="17487"/>
    <cellStyle name="쉼표 [0] 12 2 15 2 9 2" xfId="31636"/>
    <cellStyle name="쉼표 [0] 12 2 15 3" xfId="17488"/>
    <cellStyle name="쉼표 [0] 12 2 15 3 2" xfId="17489"/>
    <cellStyle name="쉼표 [0] 12 2 15 3 2 2" xfId="31637"/>
    <cellStyle name="쉼표 [0] 12 2 15 3 3" xfId="31638"/>
    <cellStyle name="쉼표 [0] 12 2 15 4" xfId="17490"/>
    <cellStyle name="쉼표 [0] 12 2 15 4 2" xfId="17491"/>
    <cellStyle name="쉼표 [0] 12 2 15 4 2 2" xfId="31639"/>
    <cellStyle name="쉼표 [0] 12 2 15 4 3" xfId="31640"/>
    <cellStyle name="쉼표 [0] 12 2 15 5" xfId="17492"/>
    <cellStyle name="쉼표 [0] 12 2 15 5 2" xfId="17493"/>
    <cellStyle name="쉼표 [0] 12 2 15 5 2 2" xfId="31641"/>
    <cellStyle name="쉼표 [0] 12 2 15 5 3" xfId="31642"/>
    <cellStyle name="쉼표 [0] 12 2 15 6" xfId="17494"/>
    <cellStyle name="쉼표 [0] 12 2 15 6 2" xfId="17495"/>
    <cellStyle name="쉼표 [0] 12 2 15 6 2 2" xfId="31643"/>
    <cellStyle name="쉼표 [0] 12 2 15 6 3" xfId="31644"/>
    <cellStyle name="쉼표 [0] 12 2 15 7" xfId="17496"/>
    <cellStyle name="쉼표 [0] 12 2 15 7 2" xfId="17497"/>
    <cellStyle name="쉼표 [0] 12 2 15 7 2 2" xfId="31645"/>
    <cellStyle name="쉼표 [0] 12 2 15 7 3" xfId="31646"/>
    <cellStyle name="쉼표 [0] 12 2 15 8" xfId="17498"/>
    <cellStyle name="쉼표 [0] 12 2 15 8 2" xfId="17499"/>
    <cellStyle name="쉼표 [0] 12 2 15 8 2 2" xfId="31647"/>
    <cellStyle name="쉼표 [0] 12 2 15 8 3" xfId="31648"/>
    <cellStyle name="쉼표 [0] 12 2 15 9" xfId="17500"/>
    <cellStyle name="쉼표 [0] 12 2 15 9 2" xfId="31649"/>
    <cellStyle name="쉼표 [0] 12 2 16" xfId="17501"/>
    <cellStyle name="쉼표 [0] 12 2 16 10" xfId="17502"/>
    <cellStyle name="쉼표 [0] 12 2 16 11" xfId="17503"/>
    <cellStyle name="쉼표 [0] 12 2 16 12" xfId="36613"/>
    <cellStyle name="쉼표 [0] 12 2 16 2" xfId="17504"/>
    <cellStyle name="쉼표 [0] 12 2 16 2 2" xfId="17505"/>
    <cellStyle name="쉼표 [0] 12 2 16 2 2 2" xfId="31650"/>
    <cellStyle name="쉼표 [0] 12 2 16 2 3" xfId="31651"/>
    <cellStyle name="쉼표 [0] 12 2 16 3" xfId="17506"/>
    <cellStyle name="쉼표 [0] 12 2 16 3 2" xfId="17507"/>
    <cellStyle name="쉼표 [0] 12 2 16 3 2 2" xfId="31652"/>
    <cellStyle name="쉼표 [0] 12 2 16 3 3" xfId="31653"/>
    <cellStyle name="쉼표 [0] 12 2 16 4" xfId="17508"/>
    <cellStyle name="쉼표 [0] 12 2 16 4 2" xfId="17509"/>
    <cellStyle name="쉼표 [0] 12 2 16 4 2 2" xfId="31654"/>
    <cellStyle name="쉼표 [0] 12 2 16 4 3" xfId="31655"/>
    <cellStyle name="쉼표 [0] 12 2 16 5" xfId="17510"/>
    <cellStyle name="쉼표 [0] 12 2 16 5 2" xfId="17511"/>
    <cellStyle name="쉼표 [0] 12 2 16 5 2 2" xfId="31656"/>
    <cellStyle name="쉼표 [0] 12 2 16 5 3" xfId="31657"/>
    <cellStyle name="쉼표 [0] 12 2 16 6" xfId="17512"/>
    <cellStyle name="쉼표 [0] 12 2 16 6 2" xfId="17513"/>
    <cellStyle name="쉼표 [0] 12 2 16 6 2 2" xfId="31658"/>
    <cellStyle name="쉼표 [0] 12 2 16 6 3" xfId="31659"/>
    <cellStyle name="쉼표 [0] 12 2 16 7" xfId="17514"/>
    <cellStyle name="쉼표 [0] 12 2 16 7 2" xfId="17515"/>
    <cellStyle name="쉼표 [0] 12 2 16 7 2 2" xfId="31660"/>
    <cellStyle name="쉼표 [0] 12 2 16 7 3" xfId="31661"/>
    <cellStyle name="쉼표 [0] 12 2 16 8" xfId="17516"/>
    <cellStyle name="쉼표 [0] 12 2 16 8 2" xfId="31662"/>
    <cellStyle name="쉼표 [0] 12 2 16 9" xfId="17517"/>
    <cellStyle name="쉼표 [0] 12 2 16 9 2" xfId="31663"/>
    <cellStyle name="쉼표 [0] 12 2 17" xfId="17518"/>
    <cellStyle name="쉼표 [0] 12 2 17 10" xfId="17519"/>
    <cellStyle name="쉼표 [0] 12 2 17 11" xfId="17520"/>
    <cellStyle name="쉼표 [0] 12 2 17 12" xfId="36611"/>
    <cellStyle name="쉼표 [0] 12 2 17 2" xfId="17521"/>
    <cellStyle name="쉼표 [0] 12 2 17 2 2" xfId="17522"/>
    <cellStyle name="쉼표 [0] 12 2 17 2 2 2" xfId="31664"/>
    <cellStyle name="쉼표 [0] 12 2 17 2 3" xfId="31665"/>
    <cellStyle name="쉼표 [0] 12 2 17 3" xfId="17523"/>
    <cellStyle name="쉼표 [0] 12 2 17 3 2" xfId="17524"/>
    <cellStyle name="쉼표 [0] 12 2 17 3 2 2" xfId="31666"/>
    <cellStyle name="쉼표 [0] 12 2 17 3 3" xfId="31667"/>
    <cellStyle name="쉼표 [0] 12 2 17 4" xfId="17525"/>
    <cellStyle name="쉼표 [0] 12 2 17 4 2" xfId="17526"/>
    <cellStyle name="쉼표 [0] 12 2 17 4 2 2" xfId="31668"/>
    <cellStyle name="쉼표 [0] 12 2 17 4 3" xfId="31669"/>
    <cellStyle name="쉼표 [0] 12 2 17 5" xfId="17527"/>
    <cellStyle name="쉼표 [0] 12 2 17 5 2" xfId="17528"/>
    <cellStyle name="쉼표 [0] 12 2 17 5 2 2" xfId="31670"/>
    <cellStyle name="쉼표 [0] 12 2 17 5 3" xfId="31671"/>
    <cellStyle name="쉼표 [0] 12 2 17 6" xfId="17529"/>
    <cellStyle name="쉼표 [0] 12 2 17 6 2" xfId="17530"/>
    <cellStyle name="쉼표 [0] 12 2 17 6 2 2" xfId="31672"/>
    <cellStyle name="쉼표 [0] 12 2 17 6 3" xfId="31673"/>
    <cellStyle name="쉼표 [0] 12 2 17 7" xfId="17531"/>
    <cellStyle name="쉼표 [0] 12 2 17 7 2" xfId="17532"/>
    <cellStyle name="쉼표 [0] 12 2 17 7 2 2" xfId="31674"/>
    <cellStyle name="쉼표 [0] 12 2 17 7 3" xfId="31675"/>
    <cellStyle name="쉼표 [0] 12 2 17 8" xfId="17533"/>
    <cellStyle name="쉼표 [0] 12 2 17 8 2" xfId="31676"/>
    <cellStyle name="쉼표 [0] 12 2 17 9" xfId="17534"/>
    <cellStyle name="쉼표 [0] 12 2 17 9 2" xfId="31677"/>
    <cellStyle name="쉼표 [0] 12 2 18" xfId="17535"/>
    <cellStyle name="쉼표 [0] 12 2 18 10" xfId="17536"/>
    <cellStyle name="쉼표 [0] 12 2 18 11" xfId="17537"/>
    <cellStyle name="쉼표 [0] 12 2 18 12" xfId="36609"/>
    <cellStyle name="쉼표 [0] 12 2 18 2" xfId="17538"/>
    <cellStyle name="쉼표 [0] 12 2 18 2 2" xfId="17539"/>
    <cellStyle name="쉼표 [0] 12 2 18 2 2 2" xfId="31678"/>
    <cellStyle name="쉼표 [0] 12 2 18 2 3" xfId="31679"/>
    <cellStyle name="쉼표 [0] 12 2 18 3" xfId="17540"/>
    <cellStyle name="쉼표 [0] 12 2 18 3 2" xfId="17541"/>
    <cellStyle name="쉼표 [0] 12 2 18 3 2 2" xfId="31680"/>
    <cellStyle name="쉼표 [0] 12 2 18 3 3" xfId="31681"/>
    <cellStyle name="쉼표 [0] 12 2 18 4" xfId="17542"/>
    <cellStyle name="쉼표 [0] 12 2 18 4 2" xfId="17543"/>
    <cellStyle name="쉼표 [0] 12 2 18 4 2 2" xfId="31682"/>
    <cellStyle name="쉼표 [0] 12 2 18 4 3" xfId="31683"/>
    <cellStyle name="쉼표 [0] 12 2 18 5" xfId="17544"/>
    <cellStyle name="쉼표 [0] 12 2 18 5 2" xfId="17545"/>
    <cellStyle name="쉼표 [0] 12 2 18 5 2 2" xfId="31684"/>
    <cellStyle name="쉼표 [0] 12 2 18 5 3" xfId="31685"/>
    <cellStyle name="쉼표 [0] 12 2 18 6" xfId="17546"/>
    <cellStyle name="쉼표 [0] 12 2 18 6 2" xfId="17547"/>
    <cellStyle name="쉼표 [0] 12 2 18 6 2 2" xfId="31686"/>
    <cellStyle name="쉼표 [0] 12 2 18 6 3" xfId="31687"/>
    <cellStyle name="쉼표 [0] 12 2 18 7" xfId="17548"/>
    <cellStyle name="쉼표 [0] 12 2 18 7 2" xfId="17549"/>
    <cellStyle name="쉼표 [0] 12 2 18 7 2 2" xfId="31688"/>
    <cellStyle name="쉼표 [0] 12 2 18 7 3" xfId="31689"/>
    <cellStyle name="쉼표 [0] 12 2 18 8" xfId="17550"/>
    <cellStyle name="쉼표 [0] 12 2 18 8 2" xfId="31690"/>
    <cellStyle name="쉼표 [0] 12 2 18 9" xfId="17551"/>
    <cellStyle name="쉼표 [0] 12 2 18 9 2" xfId="31691"/>
    <cellStyle name="쉼표 [0] 12 2 19" xfId="17552"/>
    <cellStyle name="쉼표 [0] 12 2 19 2" xfId="17553"/>
    <cellStyle name="쉼표 [0] 12 2 19 2 2" xfId="31692"/>
    <cellStyle name="쉼표 [0] 12 2 19 3" xfId="17554"/>
    <cellStyle name="쉼표 [0] 12 2 19 4" xfId="17555"/>
    <cellStyle name="쉼표 [0] 12 2 19 5" xfId="36608"/>
    <cellStyle name="쉼표 [0] 12 2 2" xfId="17556"/>
    <cellStyle name="쉼표 [0] 12 2 2 10" xfId="17557"/>
    <cellStyle name="쉼표 [0] 12 2 2 10 10" xfId="17558"/>
    <cellStyle name="쉼표 [0] 12 2 2 10 10 2" xfId="17559"/>
    <cellStyle name="쉼표 [0] 12 2 2 10 10 2 2" xfId="31693"/>
    <cellStyle name="쉼표 [0] 12 2 2 10 10 3" xfId="31694"/>
    <cellStyle name="쉼표 [0] 12 2 2 10 11" xfId="17560"/>
    <cellStyle name="쉼표 [0] 12 2 2 10 11 2" xfId="17561"/>
    <cellStyle name="쉼표 [0] 12 2 2 10 11 2 2" xfId="31695"/>
    <cellStyle name="쉼표 [0] 12 2 2 10 11 3" xfId="31696"/>
    <cellStyle name="쉼표 [0] 12 2 2 10 12" xfId="17562"/>
    <cellStyle name="쉼표 [0] 12 2 2 10 12 2" xfId="17563"/>
    <cellStyle name="쉼표 [0] 12 2 2 10 12 2 2" xfId="31697"/>
    <cellStyle name="쉼표 [0] 12 2 2 10 12 3" xfId="31698"/>
    <cellStyle name="쉼표 [0] 12 2 2 10 13" xfId="17564"/>
    <cellStyle name="쉼표 [0] 12 2 2 10 13 2" xfId="17565"/>
    <cellStyle name="쉼표 [0] 12 2 2 10 13 2 2" xfId="31699"/>
    <cellStyle name="쉼표 [0] 12 2 2 10 13 3" xfId="31700"/>
    <cellStyle name="쉼표 [0] 12 2 2 10 14" xfId="17566"/>
    <cellStyle name="쉼표 [0] 12 2 2 10 14 2" xfId="17567"/>
    <cellStyle name="쉼표 [0] 12 2 2 10 14 2 2" xfId="31701"/>
    <cellStyle name="쉼표 [0] 12 2 2 10 14 3" xfId="31702"/>
    <cellStyle name="쉼표 [0] 12 2 2 10 15" xfId="17568"/>
    <cellStyle name="쉼표 [0] 12 2 2 10 15 2" xfId="31703"/>
    <cellStyle name="쉼표 [0] 12 2 2 10 16" xfId="17569"/>
    <cellStyle name="쉼표 [0] 12 2 2 10 16 2" xfId="31704"/>
    <cellStyle name="쉼표 [0] 12 2 2 10 17" xfId="17570"/>
    <cellStyle name="쉼표 [0] 12 2 2 10 18" xfId="17571"/>
    <cellStyle name="쉼표 [0] 12 2 2 10 19" xfId="36605"/>
    <cellStyle name="쉼표 [0] 12 2 2 10 2" xfId="17572"/>
    <cellStyle name="쉼표 [0] 12 2 2 10 2 10" xfId="17573"/>
    <cellStyle name="쉼표 [0] 12 2 2 10 2 10 2" xfId="17574"/>
    <cellStyle name="쉼표 [0] 12 2 2 10 2 10 2 2" xfId="31705"/>
    <cellStyle name="쉼표 [0] 12 2 2 10 2 10 3" xfId="31706"/>
    <cellStyle name="쉼표 [0] 12 2 2 10 2 11" xfId="17575"/>
    <cellStyle name="쉼표 [0] 12 2 2 10 2 11 2" xfId="17576"/>
    <cellStyle name="쉼표 [0] 12 2 2 10 2 11 2 2" xfId="31707"/>
    <cellStyle name="쉼표 [0] 12 2 2 10 2 11 3" xfId="31708"/>
    <cellStyle name="쉼표 [0] 12 2 2 10 2 12" xfId="17577"/>
    <cellStyle name="쉼표 [0] 12 2 2 10 2 12 2" xfId="17578"/>
    <cellStyle name="쉼표 [0] 12 2 2 10 2 12 2 2" xfId="31709"/>
    <cellStyle name="쉼표 [0] 12 2 2 10 2 12 3" xfId="31710"/>
    <cellStyle name="쉼표 [0] 12 2 2 10 2 13" xfId="17579"/>
    <cellStyle name="쉼표 [0] 12 2 2 10 2 13 2" xfId="17580"/>
    <cellStyle name="쉼표 [0] 12 2 2 10 2 13 2 2" xfId="31711"/>
    <cellStyle name="쉼표 [0] 12 2 2 10 2 13 3" xfId="31712"/>
    <cellStyle name="쉼표 [0] 12 2 2 10 2 14" xfId="17581"/>
    <cellStyle name="쉼표 [0] 12 2 2 10 2 14 2" xfId="31713"/>
    <cellStyle name="쉼표 [0] 12 2 2 10 2 15" xfId="17582"/>
    <cellStyle name="쉼표 [0] 12 2 2 10 2 15 2" xfId="31714"/>
    <cellStyle name="쉼표 [0] 12 2 2 10 2 16" xfId="17583"/>
    <cellStyle name="쉼표 [0] 12 2 2 10 2 17" xfId="17584"/>
    <cellStyle name="쉼표 [0] 12 2 2 10 2 18" xfId="36603"/>
    <cellStyle name="쉼표 [0] 12 2 2 10 2 2" xfId="17585"/>
    <cellStyle name="쉼표 [0] 12 2 2 10 2 2 10" xfId="17586"/>
    <cellStyle name="쉼표 [0] 12 2 2 10 2 2 10 2" xfId="31715"/>
    <cellStyle name="쉼표 [0] 12 2 2 10 2 2 11" xfId="17587"/>
    <cellStyle name="쉼표 [0] 12 2 2 10 2 2 12" xfId="17588"/>
    <cellStyle name="쉼표 [0] 12 2 2 10 2 2 13" xfId="36601"/>
    <cellStyle name="쉼표 [0] 12 2 2 10 2 2 2" xfId="17589"/>
    <cellStyle name="쉼표 [0] 12 2 2 10 2 2 2 10" xfId="17590"/>
    <cellStyle name="쉼표 [0] 12 2 2 10 2 2 2 10 2" xfId="31716"/>
    <cellStyle name="쉼표 [0] 12 2 2 10 2 2 2 11" xfId="17591"/>
    <cellStyle name="쉼표 [0] 12 2 2 10 2 2 2 12" xfId="17592"/>
    <cellStyle name="쉼표 [0] 12 2 2 10 2 2 2 13" xfId="36600"/>
    <cellStyle name="쉼표 [0] 12 2 2 10 2 2 2 2" xfId="17593"/>
    <cellStyle name="쉼표 [0] 12 2 2 10 2 2 2 2 2" xfId="17594"/>
    <cellStyle name="쉼표 [0] 12 2 2 10 2 2 2 2 2 2" xfId="31717"/>
    <cellStyle name="쉼표 [0] 12 2 2 10 2 2 2 2 3" xfId="31718"/>
    <cellStyle name="쉼표 [0] 12 2 2 10 2 2 2 3" xfId="17595"/>
    <cellStyle name="쉼표 [0] 12 2 2 10 2 2 2 3 2" xfId="17596"/>
    <cellStyle name="쉼표 [0] 12 2 2 10 2 2 2 3 2 2" xfId="31719"/>
    <cellStyle name="쉼표 [0] 12 2 2 10 2 2 2 3 3" xfId="31720"/>
    <cellStyle name="쉼표 [0] 12 2 2 10 2 2 2 4" xfId="17597"/>
    <cellStyle name="쉼표 [0] 12 2 2 10 2 2 2 4 2" xfId="17598"/>
    <cellStyle name="쉼표 [0] 12 2 2 10 2 2 2 4 2 2" xfId="31721"/>
    <cellStyle name="쉼표 [0] 12 2 2 10 2 2 2 4 3" xfId="31722"/>
    <cellStyle name="쉼표 [0] 12 2 2 10 2 2 2 5" xfId="17599"/>
    <cellStyle name="쉼표 [0] 12 2 2 10 2 2 2 5 2" xfId="17600"/>
    <cellStyle name="쉼표 [0] 12 2 2 10 2 2 2 5 2 2" xfId="31723"/>
    <cellStyle name="쉼표 [0] 12 2 2 10 2 2 2 5 3" xfId="31724"/>
    <cellStyle name="쉼표 [0] 12 2 2 10 2 2 2 6" xfId="17601"/>
    <cellStyle name="쉼표 [0] 12 2 2 10 2 2 2 6 2" xfId="17602"/>
    <cellStyle name="쉼표 [0] 12 2 2 10 2 2 2 6 2 2" xfId="31725"/>
    <cellStyle name="쉼표 [0] 12 2 2 10 2 2 2 6 3" xfId="31726"/>
    <cellStyle name="쉼표 [0] 12 2 2 10 2 2 2 7" xfId="17603"/>
    <cellStyle name="쉼표 [0] 12 2 2 10 2 2 2 7 2" xfId="17604"/>
    <cellStyle name="쉼표 [0] 12 2 2 10 2 2 2 7 2 2" xfId="31727"/>
    <cellStyle name="쉼표 [0] 12 2 2 10 2 2 2 7 3" xfId="31728"/>
    <cellStyle name="쉼표 [0] 12 2 2 10 2 2 2 8" xfId="17605"/>
    <cellStyle name="쉼표 [0] 12 2 2 10 2 2 2 8 2" xfId="17606"/>
    <cellStyle name="쉼표 [0] 12 2 2 10 2 2 2 8 2 2" xfId="31729"/>
    <cellStyle name="쉼표 [0] 12 2 2 10 2 2 2 8 3" xfId="31730"/>
    <cellStyle name="쉼표 [0] 12 2 2 10 2 2 2 9" xfId="17607"/>
    <cellStyle name="쉼표 [0] 12 2 2 10 2 2 2 9 2" xfId="31731"/>
    <cellStyle name="쉼표 [0] 12 2 2 10 2 2 3" xfId="17608"/>
    <cellStyle name="쉼표 [0] 12 2 2 10 2 2 3 2" xfId="17609"/>
    <cellStyle name="쉼표 [0] 12 2 2 10 2 2 3 2 2" xfId="31732"/>
    <cellStyle name="쉼표 [0] 12 2 2 10 2 2 3 3" xfId="31733"/>
    <cellStyle name="쉼표 [0] 12 2 2 10 2 2 4" xfId="17610"/>
    <cellStyle name="쉼표 [0] 12 2 2 10 2 2 4 2" xfId="17611"/>
    <cellStyle name="쉼표 [0] 12 2 2 10 2 2 4 2 2" xfId="31734"/>
    <cellStyle name="쉼표 [0] 12 2 2 10 2 2 4 3" xfId="31735"/>
    <cellStyle name="쉼표 [0] 12 2 2 10 2 2 5" xfId="17612"/>
    <cellStyle name="쉼표 [0] 12 2 2 10 2 2 5 2" xfId="17613"/>
    <cellStyle name="쉼표 [0] 12 2 2 10 2 2 5 2 2" xfId="31736"/>
    <cellStyle name="쉼표 [0] 12 2 2 10 2 2 5 3" xfId="31737"/>
    <cellStyle name="쉼표 [0] 12 2 2 10 2 2 6" xfId="17614"/>
    <cellStyle name="쉼표 [0] 12 2 2 10 2 2 6 2" xfId="17615"/>
    <cellStyle name="쉼표 [0] 12 2 2 10 2 2 6 2 2" xfId="31738"/>
    <cellStyle name="쉼표 [0] 12 2 2 10 2 2 6 3" xfId="31739"/>
    <cellStyle name="쉼표 [0] 12 2 2 10 2 2 7" xfId="17616"/>
    <cellStyle name="쉼표 [0] 12 2 2 10 2 2 7 2" xfId="17617"/>
    <cellStyle name="쉼표 [0] 12 2 2 10 2 2 7 2 2" xfId="31740"/>
    <cellStyle name="쉼표 [0] 12 2 2 10 2 2 7 3" xfId="31741"/>
    <cellStyle name="쉼표 [0] 12 2 2 10 2 2 8" xfId="17618"/>
    <cellStyle name="쉼표 [0] 12 2 2 10 2 2 8 2" xfId="17619"/>
    <cellStyle name="쉼표 [0] 12 2 2 10 2 2 8 2 2" xfId="31742"/>
    <cellStyle name="쉼표 [0] 12 2 2 10 2 2 8 3" xfId="31743"/>
    <cellStyle name="쉼표 [0] 12 2 2 10 2 2 9" xfId="17620"/>
    <cellStyle name="쉼표 [0] 12 2 2 10 2 2 9 2" xfId="31744"/>
    <cellStyle name="쉼표 [0] 12 2 2 10 2 3" xfId="17621"/>
    <cellStyle name="쉼표 [0] 12 2 2 10 2 3 10" xfId="36599"/>
    <cellStyle name="쉼표 [0] 12 2 2 10 2 3 2" xfId="17622"/>
    <cellStyle name="쉼표 [0] 12 2 2 10 2 3 2 2" xfId="17623"/>
    <cellStyle name="쉼표 [0] 12 2 2 10 2 3 2 2 2" xfId="31745"/>
    <cellStyle name="쉼표 [0] 12 2 2 10 2 3 2 3" xfId="31746"/>
    <cellStyle name="쉼표 [0] 12 2 2 10 2 3 3" xfId="17624"/>
    <cellStyle name="쉼표 [0] 12 2 2 10 2 3 3 2" xfId="17625"/>
    <cellStyle name="쉼표 [0] 12 2 2 10 2 3 3 2 2" xfId="31747"/>
    <cellStyle name="쉼표 [0] 12 2 2 10 2 3 3 3" xfId="31748"/>
    <cellStyle name="쉼표 [0] 12 2 2 10 2 3 4" xfId="17626"/>
    <cellStyle name="쉼표 [0] 12 2 2 10 2 3 4 2" xfId="17627"/>
    <cellStyle name="쉼표 [0] 12 2 2 10 2 3 4 2 2" xfId="31749"/>
    <cellStyle name="쉼표 [0] 12 2 2 10 2 3 4 3" xfId="31750"/>
    <cellStyle name="쉼표 [0] 12 2 2 10 2 3 5" xfId="17628"/>
    <cellStyle name="쉼표 [0] 12 2 2 10 2 3 5 2" xfId="17629"/>
    <cellStyle name="쉼표 [0] 12 2 2 10 2 3 5 2 2" xfId="31751"/>
    <cellStyle name="쉼표 [0] 12 2 2 10 2 3 5 3" xfId="31752"/>
    <cellStyle name="쉼표 [0] 12 2 2 10 2 3 6" xfId="17630"/>
    <cellStyle name="쉼표 [0] 12 2 2 10 2 3 6 2" xfId="31753"/>
    <cellStyle name="쉼표 [0] 12 2 2 10 2 3 7" xfId="17631"/>
    <cellStyle name="쉼표 [0] 12 2 2 10 2 3 7 2" xfId="31754"/>
    <cellStyle name="쉼표 [0] 12 2 2 10 2 3 8" xfId="17632"/>
    <cellStyle name="쉼표 [0] 12 2 2 10 2 3 9" xfId="17633"/>
    <cellStyle name="쉼표 [0] 12 2 2 10 2 4" xfId="17634"/>
    <cellStyle name="쉼표 [0] 12 2 2 10 2 4 10" xfId="36597"/>
    <cellStyle name="쉼표 [0] 12 2 2 10 2 4 2" xfId="17635"/>
    <cellStyle name="쉼표 [0] 12 2 2 10 2 4 2 2" xfId="17636"/>
    <cellStyle name="쉼표 [0] 12 2 2 10 2 4 2 2 2" xfId="31755"/>
    <cellStyle name="쉼표 [0] 12 2 2 10 2 4 2 3" xfId="31756"/>
    <cellStyle name="쉼표 [0] 12 2 2 10 2 4 3" xfId="17637"/>
    <cellStyle name="쉼표 [0] 12 2 2 10 2 4 3 2" xfId="17638"/>
    <cellStyle name="쉼표 [0] 12 2 2 10 2 4 3 2 2" xfId="31757"/>
    <cellStyle name="쉼표 [0] 12 2 2 10 2 4 3 3" xfId="31758"/>
    <cellStyle name="쉼표 [0] 12 2 2 10 2 4 4" xfId="17639"/>
    <cellStyle name="쉼표 [0] 12 2 2 10 2 4 4 2" xfId="17640"/>
    <cellStyle name="쉼표 [0] 12 2 2 10 2 4 4 2 2" xfId="31759"/>
    <cellStyle name="쉼표 [0] 12 2 2 10 2 4 4 3" xfId="31760"/>
    <cellStyle name="쉼표 [0] 12 2 2 10 2 4 5" xfId="17641"/>
    <cellStyle name="쉼표 [0] 12 2 2 10 2 4 5 2" xfId="17642"/>
    <cellStyle name="쉼표 [0] 12 2 2 10 2 4 5 2 2" xfId="31761"/>
    <cellStyle name="쉼표 [0] 12 2 2 10 2 4 5 3" xfId="31762"/>
    <cellStyle name="쉼표 [0] 12 2 2 10 2 4 6" xfId="17643"/>
    <cellStyle name="쉼표 [0] 12 2 2 10 2 4 6 2" xfId="31763"/>
    <cellStyle name="쉼표 [0] 12 2 2 10 2 4 7" xfId="17644"/>
    <cellStyle name="쉼표 [0] 12 2 2 10 2 4 7 2" xfId="31764"/>
    <cellStyle name="쉼표 [0] 12 2 2 10 2 4 8" xfId="17645"/>
    <cellStyle name="쉼표 [0] 12 2 2 10 2 4 9" xfId="17646"/>
    <cellStyle name="쉼표 [0] 12 2 2 10 2 5" xfId="17647"/>
    <cellStyle name="쉼표 [0] 12 2 2 10 2 5 10" xfId="36595"/>
    <cellStyle name="쉼표 [0] 12 2 2 10 2 5 2" xfId="17648"/>
    <cellStyle name="쉼표 [0] 12 2 2 10 2 5 2 2" xfId="17649"/>
    <cellStyle name="쉼표 [0] 12 2 2 10 2 5 2 2 2" xfId="31765"/>
    <cellStyle name="쉼표 [0] 12 2 2 10 2 5 2 3" xfId="31766"/>
    <cellStyle name="쉼표 [0] 12 2 2 10 2 5 3" xfId="17650"/>
    <cellStyle name="쉼표 [0] 12 2 2 10 2 5 3 2" xfId="17651"/>
    <cellStyle name="쉼표 [0] 12 2 2 10 2 5 3 2 2" xfId="31767"/>
    <cellStyle name="쉼표 [0] 12 2 2 10 2 5 3 3" xfId="31768"/>
    <cellStyle name="쉼표 [0] 12 2 2 10 2 5 4" xfId="17652"/>
    <cellStyle name="쉼표 [0] 12 2 2 10 2 5 4 2" xfId="17653"/>
    <cellStyle name="쉼표 [0] 12 2 2 10 2 5 4 2 2" xfId="31769"/>
    <cellStyle name="쉼표 [0] 12 2 2 10 2 5 4 3" xfId="31770"/>
    <cellStyle name="쉼표 [0] 12 2 2 10 2 5 5" xfId="17654"/>
    <cellStyle name="쉼표 [0] 12 2 2 10 2 5 5 2" xfId="17655"/>
    <cellStyle name="쉼표 [0] 12 2 2 10 2 5 5 2 2" xfId="31771"/>
    <cellStyle name="쉼표 [0] 12 2 2 10 2 5 5 3" xfId="31772"/>
    <cellStyle name="쉼표 [0] 12 2 2 10 2 5 6" xfId="17656"/>
    <cellStyle name="쉼표 [0] 12 2 2 10 2 5 6 2" xfId="31773"/>
    <cellStyle name="쉼표 [0] 12 2 2 10 2 5 7" xfId="17657"/>
    <cellStyle name="쉼표 [0] 12 2 2 10 2 5 7 2" xfId="31774"/>
    <cellStyle name="쉼표 [0] 12 2 2 10 2 5 8" xfId="17658"/>
    <cellStyle name="쉼표 [0] 12 2 2 10 2 5 9" xfId="17659"/>
    <cellStyle name="쉼표 [0] 12 2 2 10 2 6" xfId="17660"/>
    <cellStyle name="쉼표 [0] 12 2 2 10 2 6 10" xfId="36593"/>
    <cellStyle name="쉼표 [0] 12 2 2 10 2 6 2" xfId="17661"/>
    <cellStyle name="쉼표 [0] 12 2 2 10 2 6 2 2" xfId="17662"/>
    <cellStyle name="쉼표 [0] 12 2 2 10 2 6 2 2 2" xfId="31775"/>
    <cellStyle name="쉼표 [0] 12 2 2 10 2 6 2 3" xfId="31776"/>
    <cellStyle name="쉼표 [0] 12 2 2 10 2 6 3" xfId="17663"/>
    <cellStyle name="쉼표 [0] 12 2 2 10 2 6 3 2" xfId="17664"/>
    <cellStyle name="쉼표 [0] 12 2 2 10 2 6 3 2 2" xfId="31777"/>
    <cellStyle name="쉼표 [0] 12 2 2 10 2 6 3 3" xfId="31778"/>
    <cellStyle name="쉼표 [0] 12 2 2 10 2 6 4" xfId="17665"/>
    <cellStyle name="쉼표 [0] 12 2 2 10 2 6 4 2" xfId="17666"/>
    <cellStyle name="쉼표 [0] 12 2 2 10 2 6 4 2 2" xfId="31779"/>
    <cellStyle name="쉼표 [0] 12 2 2 10 2 6 4 3" xfId="31780"/>
    <cellStyle name="쉼표 [0] 12 2 2 10 2 6 5" xfId="17667"/>
    <cellStyle name="쉼표 [0] 12 2 2 10 2 6 5 2" xfId="17668"/>
    <cellStyle name="쉼표 [0] 12 2 2 10 2 6 5 2 2" xfId="31781"/>
    <cellStyle name="쉼표 [0] 12 2 2 10 2 6 5 3" xfId="31782"/>
    <cellStyle name="쉼표 [0] 12 2 2 10 2 6 6" xfId="17669"/>
    <cellStyle name="쉼표 [0] 12 2 2 10 2 6 6 2" xfId="31783"/>
    <cellStyle name="쉼표 [0] 12 2 2 10 2 6 7" xfId="17670"/>
    <cellStyle name="쉼표 [0] 12 2 2 10 2 6 7 2" xfId="31784"/>
    <cellStyle name="쉼표 [0] 12 2 2 10 2 6 8" xfId="17671"/>
    <cellStyle name="쉼표 [0] 12 2 2 10 2 6 9" xfId="17672"/>
    <cellStyle name="쉼표 [0] 12 2 2 10 2 7" xfId="17673"/>
    <cellStyle name="쉼표 [0] 12 2 2 10 2 7 2" xfId="17674"/>
    <cellStyle name="쉼표 [0] 12 2 2 10 2 7 2 2" xfId="31785"/>
    <cellStyle name="쉼표 [0] 12 2 2 10 2 7 3" xfId="31786"/>
    <cellStyle name="쉼표 [0] 12 2 2 10 2 8" xfId="17675"/>
    <cellStyle name="쉼표 [0] 12 2 2 10 2 8 2" xfId="17676"/>
    <cellStyle name="쉼표 [0] 12 2 2 10 2 8 2 2" xfId="31787"/>
    <cellStyle name="쉼표 [0] 12 2 2 10 2 8 3" xfId="31788"/>
    <cellStyle name="쉼표 [0] 12 2 2 10 2 9" xfId="17677"/>
    <cellStyle name="쉼표 [0] 12 2 2 10 2 9 2" xfId="17678"/>
    <cellStyle name="쉼표 [0] 12 2 2 10 2 9 2 2" xfId="31789"/>
    <cellStyle name="쉼표 [0] 12 2 2 10 2 9 3" xfId="31790"/>
    <cellStyle name="쉼표 [0] 12 2 2 10 3" xfId="17679"/>
    <cellStyle name="쉼표 [0] 12 2 2 10 3 10" xfId="36592"/>
    <cellStyle name="쉼표 [0] 12 2 2 10 3 2" xfId="17680"/>
    <cellStyle name="쉼표 [0] 12 2 2 10 3 2 2" xfId="17681"/>
    <cellStyle name="쉼표 [0] 12 2 2 10 3 2 2 2" xfId="31791"/>
    <cellStyle name="쉼표 [0] 12 2 2 10 3 2 3" xfId="31792"/>
    <cellStyle name="쉼표 [0] 12 2 2 10 3 3" xfId="17682"/>
    <cellStyle name="쉼표 [0] 12 2 2 10 3 3 2" xfId="17683"/>
    <cellStyle name="쉼표 [0] 12 2 2 10 3 3 2 2" xfId="31793"/>
    <cellStyle name="쉼표 [0] 12 2 2 10 3 3 3" xfId="31794"/>
    <cellStyle name="쉼표 [0] 12 2 2 10 3 4" xfId="17684"/>
    <cellStyle name="쉼표 [0] 12 2 2 10 3 4 2" xfId="17685"/>
    <cellStyle name="쉼표 [0] 12 2 2 10 3 4 2 2" xfId="31795"/>
    <cellStyle name="쉼표 [0] 12 2 2 10 3 4 3" xfId="31796"/>
    <cellStyle name="쉼표 [0] 12 2 2 10 3 5" xfId="17686"/>
    <cellStyle name="쉼표 [0] 12 2 2 10 3 5 2" xfId="17687"/>
    <cellStyle name="쉼표 [0] 12 2 2 10 3 5 2 2" xfId="31797"/>
    <cellStyle name="쉼표 [0] 12 2 2 10 3 5 3" xfId="31798"/>
    <cellStyle name="쉼표 [0] 12 2 2 10 3 6" xfId="17688"/>
    <cellStyle name="쉼표 [0] 12 2 2 10 3 6 2" xfId="31799"/>
    <cellStyle name="쉼표 [0] 12 2 2 10 3 7" xfId="17689"/>
    <cellStyle name="쉼표 [0] 12 2 2 10 3 7 2" xfId="31800"/>
    <cellStyle name="쉼표 [0] 12 2 2 10 3 8" xfId="17690"/>
    <cellStyle name="쉼표 [0] 12 2 2 10 3 9" xfId="17691"/>
    <cellStyle name="쉼표 [0] 12 2 2 10 4" xfId="17692"/>
    <cellStyle name="쉼표 [0] 12 2 2 10 4 10" xfId="17693"/>
    <cellStyle name="쉼표 [0] 12 2 2 10 4 10 2" xfId="31801"/>
    <cellStyle name="쉼표 [0] 12 2 2 10 4 11" xfId="17694"/>
    <cellStyle name="쉼표 [0] 12 2 2 10 4 12" xfId="17695"/>
    <cellStyle name="쉼표 [0] 12 2 2 10 4 13" xfId="36591"/>
    <cellStyle name="쉼표 [0] 12 2 2 10 4 2" xfId="17696"/>
    <cellStyle name="쉼표 [0] 12 2 2 10 4 2 10" xfId="17697"/>
    <cellStyle name="쉼표 [0] 12 2 2 10 4 2 10 2" xfId="31802"/>
    <cellStyle name="쉼표 [0] 12 2 2 10 4 2 11" xfId="17698"/>
    <cellStyle name="쉼표 [0] 12 2 2 10 4 2 12" xfId="17699"/>
    <cellStyle name="쉼표 [0] 12 2 2 10 4 2 13" xfId="36589"/>
    <cellStyle name="쉼표 [0] 12 2 2 10 4 2 2" xfId="17700"/>
    <cellStyle name="쉼표 [0] 12 2 2 10 4 2 2 2" xfId="17701"/>
    <cellStyle name="쉼표 [0] 12 2 2 10 4 2 2 2 2" xfId="31803"/>
    <cellStyle name="쉼표 [0] 12 2 2 10 4 2 2 3" xfId="31804"/>
    <cellStyle name="쉼표 [0] 12 2 2 10 4 2 3" xfId="17702"/>
    <cellStyle name="쉼표 [0] 12 2 2 10 4 2 3 2" xfId="17703"/>
    <cellStyle name="쉼표 [0] 12 2 2 10 4 2 3 2 2" xfId="31805"/>
    <cellStyle name="쉼표 [0] 12 2 2 10 4 2 3 3" xfId="31806"/>
    <cellStyle name="쉼표 [0] 12 2 2 10 4 2 4" xfId="17704"/>
    <cellStyle name="쉼표 [0] 12 2 2 10 4 2 4 2" xfId="17705"/>
    <cellStyle name="쉼표 [0] 12 2 2 10 4 2 4 2 2" xfId="31807"/>
    <cellStyle name="쉼표 [0] 12 2 2 10 4 2 4 3" xfId="31808"/>
    <cellStyle name="쉼표 [0] 12 2 2 10 4 2 5" xfId="17706"/>
    <cellStyle name="쉼표 [0] 12 2 2 10 4 2 5 2" xfId="17707"/>
    <cellStyle name="쉼표 [0] 12 2 2 10 4 2 5 2 2" xfId="31809"/>
    <cellStyle name="쉼표 [0] 12 2 2 10 4 2 5 3" xfId="31810"/>
    <cellStyle name="쉼표 [0] 12 2 2 10 4 2 6" xfId="17708"/>
    <cellStyle name="쉼표 [0] 12 2 2 10 4 2 6 2" xfId="17709"/>
    <cellStyle name="쉼표 [0] 12 2 2 10 4 2 6 2 2" xfId="31811"/>
    <cellStyle name="쉼표 [0] 12 2 2 10 4 2 6 3" xfId="31812"/>
    <cellStyle name="쉼표 [0] 12 2 2 10 4 2 7" xfId="17710"/>
    <cellStyle name="쉼표 [0] 12 2 2 10 4 2 7 2" xfId="17711"/>
    <cellStyle name="쉼표 [0] 12 2 2 10 4 2 7 2 2" xfId="31813"/>
    <cellStyle name="쉼표 [0] 12 2 2 10 4 2 7 3" xfId="31814"/>
    <cellStyle name="쉼표 [0] 12 2 2 10 4 2 8" xfId="17712"/>
    <cellStyle name="쉼표 [0] 12 2 2 10 4 2 8 2" xfId="17713"/>
    <cellStyle name="쉼표 [0] 12 2 2 10 4 2 8 2 2" xfId="31815"/>
    <cellStyle name="쉼표 [0] 12 2 2 10 4 2 8 3" xfId="31816"/>
    <cellStyle name="쉼표 [0] 12 2 2 10 4 2 9" xfId="17714"/>
    <cellStyle name="쉼표 [0] 12 2 2 10 4 2 9 2" xfId="31817"/>
    <cellStyle name="쉼표 [0] 12 2 2 10 4 3" xfId="17715"/>
    <cellStyle name="쉼표 [0] 12 2 2 10 4 3 2" xfId="17716"/>
    <cellStyle name="쉼표 [0] 12 2 2 10 4 3 2 2" xfId="31818"/>
    <cellStyle name="쉼표 [0] 12 2 2 10 4 3 3" xfId="31819"/>
    <cellStyle name="쉼표 [0] 12 2 2 10 4 4" xfId="17717"/>
    <cellStyle name="쉼표 [0] 12 2 2 10 4 4 2" xfId="17718"/>
    <cellStyle name="쉼표 [0] 12 2 2 10 4 4 2 2" xfId="31820"/>
    <cellStyle name="쉼표 [0] 12 2 2 10 4 4 3" xfId="31821"/>
    <cellStyle name="쉼표 [0] 12 2 2 10 4 5" xfId="17719"/>
    <cellStyle name="쉼표 [0] 12 2 2 10 4 5 2" xfId="17720"/>
    <cellStyle name="쉼표 [0] 12 2 2 10 4 5 2 2" xfId="31822"/>
    <cellStyle name="쉼표 [0] 12 2 2 10 4 5 3" xfId="31823"/>
    <cellStyle name="쉼표 [0] 12 2 2 10 4 6" xfId="17721"/>
    <cellStyle name="쉼표 [0] 12 2 2 10 4 6 2" xfId="17722"/>
    <cellStyle name="쉼표 [0] 12 2 2 10 4 6 2 2" xfId="31824"/>
    <cellStyle name="쉼표 [0] 12 2 2 10 4 6 3" xfId="31825"/>
    <cellStyle name="쉼표 [0] 12 2 2 10 4 7" xfId="17723"/>
    <cellStyle name="쉼표 [0] 12 2 2 10 4 7 2" xfId="17724"/>
    <cellStyle name="쉼표 [0] 12 2 2 10 4 7 2 2" xfId="31826"/>
    <cellStyle name="쉼표 [0] 12 2 2 10 4 7 3" xfId="31827"/>
    <cellStyle name="쉼표 [0] 12 2 2 10 4 8" xfId="17725"/>
    <cellStyle name="쉼표 [0] 12 2 2 10 4 8 2" xfId="17726"/>
    <cellStyle name="쉼표 [0] 12 2 2 10 4 8 2 2" xfId="31828"/>
    <cellStyle name="쉼표 [0] 12 2 2 10 4 8 3" xfId="31829"/>
    <cellStyle name="쉼표 [0] 12 2 2 10 4 9" xfId="17727"/>
    <cellStyle name="쉼표 [0] 12 2 2 10 4 9 2" xfId="31830"/>
    <cellStyle name="쉼표 [0] 12 2 2 10 5" xfId="17728"/>
    <cellStyle name="쉼표 [0] 12 2 2 10 5 10" xfId="17729"/>
    <cellStyle name="쉼표 [0] 12 2 2 10 5 11" xfId="17730"/>
    <cellStyle name="쉼표 [0] 12 2 2 10 5 12" xfId="36587"/>
    <cellStyle name="쉼표 [0] 12 2 2 10 5 2" xfId="17731"/>
    <cellStyle name="쉼표 [0] 12 2 2 10 5 2 2" xfId="17732"/>
    <cellStyle name="쉼표 [0] 12 2 2 10 5 2 2 2" xfId="31831"/>
    <cellStyle name="쉼표 [0] 12 2 2 10 5 2 3" xfId="31832"/>
    <cellStyle name="쉼표 [0] 12 2 2 10 5 3" xfId="17733"/>
    <cellStyle name="쉼표 [0] 12 2 2 10 5 3 2" xfId="17734"/>
    <cellStyle name="쉼표 [0] 12 2 2 10 5 3 2 2" xfId="31833"/>
    <cellStyle name="쉼표 [0] 12 2 2 10 5 3 3" xfId="31834"/>
    <cellStyle name="쉼표 [0] 12 2 2 10 5 4" xfId="17735"/>
    <cellStyle name="쉼표 [0] 12 2 2 10 5 4 2" xfId="17736"/>
    <cellStyle name="쉼표 [0] 12 2 2 10 5 4 2 2" xfId="31835"/>
    <cellStyle name="쉼표 [0] 12 2 2 10 5 4 3" xfId="31836"/>
    <cellStyle name="쉼표 [0] 12 2 2 10 5 5" xfId="17737"/>
    <cellStyle name="쉼표 [0] 12 2 2 10 5 5 2" xfId="17738"/>
    <cellStyle name="쉼표 [0] 12 2 2 10 5 5 2 2" xfId="31837"/>
    <cellStyle name="쉼표 [0] 12 2 2 10 5 5 3" xfId="31838"/>
    <cellStyle name="쉼표 [0] 12 2 2 10 5 6" xfId="17739"/>
    <cellStyle name="쉼표 [0] 12 2 2 10 5 6 2" xfId="17740"/>
    <cellStyle name="쉼표 [0] 12 2 2 10 5 6 2 2" xfId="31839"/>
    <cellStyle name="쉼표 [0] 12 2 2 10 5 6 3" xfId="31840"/>
    <cellStyle name="쉼표 [0] 12 2 2 10 5 7" xfId="17741"/>
    <cellStyle name="쉼표 [0] 12 2 2 10 5 7 2" xfId="17742"/>
    <cellStyle name="쉼표 [0] 12 2 2 10 5 7 2 2" xfId="31841"/>
    <cellStyle name="쉼표 [0] 12 2 2 10 5 7 3" xfId="31842"/>
    <cellStyle name="쉼표 [0] 12 2 2 10 5 8" xfId="17743"/>
    <cellStyle name="쉼표 [0] 12 2 2 10 5 8 2" xfId="31843"/>
    <cellStyle name="쉼표 [0] 12 2 2 10 5 9" xfId="17744"/>
    <cellStyle name="쉼표 [0] 12 2 2 10 5 9 2" xfId="31844"/>
    <cellStyle name="쉼표 [0] 12 2 2 10 6" xfId="17745"/>
    <cellStyle name="쉼표 [0] 12 2 2 10 6 10" xfId="17746"/>
    <cellStyle name="쉼표 [0] 12 2 2 10 6 11" xfId="17747"/>
    <cellStyle name="쉼표 [0] 12 2 2 10 6 12" xfId="36585"/>
    <cellStyle name="쉼표 [0] 12 2 2 10 6 2" xfId="17748"/>
    <cellStyle name="쉼표 [0] 12 2 2 10 6 2 2" xfId="17749"/>
    <cellStyle name="쉼표 [0] 12 2 2 10 6 2 2 2" xfId="31845"/>
    <cellStyle name="쉼표 [0] 12 2 2 10 6 2 3" xfId="31846"/>
    <cellStyle name="쉼표 [0] 12 2 2 10 6 3" xfId="17750"/>
    <cellStyle name="쉼표 [0] 12 2 2 10 6 3 2" xfId="17751"/>
    <cellStyle name="쉼표 [0] 12 2 2 10 6 3 2 2" xfId="31847"/>
    <cellStyle name="쉼표 [0] 12 2 2 10 6 3 3" xfId="31848"/>
    <cellStyle name="쉼표 [0] 12 2 2 10 6 4" xfId="17752"/>
    <cellStyle name="쉼표 [0] 12 2 2 10 6 4 2" xfId="17753"/>
    <cellStyle name="쉼표 [0] 12 2 2 10 6 4 2 2" xfId="31849"/>
    <cellStyle name="쉼표 [0] 12 2 2 10 6 4 3" xfId="31850"/>
    <cellStyle name="쉼표 [0] 12 2 2 10 6 5" xfId="17754"/>
    <cellStyle name="쉼표 [0] 12 2 2 10 6 5 2" xfId="17755"/>
    <cellStyle name="쉼표 [0] 12 2 2 10 6 5 2 2" xfId="31851"/>
    <cellStyle name="쉼표 [0] 12 2 2 10 6 5 3" xfId="31852"/>
    <cellStyle name="쉼표 [0] 12 2 2 10 6 6" xfId="17756"/>
    <cellStyle name="쉼표 [0] 12 2 2 10 6 6 2" xfId="17757"/>
    <cellStyle name="쉼표 [0] 12 2 2 10 6 6 2 2" xfId="31853"/>
    <cellStyle name="쉼표 [0] 12 2 2 10 6 6 3" xfId="31854"/>
    <cellStyle name="쉼표 [0] 12 2 2 10 6 7" xfId="17758"/>
    <cellStyle name="쉼표 [0] 12 2 2 10 6 7 2" xfId="17759"/>
    <cellStyle name="쉼표 [0] 12 2 2 10 6 7 2 2" xfId="31855"/>
    <cellStyle name="쉼표 [0] 12 2 2 10 6 7 3" xfId="31856"/>
    <cellStyle name="쉼표 [0] 12 2 2 10 6 8" xfId="17760"/>
    <cellStyle name="쉼표 [0] 12 2 2 10 6 8 2" xfId="31857"/>
    <cellStyle name="쉼표 [0] 12 2 2 10 6 9" xfId="17761"/>
    <cellStyle name="쉼표 [0] 12 2 2 10 6 9 2" xfId="31858"/>
    <cellStyle name="쉼표 [0] 12 2 2 10 7" xfId="17762"/>
    <cellStyle name="쉼표 [0] 12 2 2 10 7 10" xfId="17763"/>
    <cellStyle name="쉼표 [0] 12 2 2 10 7 11" xfId="17764"/>
    <cellStyle name="쉼표 [0] 12 2 2 10 7 12" xfId="36584"/>
    <cellStyle name="쉼표 [0] 12 2 2 10 7 2" xfId="17765"/>
    <cellStyle name="쉼표 [0] 12 2 2 10 7 2 2" xfId="17766"/>
    <cellStyle name="쉼표 [0] 12 2 2 10 7 2 2 2" xfId="31859"/>
    <cellStyle name="쉼표 [0] 12 2 2 10 7 2 3" xfId="31860"/>
    <cellStyle name="쉼표 [0] 12 2 2 10 7 3" xfId="17767"/>
    <cellStyle name="쉼표 [0] 12 2 2 10 7 3 2" xfId="17768"/>
    <cellStyle name="쉼표 [0] 12 2 2 10 7 3 2 2" xfId="31861"/>
    <cellStyle name="쉼표 [0] 12 2 2 10 7 3 3" xfId="31862"/>
    <cellStyle name="쉼표 [0] 12 2 2 10 7 4" xfId="17769"/>
    <cellStyle name="쉼표 [0] 12 2 2 10 7 4 2" xfId="17770"/>
    <cellStyle name="쉼표 [0] 12 2 2 10 7 4 2 2" xfId="31863"/>
    <cellStyle name="쉼표 [0] 12 2 2 10 7 4 3" xfId="31864"/>
    <cellStyle name="쉼표 [0] 12 2 2 10 7 5" xfId="17771"/>
    <cellStyle name="쉼표 [0] 12 2 2 10 7 5 2" xfId="17772"/>
    <cellStyle name="쉼표 [0] 12 2 2 10 7 5 2 2" xfId="31865"/>
    <cellStyle name="쉼표 [0] 12 2 2 10 7 5 3" xfId="31866"/>
    <cellStyle name="쉼표 [0] 12 2 2 10 7 6" xfId="17773"/>
    <cellStyle name="쉼표 [0] 12 2 2 10 7 6 2" xfId="17774"/>
    <cellStyle name="쉼표 [0] 12 2 2 10 7 6 2 2" xfId="31867"/>
    <cellStyle name="쉼표 [0] 12 2 2 10 7 6 3" xfId="31868"/>
    <cellStyle name="쉼표 [0] 12 2 2 10 7 7" xfId="17775"/>
    <cellStyle name="쉼표 [0] 12 2 2 10 7 7 2" xfId="17776"/>
    <cellStyle name="쉼표 [0] 12 2 2 10 7 7 2 2" xfId="31869"/>
    <cellStyle name="쉼표 [0] 12 2 2 10 7 7 3" xfId="31870"/>
    <cellStyle name="쉼표 [0] 12 2 2 10 7 8" xfId="17777"/>
    <cellStyle name="쉼표 [0] 12 2 2 10 7 8 2" xfId="31871"/>
    <cellStyle name="쉼표 [0] 12 2 2 10 7 9" xfId="17778"/>
    <cellStyle name="쉼표 [0] 12 2 2 10 7 9 2" xfId="31872"/>
    <cellStyle name="쉼표 [0] 12 2 2 10 8" xfId="17779"/>
    <cellStyle name="쉼표 [0] 12 2 2 10 8 2" xfId="17780"/>
    <cellStyle name="쉼표 [0] 12 2 2 10 8 2 2" xfId="31873"/>
    <cellStyle name="쉼표 [0] 12 2 2 10 8 3" xfId="31874"/>
    <cellStyle name="쉼표 [0] 12 2 2 10 9" xfId="17781"/>
    <cellStyle name="쉼표 [0] 12 2 2 10 9 2" xfId="17782"/>
    <cellStyle name="쉼표 [0] 12 2 2 10 9 2 2" xfId="31875"/>
    <cellStyle name="쉼표 [0] 12 2 2 10 9 3" xfId="31876"/>
    <cellStyle name="쉼표 [0] 12 2 2 11" xfId="17783"/>
    <cellStyle name="쉼표 [0] 12 2 2 11 10" xfId="36583"/>
    <cellStyle name="쉼표 [0] 12 2 2 11 2" xfId="17784"/>
    <cellStyle name="쉼표 [0] 12 2 2 11 2 2" xfId="17785"/>
    <cellStyle name="쉼표 [0] 12 2 2 11 2 2 2" xfId="31877"/>
    <cellStyle name="쉼표 [0] 12 2 2 11 2 3" xfId="31878"/>
    <cellStyle name="쉼표 [0] 12 2 2 11 3" xfId="17786"/>
    <cellStyle name="쉼표 [0] 12 2 2 11 3 2" xfId="17787"/>
    <cellStyle name="쉼표 [0] 12 2 2 11 3 2 2" xfId="31879"/>
    <cellStyle name="쉼표 [0] 12 2 2 11 3 3" xfId="31880"/>
    <cellStyle name="쉼표 [0] 12 2 2 11 4" xfId="17788"/>
    <cellStyle name="쉼표 [0] 12 2 2 11 4 2" xfId="17789"/>
    <cellStyle name="쉼표 [0] 12 2 2 11 4 2 2" xfId="31881"/>
    <cellStyle name="쉼표 [0] 12 2 2 11 4 3" xfId="31882"/>
    <cellStyle name="쉼표 [0] 12 2 2 11 5" xfId="17790"/>
    <cellStyle name="쉼표 [0] 12 2 2 11 5 2" xfId="17791"/>
    <cellStyle name="쉼표 [0] 12 2 2 11 5 2 2" xfId="31883"/>
    <cellStyle name="쉼표 [0] 12 2 2 11 5 3" xfId="31884"/>
    <cellStyle name="쉼표 [0] 12 2 2 11 6" xfId="17792"/>
    <cellStyle name="쉼표 [0] 12 2 2 11 6 2" xfId="31885"/>
    <cellStyle name="쉼표 [0] 12 2 2 11 7" xfId="17793"/>
    <cellStyle name="쉼표 [0] 12 2 2 11 7 2" xfId="31886"/>
    <cellStyle name="쉼표 [0] 12 2 2 11 8" xfId="17794"/>
    <cellStyle name="쉼표 [0] 12 2 2 11 9" xfId="17795"/>
    <cellStyle name="쉼표 [0] 12 2 2 12" xfId="17796"/>
    <cellStyle name="쉼표 [0] 12 2 2 12 10" xfId="36581"/>
    <cellStyle name="쉼표 [0] 12 2 2 12 2" xfId="17797"/>
    <cellStyle name="쉼표 [0] 12 2 2 12 2 2" xfId="17798"/>
    <cellStyle name="쉼표 [0] 12 2 2 12 2 2 2" xfId="31887"/>
    <cellStyle name="쉼표 [0] 12 2 2 12 2 3" xfId="31888"/>
    <cellStyle name="쉼표 [0] 12 2 2 12 3" xfId="17799"/>
    <cellStyle name="쉼표 [0] 12 2 2 12 3 2" xfId="17800"/>
    <cellStyle name="쉼표 [0] 12 2 2 12 3 2 2" xfId="31889"/>
    <cellStyle name="쉼표 [0] 12 2 2 12 3 3" xfId="31890"/>
    <cellStyle name="쉼표 [0] 12 2 2 12 4" xfId="17801"/>
    <cellStyle name="쉼표 [0] 12 2 2 12 4 2" xfId="17802"/>
    <cellStyle name="쉼표 [0] 12 2 2 12 4 2 2" xfId="31891"/>
    <cellStyle name="쉼표 [0] 12 2 2 12 4 3" xfId="31892"/>
    <cellStyle name="쉼표 [0] 12 2 2 12 5" xfId="17803"/>
    <cellStyle name="쉼표 [0] 12 2 2 12 5 2" xfId="17804"/>
    <cellStyle name="쉼표 [0] 12 2 2 12 5 2 2" xfId="31893"/>
    <cellStyle name="쉼표 [0] 12 2 2 12 5 3" xfId="31894"/>
    <cellStyle name="쉼표 [0] 12 2 2 12 6" xfId="17805"/>
    <cellStyle name="쉼표 [0] 12 2 2 12 6 2" xfId="31895"/>
    <cellStyle name="쉼표 [0] 12 2 2 12 7" xfId="17806"/>
    <cellStyle name="쉼표 [0] 12 2 2 12 7 2" xfId="31896"/>
    <cellStyle name="쉼표 [0] 12 2 2 12 8" xfId="17807"/>
    <cellStyle name="쉼표 [0] 12 2 2 12 9" xfId="17808"/>
    <cellStyle name="쉼표 [0] 12 2 2 13" xfId="17809"/>
    <cellStyle name="쉼표 [0] 12 2 2 13 10" xfId="36579"/>
    <cellStyle name="쉼표 [0] 12 2 2 13 2" xfId="17810"/>
    <cellStyle name="쉼표 [0] 12 2 2 13 2 2" xfId="17811"/>
    <cellStyle name="쉼표 [0] 12 2 2 13 2 2 2" xfId="31897"/>
    <cellStyle name="쉼표 [0] 12 2 2 13 2 3" xfId="31898"/>
    <cellStyle name="쉼표 [0] 12 2 2 13 3" xfId="17812"/>
    <cellStyle name="쉼표 [0] 12 2 2 13 3 2" xfId="17813"/>
    <cellStyle name="쉼표 [0] 12 2 2 13 3 2 2" xfId="31899"/>
    <cellStyle name="쉼표 [0] 12 2 2 13 3 3" xfId="31900"/>
    <cellStyle name="쉼표 [0] 12 2 2 13 4" xfId="17814"/>
    <cellStyle name="쉼표 [0] 12 2 2 13 4 2" xfId="17815"/>
    <cellStyle name="쉼표 [0] 12 2 2 13 4 2 2" xfId="31901"/>
    <cellStyle name="쉼표 [0] 12 2 2 13 4 3" xfId="31902"/>
    <cellStyle name="쉼표 [0] 12 2 2 13 5" xfId="17816"/>
    <cellStyle name="쉼표 [0] 12 2 2 13 5 2" xfId="17817"/>
    <cellStyle name="쉼표 [0] 12 2 2 13 5 2 2" xfId="31903"/>
    <cellStyle name="쉼표 [0] 12 2 2 13 5 3" xfId="31904"/>
    <cellStyle name="쉼표 [0] 12 2 2 13 6" xfId="17818"/>
    <cellStyle name="쉼표 [0] 12 2 2 13 6 2" xfId="31905"/>
    <cellStyle name="쉼표 [0] 12 2 2 13 7" xfId="17819"/>
    <cellStyle name="쉼표 [0] 12 2 2 13 7 2" xfId="31906"/>
    <cellStyle name="쉼표 [0] 12 2 2 13 8" xfId="17820"/>
    <cellStyle name="쉼표 [0] 12 2 2 13 9" xfId="17821"/>
    <cellStyle name="쉼표 [0] 12 2 2 14" xfId="17822"/>
    <cellStyle name="쉼표 [0] 12 2 2 14 10" xfId="17823"/>
    <cellStyle name="쉼표 [0] 12 2 2 14 10 2" xfId="17824"/>
    <cellStyle name="쉼표 [0] 12 2 2 14 10 2 2" xfId="31907"/>
    <cellStyle name="쉼표 [0] 12 2 2 14 10 3" xfId="31908"/>
    <cellStyle name="쉼표 [0] 12 2 2 14 11" xfId="17825"/>
    <cellStyle name="쉼표 [0] 12 2 2 14 11 2" xfId="17826"/>
    <cellStyle name="쉼표 [0] 12 2 2 14 11 2 2" xfId="31909"/>
    <cellStyle name="쉼표 [0] 12 2 2 14 11 3" xfId="31910"/>
    <cellStyle name="쉼표 [0] 12 2 2 14 12" xfId="17827"/>
    <cellStyle name="쉼표 [0] 12 2 2 14 12 2" xfId="17828"/>
    <cellStyle name="쉼표 [0] 12 2 2 14 12 2 2" xfId="31911"/>
    <cellStyle name="쉼표 [0] 12 2 2 14 12 3" xfId="31912"/>
    <cellStyle name="쉼표 [0] 12 2 2 14 13" xfId="17829"/>
    <cellStyle name="쉼표 [0] 12 2 2 14 13 2" xfId="17830"/>
    <cellStyle name="쉼표 [0] 12 2 2 14 13 2 2" xfId="31913"/>
    <cellStyle name="쉼표 [0] 12 2 2 14 13 3" xfId="31914"/>
    <cellStyle name="쉼표 [0] 12 2 2 14 14" xfId="17831"/>
    <cellStyle name="쉼표 [0] 12 2 2 14 14 2" xfId="31915"/>
    <cellStyle name="쉼표 [0] 12 2 2 14 15" xfId="17832"/>
    <cellStyle name="쉼표 [0] 12 2 2 14 15 2" xfId="31916"/>
    <cellStyle name="쉼표 [0] 12 2 2 14 16" xfId="17833"/>
    <cellStyle name="쉼표 [0] 12 2 2 14 17" xfId="17834"/>
    <cellStyle name="쉼표 [0] 12 2 2 14 18" xfId="36577"/>
    <cellStyle name="쉼표 [0] 12 2 2 14 2" xfId="17835"/>
    <cellStyle name="쉼표 [0] 12 2 2 14 2 10" xfId="17836"/>
    <cellStyle name="쉼표 [0] 12 2 2 14 2 10 2" xfId="31917"/>
    <cellStyle name="쉼표 [0] 12 2 2 14 2 11" xfId="17837"/>
    <cellStyle name="쉼표 [0] 12 2 2 14 2 12" xfId="17838"/>
    <cellStyle name="쉼표 [0] 12 2 2 14 2 13" xfId="36576"/>
    <cellStyle name="쉼표 [0] 12 2 2 14 2 2" xfId="17839"/>
    <cellStyle name="쉼표 [0] 12 2 2 14 2 2 10" xfId="17840"/>
    <cellStyle name="쉼표 [0] 12 2 2 14 2 2 10 2" xfId="31918"/>
    <cellStyle name="쉼표 [0] 12 2 2 14 2 2 11" xfId="17841"/>
    <cellStyle name="쉼표 [0] 12 2 2 14 2 2 12" xfId="17842"/>
    <cellStyle name="쉼표 [0] 12 2 2 14 2 2 13" xfId="36575"/>
    <cellStyle name="쉼표 [0] 12 2 2 14 2 2 2" xfId="17843"/>
    <cellStyle name="쉼표 [0] 12 2 2 14 2 2 2 2" xfId="17844"/>
    <cellStyle name="쉼표 [0] 12 2 2 14 2 2 2 2 2" xfId="31919"/>
    <cellStyle name="쉼표 [0] 12 2 2 14 2 2 2 3" xfId="31920"/>
    <cellStyle name="쉼표 [0] 12 2 2 14 2 2 3" xfId="17845"/>
    <cellStyle name="쉼표 [0] 12 2 2 14 2 2 3 2" xfId="17846"/>
    <cellStyle name="쉼표 [0] 12 2 2 14 2 2 3 2 2" xfId="31921"/>
    <cellStyle name="쉼표 [0] 12 2 2 14 2 2 3 3" xfId="31922"/>
    <cellStyle name="쉼표 [0] 12 2 2 14 2 2 4" xfId="17847"/>
    <cellStyle name="쉼표 [0] 12 2 2 14 2 2 4 2" xfId="17848"/>
    <cellStyle name="쉼표 [0] 12 2 2 14 2 2 4 2 2" xfId="31923"/>
    <cellStyle name="쉼표 [0] 12 2 2 14 2 2 4 3" xfId="31924"/>
    <cellStyle name="쉼표 [0] 12 2 2 14 2 2 5" xfId="17849"/>
    <cellStyle name="쉼표 [0] 12 2 2 14 2 2 5 2" xfId="17850"/>
    <cellStyle name="쉼표 [0] 12 2 2 14 2 2 5 2 2" xfId="31925"/>
    <cellStyle name="쉼표 [0] 12 2 2 14 2 2 5 3" xfId="31926"/>
    <cellStyle name="쉼표 [0] 12 2 2 14 2 2 6" xfId="17851"/>
    <cellStyle name="쉼표 [0] 12 2 2 14 2 2 6 2" xfId="17852"/>
    <cellStyle name="쉼표 [0] 12 2 2 14 2 2 6 2 2" xfId="31927"/>
    <cellStyle name="쉼표 [0] 12 2 2 14 2 2 6 3" xfId="31928"/>
    <cellStyle name="쉼표 [0] 12 2 2 14 2 2 7" xfId="17853"/>
    <cellStyle name="쉼표 [0] 12 2 2 14 2 2 7 2" xfId="17854"/>
    <cellStyle name="쉼표 [0] 12 2 2 14 2 2 7 2 2" xfId="31929"/>
    <cellStyle name="쉼표 [0] 12 2 2 14 2 2 7 3" xfId="31930"/>
    <cellStyle name="쉼표 [0] 12 2 2 14 2 2 8" xfId="17855"/>
    <cellStyle name="쉼표 [0] 12 2 2 14 2 2 8 2" xfId="17856"/>
    <cellStyle name="쉼표 [0] 12 2 2 14 2 2 8 2 2" xfId="31931"/>
    <cellStyle name="쉼표 [0] 12 2 2 14 2 2 8 3" xfId="31932"/>
    <cellStyle name="쉼표 [0] 12 2 2 14 2 2 9" xfId="17857"/>
    <cellStyle name="쉼표 [0] 12 2 2 14 2 2 9 2" xfId="31933"/>
    <cellStyle name="쉼표 [0] 12 2 2 14 2 3" xfId="17858"/>
    <cellStyle name="쉼표 [0] 12 2 2 14 2 3 2" xfId="17859"/>
    <cellStyle name="쉼표 [0] 12 2 2 14 2 3 2 2" xfId="31934"/>
    <cellStyle name="쉼표 [0] 12 2 2 14 2 3 3" xfId="31935"/>
    <cellStyle name="쉼표 [0] 12 2 2 14 2 4" xfId="17860"/>
    <cellStyle name="쉼표 [0] 12 2 2 14 2 4 2" xfId="17861"/>
    <cellStyle name="쉼표 [0] 12 2 2 14 2 4 2 2" xfId="31936"/>
    <cellStyle name="쉼표 [0] 12 2 2 14 2 4 3" xfId="31937"/>
    <cellStyle name="쉼표 [0] 12 2 2 14 2 5" xfId="17862"/>
    <cellStyle name="쉼표 [0] 12 2 2 14 2 5 2" xfId="17863"/>
    <cellStyle name="쉼표 [0] 12 2 2 14 2 5 2 2" xfId="31938"/>
    <cellStyle name="쉼표 [0] 12 2 2 14 2 5 3" xfId="31939"/>
    <cellStyle name="쉼표 [0] 12 2 2 14 2 6" xfId="17864"/>
    <cellStyle name="쉼표 [0] 12 2 2 14 2 6 2" xfId="17865"/>
    <cellStyle name="쉼표 [0] 12 2 2 14 2 6 2 2" xfId="31940"/>
    <cellStyle name="쉼표 [0] 12 2 2 14 2 6 3" xfId="31941"/>
    <cellStyle name="쉼표 [0] 12 2 2 14 2 7" xfId="17866"/>
    <cellStyle name="쉼표 [0] 12 2 2 14 2 7 2" xfId="17867"/>
    <cellStyle name="쉼표 [0] 12 2 2 14 2 7 2 2" xfId="31942"/>
    <cellStyle name="쉼표 [0] 12 2 2 14 2 7 3" xfId="31943"/>
    <cellStyle name="쉼표 [0] 12 2 2 14 2 8" xfId="17868"/>
    <cellStyle name="쉼표 [0] 12 2 2 14 2 8 2" xfId="17869"/>
    <cellStyle name="쉼표 [0] 12 2 2 14 2 8 2 2" xfId="31944"/>
    <cellStyle name="쉼표 [0] 12 2 2 14 2 8 3" xfId="31945"/>
    <cellStyle name="쉼표 [0] 12 2 2 14 2 9" xfId="17870"/>
    <cellStyle name="쉼표 [0] 12 2 2 14 2 9 2" xfId="31946"/>
    <cellStyle name="쉼표 [0] 12 2 2 14 3" xfId="17871"/>
    <cellStyle name="쉼표 [0] 12 2 2 14 3 10" xfId="17872"/>
    <cellStyle name="쉼표 [0] 12 2 2 14 3 11" xfId="17873"/>
    <cellStyle name="쉼표 [0] 12 2 2 14 3 12" xfId="36573"/>
    <cellStyle name="쉼표 [0] 12 2 2 14 3 2" xfId="17874"/>
    <cellStyle name="쉼표 [0] 12 2 2 14 3 2 2" xfId="17875"/>
    <cellStyle name="쉼표 [0] 12 2 2 14 3 2 2 2" xfId="31947"/>
    <cellStyle name="쉼표 [0] 12 2 2 14 3 2 3" xfId="31948"/>
    <cellStyle name="쉼표 [0] 12 2 2 14 3 3" xfId="17876"/>
    <cellStyle name="쉼표 [0] 12 2 2 14 3 3 2" xfId="17877"/>
    <cellStyle name="쉼표 [0] 12 2 2 14 3 3 2 2" xfId="31949"/>
    <cellStyle name="쉼표 [0] 12 2 2 14 3 3 3" xfId="31950"/>
    <cellStyle name="쉼표 [0] 12 2 2 14 3 4" xfId="17878"/>
    <cellStyle name="쉼표 [0] 12 2 2 14 3 4 2" xfId="17879"/>
    <cellStyle name="쉼표 [0] 12 2 2 14 3 4 2 2" xfId="31951"/>
    <cellStyle name="쉼표 [0] 12 2 2 14 3 4 3" xfId="31952"/>
    <cellStyle name="쉼표 [0] 12 2 2 14 3 5" xfId="17880"/>
    <cellStyle name="쉼표 [0] 12 2 2 14 3 5 2" xfId="17881"/>
    <cellStyle name="쉼표 [0] 12 2 2 14 3 5 2 2" xfId="31953"/>
    <cellStyle name="쉼표 [0] 12 2 2 14 3 5 3" xfId="31954"/>
    <cellStyle name="쉼표 [0] 12 2 2 14 3 6" xfId="17882"/>
    <cellStyle name="쉼표 [0] 12 2 2 14 3 6 2" xfId="17883"/>
    <cellStyle name="쉼표 [0] 12 2 2 14 3 6 2 2" xfId="31955"/>
    <cellStyle name="쉼표 [0] 12 2 2 14 3 6 3" xfId="31956"/>
    <cellStyle name="쉼표 [0] 12 2 2 14 3 7" xfId="17884"/>
    <cellStyle name="쉼표 [0] 12 2 2 14 3 7 2" xfId="17885"/>
    <cellStyle name="쉼표 [0] 12 2 2 14 3 7 2 2" xfId="31957"/>
    <cellStyle name="쉼표 [0] 12 2 2 14 3 7 3" xfId="31958"/>
    <cellStyle name="쉼표 [0] 12 2 2 14 3 8" xfId="17886"/>
    <cellStyle name="쉼표 [0] 12 2 2 14 3 8 2" xfId="31959"/>
    <cellStyle name="쉼표 [0] 12 2 2 14 3 9" xfId="17887"/>
    <cellStyle name="쉼표 [0] 12 2 2 14 3 9 2" xfId="31960"/>
    <cellStyle name="쉼표 [0] 12 2 2 14 4" xfId="17888"/>
    <cellStyle name="쉼표 [0] 12 2 2 14 4 10" xfId="17889"/>
    <cellStyle name="쉼표 [0] 12 2 2 14 4 11" xfId="17890"/>
    <cellStyle name="쉼표 [0] 12 2 2 14 4 12" xfId="36571"/>
    <cellStyle name="쉼표 [0] 12 2 2 14 4 2" xfId="17891"/>
    <cellStyle name="쉼표 [0] 12 2 2 14 4 2 2" xfId="17892"/>
    <cellStyle name="쉼표 [0] 12 2 2 14 4 2 2 2" xfId="31961"/>
    <cellStyle name="쉼표 [0] 12 2 2 14 4 2 3" xfId="31962"/>
    <cellStyle name="쉼표 [0] 12 2 2 14 4 3" xfId="17893"/>
    <cellStyle name="쉼표 [0] 12 2 2 14 4 3 2" xfId="17894"/>
    <cellStyle name="쉼표 [0] 12 2 2 14 4 3 2 2" xfId="31963"/>
    <cellStyle name="쉼표 [0] 12 2 2 14 4 3 3" xfId="31964"/>
    <cellStyle name="쉼표 [0] 12 2 2 14 4 4" xfId="17895"/>
    <cellStyle name="쉼표 [0] 12 2 2 14 4 4 2" xfId="17896"/>
    <cellStyle name="쉼표 [0] 12 2 2 14 4 4 2 2" xfId="31965"/>
    <cellStyle name="쉼표 [0] 12 2 2 14 4 4 3" xfId="31966"/>
    <cellStyle name="쉼표 [0] 12 2 2 14 4 5" xfId="17897"/>
    <cellStyle name="쉼표 [0] 12 2 2 14 4 5 2" xfId="17898"/>
    <cellStyle name="쉼표 [0] 12 2 2 14 4 5 2 2" xfId="31967"/>
    <cellStyle name="쉼표 [0] 12 2 2 14 4 5 3" xfId="31968"/>
    <cellStyle name="쉼표 [0] 12 2 2 14 4 6" xfId="17899"/>
    <cellStyle name="쉼표 [0] 12 2 2 14 4 6 2" xfId="17900"/>
    <cellStyle name="쉼표 [0] 12 2 2 14 4 6 2 2" xfId="31969"/>
    <cellStyle name="쉼표 [0] 12 2 2 14 4 6 3" xfId="31970"/>
    <cellStyle name="쉼표 [0] 12 2 2 14 4 7" xfId="17901"/>
    <cellStyle name="쉼표 [0] 12 2 2 14 4 7 2" xfId="17902"/>
    <cellStyle name="쉼표 [0] 12 2 2 14 4 7 2 2" xfId="31971"/>
    <cellStyle name="쉼표 [0] 12 2 2 14 4 7 3" xfId="31972"/>
    <cellStyle name="쉼표 [0] 12 2 2 14 4 8" xfId="17903"/>
    <cellStyle name="쉼표 [0] 12 2 2 14 4 8 2" xfId="31973"/>
    <cellStyle name="쉼표 [0] 12 2 2 14 4 9" xfId="17904"/>
    <cellStyle name="쉼표 [0] 12 2 2 14 4 9 2" xfId="31974"/>
    <cellStyle name="쉼표 [0] 12 2 2 14 5" xfId="17905"/>
    <cellStyle name="쉼표 [0] 12 2 2 14 5 10" xfId="17906"/>
    <cellStyle name="쉼표 [0] 12 2 2 14 5 11" xfId="17907"/>
    <cellStyle name="쉼표 [0] 12 2 2 14 5 12" xfId="36569"/>
    <cellStyle name="쉼표 [0] 12 2 2 14 5 2" xfId="17908"/>
    <cellStyle name="쉼표 [0] 12 2 2 14 5 2 2" xfId="17909"/>
    <cellStyle name="쉼표 [0] 12 2 2 14 5 2 2 2" xfId="31975"/>
    <cellStyle name="쉼표 [0] 12 2 2 14 5 2 3" xfId="31976"/>
    <cellStyle name="쉼표 [0] 12 2 2 14 5 3" xfId="17910"/>
    <cellStyle name="쉼표 [0] 12 2 2 14 5 3 2" xfId="17911"/>
    <cellStyle name="쉼표 [0] 12 2 2 14 5 3 2 2" xfId="31977"/>
    <cellStyle name="쉼표 [0] 12 2 2 14 5 3 3" xfId="31978"/>
    <cellStyle name="쉼표 [0] 12 2 2 14 5 4" xfId="17912"/>
    <cellStyle name="쉼표 [0] 12 2 2 14 5 4 2" xfId="17913"/>
    <cellStyle name="쉼표 [0] 12 2 2 14 5 4 2 2" xfId="31979"/>
    <cellStyle name="쉼표 [0] 12 2 2 14 5 4 3" xfId="31980"/>
    <cellStyle name="쉼표 [0] 12 2 2 14 5 5" xfId="17914"/>
    <cellStyle name="쉼표 [0] 12 2 2 14 5 5 2" xfId="17915"/>
    <cellStyle name="쉼표 [0] 12 2 2 14 5 5 2 2" xfId="31981"/>
    <cellStyle name="쉼표 [0] 12 2 2 14 5 5 3" xfId="31982"/>
    <cellStyle name="쉼표 [0] 12 2 2 14 5 6" xfId="17916"/>
    <cellStyle name="쉼표 [0] 12 2 2 14 5 6 2" xfId="17917"/>
    <cellStyle name="쉼표 [0] 12 2 2 14 5 6 2 2" xfId="31983"/>
    <cellStyle name="쉼표 [0] 12 2 2 14 5 6 3" xfId="31984"/>
    <cellStyle name="쉼표 [0] 12 2 2 14 5 7" xfId="17918"/>
    <cellStyle name="쉼표 [0] 12 2 2 14 5 7 2" xfId="17919"/>
    <cellStyle name="쉼표 [0] 12 2 2 14 5 7 2 2" xfId="31985"/>
    <cellStyle name="쉼표 [0] 12 2 2 14 5 7 3" xfId="31986"/>
    <cellStyle name="쉼표 [0] 12 2 2 14 5 8" xfId="17920"/>
    <cellStyle name="쉼표 [0] 12 2 2 14 5 8 2" xfId="31987"/>
    <cellStyle name="쉼표 [0] 12 2 2 14 5 9" xfId="17921"/>
    <cellStyle name="쉼표 [0] 12 2 2 14 5 9 2" xfId="31988"/>
    <cellStyle name="쉼표 [0] 12 2 2 14 6" xfId="17922"/>
    <cellStyle name="쉼표 [0] 12 2 2 14 6 10" xfId="17923"/>
    <cellStyle name="쉼표 [0] 12 2 2 14 6 11" xfId="17924"/>
    <cellStyle name="쉼표 [0] 12 2 2 14 6 12" xfId="36568"/>
    <cellStyle name="쉼표 [0] 12 2 2 14 6 2" xfId="17925"/>
    <cellStyle name="쉼표 [0] 12 2 2 14 6 2 2" xfId="17926"/>
    <cellStyle name="쉼표 [0] 12 2 2 14 6 2 2 2" xfId="31989"/>
    <cellStyle name="쉼표 [0] 12 2 2 14 6 2 3" xfId="31990"/>
    <cellStyle name="쉼표 [0] 12 2 2 14 6 3" xfId="17927"/>
    <cellStyle name="쉼표 [0] 12 2 2 14 6 3 2" xfId="17928"/>
    <cellStyle name="쉼표 [0] 12 2 2 14 6 3 2 2" xfId="31991"/>
    <cellStyle name="쉼표 [0] 12 2 2 14 6 3 3" xfId="31992"/>
    <cellStyle name="쉼표 [0] 12 2 2 14 6 4" xfId="17929"/>
    <cellStyle name="쉼표 [0] 12 2 2 14 6 4 2" xfId="17930"/>
    <cellStyle name="쉼표 [0] 12 2 2 14 6 4 2 2" xfId="31993"/>
    <cellStyle name="쉼표 [0] 12 2 2 14 6 4 3" xfId="31994"/>
    <cellStyle name="쉼표 [0] 12 2 2 14 6 5" xfId="17931"/>
    <cellStyle name="쉼표 [0] 12 2 2 14 6 5 2" xfId="17932"/>
    <cellStyle name="쉼표 [0] 12 2 2 14 6 5 2 2" xfId="31995"/>
    <cellStyle name="쉼표 [0] 12 2 2 14 6 5 3" xfId="31996"/>
    <cellStyle name="쉼표 [0] 12 2 2 14 6 6" xfId="17933"/>
    <cellStyle name="쉼표 [0] 12 2 2 14 6 6 2" xfId="17934"/>
    <cellStyle name="쉼표 [0] 12 2 2 14 6 6 2 2" xfId="31997"/>
    <cellStyle name="쉼표 [0] 12 2 2 14 6 6 3" xfId="31998"/>
    <cellStyle name="쉼표 [0] 12 2 2 14 6 7" xfId="17935"/>
    <cellStyle name="쉼표 [0] 12 2 2 14 6 7 2" xfId="17936"/>
    <cellStyle name="쉼표 [0] 12 2 2 14 6 7 2 2" xfId="31999"/>
    <cellStyle name="쉼표 [0] 12 2 2 14 6 7 3" xfId="32000"/>
    <cellStyle name="쉼표 [0] 12 2 2 14 6 8" xfId="17937"/>
    <cellStyle name="쉼표 [0] 12 2 2 14 6 8 2" xfId="32001"/>
    <cellStyle name="쉼표 [0] 12 2 2 14 6 9" xfId="17938"/>
    <cellStyle name="쉼표 [0] 12 2 2 14 6 9 2" xfId="32002"/>
    <cellStyle name="쉼표 [0] 12 2 2 14 7" xfId="17939"/>
    <cellStyle name="쉼표 [0] 12 2 2 14 7 2" xfId="17940"/>
    <cellStyle name="쉼표 [0] 12 2 2 14 7 2 2" xfId="32003"/>
    <cellStyle name="쉼표 [0] 12 2 2 14 7 3" xfId="32004"/>
    <cellStyle name="쉼표 [0] 12 2 2 14 8" xfId="17941"/>
    <cellStyle name="쉼표 [0] 12 2 2 14 8 2" xfId="17942"/>
    <cellStyle name="쉼표 [0] 12 2 2 14 8 2 2" xfId="32005"/>
    <cellStyle name="쉼표 [0] 12 2 2 14 8 3" xfId="32006"/>
    <cellStyle name="쉼표 [0] 12 2 2 14 9" xfId="17943"/>
    <cellStyle name="쉼표 [0] 12 2 2 14 9 2" xfId="17944"/>
    <cellStyle name="쉼표 [0] 12 2 2 14 9 2 2" xfId="32007"/>
    <cellStyle name="쉼표 [0] 12 2 2 14 9 3" xfId="32008"/>
    <cellStyle name="쉼표 [0] 12 2 2 15" xfId="17945"/>
    <cellStyle name="쉼표 [0] 12 2 2 15 10" xfId="17946"/>
    <cellStyle name="쉼표 [0] 12 2 2 15 10 2" xfId="32009"/>
    <cellStyle name="쉼표 [0] 12 2 2 15 11" xfId="17947"/>
    <cellStyle name="쉼표 [0] 12 2 2 15 12" xfId="17948"/>
    <cellStyle name="쉼표 [0] 12 2 2 15 13" xfId="36567"/>
    <cellStyle name="쉼표 [0] 12 2 2 15 2" xfId="17949"/>
    <cellStyle name="쉼표 [0] 12 2 2 15 2 10" xfId="17950"/>
    <cellStyle name="쉼표 [0] 12 2 2 15 2 10 2" xfId="32010"/>
    <cellStyle name="쉼표 [0] 12 2 2 15 2 11" xfId="17951"/>
    <cellStyle name="쉼표 [0] 12 2 2 15 2 12" xfId="17952"/>
    <cellStyle name="쉼표 [0] 12 2 2 15 2 13" xfId="36565"/>
    <cellStyle name="쉼표 [0] 12 2 2 15 2 2" xfId="17953"/>
    <cellStyle name="쉼표 [0] 12 2 2 15 2 2 2" xfId="17954"/>
    <cellStyle name="쉼표 [0] 12 2 2 15 2 2 2 2" xfId="32011"/>
    <cellStyle name="쉼표 [0] 12 2 2 15 2 2 3" xfId="32012"/>
    <cellStyle name="쉼표 [0] 12 2 2 15 2 3" xfId="17955"/>
    <cellStyle name="쉼표 [0] 12 2 2 15 2 3 2" xfId="17956"/>
    <cellStyle name="쉼표 [0] 12 2 2 15 2 3 2 2" xfId="32013"/>
    <cellStyle name="쉼표 [0] 12 2 2 15 2 3 3" xfId="32014"/>
    <cellStyle name="쉼표 [0] 12 2 2 15 2 4" xfId="17957"/>
    <cellStyle name="쉼표 [0] 12 2 2 15 2 4 2" xfId="17958"/>
    <cellStyle name="쉼표 [0] 12 2 2 15 2 4 2 2" xfId="32015"/>
    <cellStyle name="쉼표 [0] 12 2 2 15 2 4 3" xfId="32016"/>
    <cellStyle name="쉼표 [0] 12 2 2 15 2 5" xfId="17959"/>
    <cellStyle name="쉼표 [0] 12 2 2 15 2 5 2" xfId="17960"/>
    <cellStyle name="쉼표 [0] 12 2 2 15 2 5 2 2" xfId="32017"/>
    <cellStyle name="쉼표 [0] 12 2 2 15 2 5 3" xfId="32018"/>
    <cellStyle name="쉼표 [0] 12 2 2 15 2 6" xfId="17961"/>
    <cellStyle name="쉼표 [0] 12 2 2 15 2 6 2" xfId="17962"/>
    <cellStyle name="쉼표 [0] 12 2 2 15 2 6 2 2" xfId="32019"/>
    <cellStyle name="쉼표 [0] 12 2 2 15 2 6 3" xfId="32020"/>
    <cellStyle name="쉼표 [0] 12 2 2 15 2 7" xfId="17963"/>
    <cellStyle name="쉼표 [0] 12 2 2 15 2 7 2" xfId="17964"/>
    <cellStyle name="쉼표 [0] 12 2 2 15 2 7 2 2" xfId="32021"/>
    <cellStyle name="쉼표 [0] 12 2 2 15 2 7 3" xfId="32022"/>
    <cellStyle name="쉼표 [0] 12 2 2 15 2 8" xfId="17965"/>
    <cellStyle name="쉼표 [0] 12 2 2 15 2 8 2" xfId="17966"/>
    <cellStyle name="쉼표 [0] 12 2 2 15 2 8 2 2" xfId="32023"/>
    <cellStyle name="쉼표 [0] 12 2 2 15 2 8 3" xfId="32024"/>
    <cellStyle name="쉼표 [0] 12 2 2 15 2 9" xfId="17967"/>
    <cellStyle name="쉼표 [0] 12 2 2 15 2 9 2" xfId="32025"/>
    <cellStyle name="쉼표 [0] 12 2 2 15 3" xfId="17968"/>
    <cellStyle name="쉼표 [0] 12 2 2 15 3 2" xfId="17969"/>
    <cellStyle name="쉼표 [0] 12 2 2 15 3 2 2" xfId="32026"/>
    <cellStyle name="쉼표 [0] 12 2 2 15 3 3" xfId="32027"/>
    <cellStyle name="쉼표 [0] 12 2 2 15 4" xfId="17970"/>
    <cellStyle name="쉼표 [0] 12 2 2 15 4 2" xfId="17971"/>
    <cellStyle name="쉼표 [0] 12 2 2 15 4 2 2" xfId="32028"/>
    <cellStyle name="쉼표 [0] 12 2 2 15 4 3" xfId="32029"/>
    <cellStyle name="쉼표 [0] 12 2 2 15 5" xfId="17972"/>
    <cellStyle name="쉼표 [0] 12 2 2 15 5 2" xfId="17973"/>
    <cellStyle name="쉼표 [0] 12 2 2 15 5 2 2" xfId="32030"/>
    <cellStyle name="쉼표 [0] 12 2 2 15 5 3" xfId="32031"/>
    <cellStyle name="쉼표 [0] 12 2 2 15 6" xfId="17974"/>
    <cellStyle name="쉼표 [0] 12 2 2 15 6 2" xfId="17975"/>
    <cellStyle name="쉼표 [0] 12 2 2 15 6 2 2" xfId="32032"/>
    <cellStyle name="쉼표 [0] 12 2 2 15 6 3" xfId="32033"/>
    <cellStyle name="쉼표 [0] 12 2 2 15 7" xfId="17976"/>
    <cellStyle name="쉼표 [0] 12 2 2 15 7 2" xfId="17977"/>
    <cellStyle name="쉼표 [0] 12 2 2 15 7 2 2" xfId="32034"/>
    <cellStyle name="쉼표 [0] 12 2 2 15 7 3" xfId="32035"/>
    <cellStyle name="쉼표 [0] 12 2 2 15 8" xfId="17978"/>
    <cellStyle name="쉼표 [0] 12 2 2 15 8 2" xfId="17979"/>
    <cellStyle name="쉼표 [0] 12 2 2 15 8 2 2" xfId="32036"/>
    <cellStyle name="쉼표 [0] 12 2 2 15 8 3" xfId="32037"/>
    <cellStyle name="쉼표 [0] 12 2 2 15 9" xfId="17980"/>
    <cellStyle name="쉼표 [0] 12 2 2 15 9 2" xfId="32038"/>
    <cellStyle name="쉼표 [0] 12 2 2 16" xfId="17981"/>
    <cellStyle name="쉼표 [0] 12 2 2 16 10" xfId="36563"/>
    <cellStyle name="쉼표 [0] 12 2 2 16 2" xfId="17982"/>
    <cellStyle name="쉼표 [0] 12 2 2 16 2 2" xfId="17983"/>
    <cellStyle name="쉼표 [0] 12 2 2 16 2 2 2" xfId="32039"/>
    <cellStyle name="쉼표 [0] 12 2 2 16 2 3" xfId="32040"/>
    <cellStyle name="쉼표 [0] 12 2 2 16 3" xfId="17984"/>
    <cellStyle name="쉼표 [0] 12 2 2 16 3 2" xfId="17985"/>
    <cellStyle name="쉼표 [0] 12 2 2 16 3 2 2" xfId="32041"/>
    <cellStyle name="쉼표 [0] 12 2 2 16 3 3" xfId="32042"/>
    <cellStyle name="쉼표 [0] 12 2 2 16 4" xfId="17986"/>
    <cellStyle name="쉼표 [0] 12 2 2 16 4 2" xfId="17987"/>
    <cellStyle name="쉼표 [0] 12 2 2 16 4 2 2" xfId="32043"/>
    <cellStyle name="쉼표 [0] 12 2 2 16 4 3" xfId="32044"/>
    <cellStyle name="쉼표 [0] 12 2 2 16 5" xfId="17988"/>
    <cellStyle name="쉼표 [0] 12 2 2 16 5 2" xfId="17989"/>
    <cellStyle name="쉼표 [0] 12 2 2 16 5 2 2" xfId="32045"/>
    <cellStyle name="쉼표 [0] 12 2 2 16 5 3" xfId="32046"/>
    <cellStyle name="쉼표 [0] 12 2 2 16 6" xfId="17990"/>
    <cellStyle name="쉼표 [0] 12 2 2 16 6 2" xfId="32047"/>
    <cellStyle name="쉼표 [0] 12 2 2 16 7" xfId="17991"/>
    <cellStyle name="쉼표 [0] 12 2 2 16 7 2" xfId="32048"/>
    <cellStyle name="쉼표 [0] 12 2 2 16 8" xfId="17992"/>
    <cellStyle name="쉼표 [0] 12 2 2 16 9" xfId="17993"/>
    <cellStyle name="쉼표 [0] 12 2 2 17" xfId="17994"/>
    <cellStyle name="쉼표 [0] 12 2 2 17 10" xfId="36561"/>
    <cellStyle name="쉼표 [0] 12 2 2 17 2" xfId="17995"/>
    <cellStyle name="쉼표 [0] 12 2 2 17 2 2" xfId="17996"/>
    <cellStyle name="쉼표 [0] 12 2 2 17 2 2 2" xfId="32049"/>
    <cellStyle name="쉼표 [0] 12 2 2 17 2 3" xfId="32050"/>
    <cellStyle name="쉼표 [0] 12 2 2 17 3" xfId="17997"/>
    <cellStyle name="쉼표 [0] 12 2 2 17 3 2" xfId="17998"/>
    <cellStyle name="쉼표 [0] 12 2 2 17 3 2 2" xfId="32051"/>
    <cellStyle name="쉼표 [0] 12 2 2 17 3 3" xfId="32052"/>
    <cellStyle name="쉼표 [0] 12 2 2 17 4" xfId="17999"/>
    <cellStyle name="쉼표 [0] 12 2 2 17 4 2" xfId="18000"/>
    <cellStyle name="쉼표 [0] 12 2 2 17 4 2 2" xfId="32053"/>
    <cellStyle name="쉼표 [0] 12 2 2 17 4 3" xfId="32054"/>
    <cellStyle name="쉼표 [0] 12 2 2 17 5" xfId="18001"/>
    <cellStyle name="쉼표 [0] 12 2 2 17 5 2" xfId="18002"/>
    <cellStyle name="쉼표 [0] 12 2 2 17 5 2 2" xfId="32055"/>
    <cellStyle name="쉼표 [0] 12 2 2 17 5 3" xfId="32056"/>
    <cellStyle name="쉼표 [0] 12 2 2 17 6" xfId="18003"/>
    <cellStyle name="쉼표 [0] 12 2 2 17 6 2" xfId="32057"/>
    <cellStyle name="쉼표 [0] 12 2 2 17 7" xfId="18004"/>
    <cellStyle name="쉼표 [0] 12 2 2 17 7 2" xfId="32058"/>
    <cellStyle name="쉼표 [0] 12 2 2 17 8" xfId="18005"/>
    <cellStyle name="쉼표 [0] 12 2 2 17 9" xfId="18006"/>
    <cellStyle name="쉼표 [0] 12 2 2 18" xfId="18007"/>
    <cellStyle name="쉼표 [0] 12 2 2 18 10" xfId="36559"/>
    <cellStyle name="쉼표 [0] 12 2 2 18 2" xfId="18008"/>
    <cellStyle name="쉼표 [0] 12 2 2 18 2 2" xfId="18009"/>
    <cellStyle name="쉼표 [0] 12 2 2 18 2 2 2" xfId="32059"/>
    <cellStyle name="쉼표 [0] 12 2 2 18 2 3" xfId="32060"/>
    <cellStyle name="쉼표 [0] 12 2 2 18 3" xfId="18010"/>
    <cellStyle name="쉼표 [0] 12 2 2 18 3 2" xfId="18011"/>
    <cellStyle name="쉼표 [0] 12 2 2 18 3 2 2" xfId="32061"/>
    <cellStyle name="쉼표 [0] 12 2 2 18 3 3" xfId="32062"/>
    <cellStyle name="쉼표 [0] 12 2 2 18 4" xfId="18012"/>
    <cellStyle name="쉼표 [0] 12 2 2 18 4 2" xfId="18013"/>
    <cellStyle name="쉼표 [0] 12 2 2 18 4 2 2" xfId="32063"/>
    <cellStyle name="쉼표 [0] 12 2 2 18 4 3" xfId="32064"/>
    <cellStyle name="쉼표 [0] 12 2 2 18 5" xfId="18014"/>
    <cellStyle name="쉼표 [0] 12 2 2 18 5 2" xfId="18015"/>
    <cellStyle name="쉼표 [0] 12 2 2 18 5 2 2" xfId="32065"/>
    <cellStyle name="쉼표 [0] 12 2 2 18 5 3" xfId="32066"/>
    <cellStyle name="쉼표 [0] 12 2 2 18 6" xfId="18016"/>
    <cellStyle name="쉼표 [0] 12 2 2 18 6 2" xfId="32067"/>
    <cellStyle name="쉼표 [0] 12 2 2 18 7" xfId="18017"/>
    <cellStyle name="쉼표 [0] 12 2 2 18 7 2" xfId="32068"/>
    <cellStyle name="쉼표 [0] 12 2 2 18 8" xfId="18018"/>
    <cellStyle name="쉼표 [0] 12 2 2 18 9" xfId="18019"/>
    <cellStyle name="쉼표 [0] 12 2 2 19" xfId="18020"/>
    <cellStyle name="쉼표 [0] 12 2 2 19 2" xfId="18021"/>
    <cellStyle name="쉼표 [0] 12 2 2 19 2 2" xfId="32069"/>
    <cellStyle name="쉼표 [0] 12 2 2 19 3" xfId="18022"/>
    <cellStyle name="쉼표 [0] 12 2 2 19 4" xfId="18023"/>
    <cellStyle name="쉼표 [0] 12 2 2 19 5" xfId="36557"/>
    <cellStyle name="쉼표 [0] 12 2 2 2" xfId="18024"/>
    <cellStyle name="쉼표 [0] 12 2 2 2 10" xfId="18025"/>
    <cellStyle name="쉼표 [0] 12 2 2 2 10 10" xfId="18026"/>
    <cellStyle name="쉼표 [0] 12 2 2 2 10 11" xfId="18027"/>
    <cellStyle name="쉼표 [0] 12 2 2 2 10 12" xfId="36552"/>
    <cellStyle name="쉼표 [0] 12 2 2 2 10 2" xfId="18028"/>
    <cellStyle name="쉼표 [0] 12 2 2 2 10 2 2" xfId="18029"/>
    <cellStyle name="쉼표 [0] 12 2 2 2 10 2 2 2" xfId="32070"/>
    <cellStyle name="쉼표 [0] 12 2 2 2 10 2 3" xfId="32071"/>
    <cellStyle name="쉼표 [0] 12 2 2 2 10 3" xfId="18030"/>
    <cellStyle name="쉼표 [0] 12 2 2 2 10 3 2" xfId="18031"/>
    <cellStyle name="쉼표 [0] 12 2 2 2 10 3 2 2" xfId="32072"/>
    <cellStyle name="쉼표 [0] 12 2 2 2 10 3 3" xfId="32073"/>
    <cellStyle name="쉼표 [0] 12 2 2 2 10 4" xfId="18032"/>
    <cellStyle name="쉼표 [0] 12 2 2 2 10 4 2" xfId="18033"/>
    <cellStyle name="쉼표 [0] 12 2 2 2 10 4 2 2" xfId="32074"/>
    <cellStyle name="쉼표 [0] 12 2 2 2 10 4 3" xfId="32075"/>
    <cellStyle name="쉼표 [0] 12 2 2 2 10 5" xfId="18034"/>
    <cellStyle name="쉼표 [0] 12 2 2 2 10 5 2" xfId="18035"/>
    <cellStyle name="쉼표 [0] 12 2 2 2 10 5 2 2" xfId="32076"/>
    <cellStyle name="쉼표 [0] 12 2 2 2 10 5 3" xfId="32077"/>
    <cellStyle name="쉼표 [0] 12 2 2 2 10 6" xfId="18036"/>
    <cellStyle name="쉼표 [0] 12 2 2 2 10 6 2" xfId="18037"/>
    <cellStyle name="쉼표 [0] 12 2 2 2 10 6 2 2" xfId="32078"/>
    <cellStyle name="쉼표 [0] 12 2 2 2 10 6 3" xfId="32079"/>
    <cellStyle name="쉼표 [0] 12 2 2 2 10 7" xfId="18038"/>
    <cellStyle name="쉼표 [0] 12 2 2 2 10 7 2" xfId="18039"/>
    <cellStyle name="쉼표 [0] 12 2 2 2 10 7 2 2" xfId="32080"/>
    <cellStyle name="쉼표 [0] 12 2 2 2 10 7 3" xfId="32081"/>
    <cellStyle name="쉼표 [0] 12 2 2 2 10 8" xfId="18040"/>
    <cellStyle name="쉼표 [0] 12 2 2 2 10 8 2" xfId="32082"/>
    <cellStyle name="쉼표 [0] 12 2 2 2 10 9" xfId="18041"/>
    <cellStyle name="쉼표 [0] 12 2 2 2 10 9 2" xfId="32083"/>
    <cellStyle name="쉼표 [0] 12 2 2 2 11" xfId="18042"/>
    <cellStyle name="쉼표 [0] 12 2 2 2 11 2" xfId="18043"/>
    <cellStyle name="쉼표 [0] 12 2 2 2 11 2 2" xfId="32084"/>
    <cellStyle name="쉼표 [0] 12 2 2 2 11 3" xfId="18044"/>
    <cellStyle name="쉼표 [0] 12 2 2 2 11 4" xfId="18045"/>
    <cellStyle name="쉼표 [0] 12 2 2 2 11 5" xfId="36551"/>
    <cellStyle name="쉼표 [0] 12 2 2 2 12" xfId="18046"/>
    <cellStyle name="쉼표 [0] 12 2 2 2 12 2" xfId="18047"/>
    <cellStyle name="쉼표 [0] 12 2 2 2 12 2 2" xfId="32085"/>
    <cellStyle name="쉼표 [0] 12 2 2 2 12 3" xfId="32086"/>
    <cellStyle name="쉼표 [0] 12 2 2 2 13" xfId="18048"/>
    <cellStyle name="쉼표 [0] 12 2 2 2 13 2" xfId="18049"/>
    <cellStyle name="쉼표 [0] 12 2 2 2 13 2 2" xfId="32087"/>
    <cellStyle name="쉼표 [0] 12 2 2 2 13 3" xfId="32088"/>
    <cellStyle name="쉼표 [0] 12 2 2 2 14" xfId="18050"/>
    <cellStyle name="쉼표 [0] 12 2 2 2 14 2" xfId="18051"/>
    <cellStyle name="쉼표 [0] 12 2 2 2 14 2 2" xfId="32089"/>
    <cellStyle name="쉼표 [0] 12 2 2 2 14 3" xfId="32090"/>
    <cellStyle name="쉼표 [0] 12 2 2 2 15" xfId="18052"/>
    <cellStyle name="쉼표 [0] 12 2 2 2 15 2" xfId="18053"/>
    <cellStyle name="쉼표 [0] 12 2 2 2 15 2 2" xfId="32091"/>
    <cellStyle name="쉼표 [0] 12 2 2 2 15 3" xfId="32092"/>
    <cellStyle name="쉼표 [0] 12 2 2 2 16" xfId="18054"/>
    <cellStyle name="쉼표 [0] 12 2 2 2 16 2" xfId="18055"/>
    <cellStyle name="쉼표 [0] 12 2 2 2 16 2 2" xfId="32093"/>
    <cellStyle name="쉼표 [0] 12 2 2 2 16 3" xfId="32094"/>
    <cellStyle name="쉼표 [0] 12 2 2 2 17" xfId="18056"/>
    <cellStyle name="쉼표 [0] 12 2 2 2 17 2" xfId="18057"/>
    <cellStyle name="쉼표 [0] 12 2 2 2 17 2 2" xfId="32095"/>
    <cellStyle name="쉼표 [0] 12 2 2 2 17 3" xfId="32096"/>
    <cellStyle name="쉼표 [0] 12 2 2 2 18" xfId="18058"/>
    <cellStyle name="쉼표 [0] 12 2 2 2 18 2" xfId="32097"/>
    <cellStyle name="쉼표 [0] 12 2 2 2 19" xfId="18059"/>
    <cellStyle name="쉼표 [0] 12 2 2 2 19 2" xfId="32098"/>
    <cellStyle name="쉼표 [0] 12 2 2 2 2" xfId="18060"/>
    <cellStyle name="쉼표 [0] 12 2 2 2 2 10" xfId="18061"/>
    <cellStyle name="쉼표 [0] 12 2 2 2 2 10 10" xfId="36536"/>
    <cellStyle name="쉼표 [0] 12 2 2 2 2 10 2" xfId="18062"/>
    <cellStyle name="쉼표 [0] 12 2 2 2 2 10 2 2" xfId="18063"/>
    <cellStyle name="쉼표 [0] 12 2 2 2 2 10 2 2 2" xfId="32099"/>
    <cellStyle name="쉼표 [0] 12 2 2 2 2 10 2 3" xfId="32100"/>
    <cellStyle name="쉼표 [0] 12 2 2 2 2 10 3" xfId="18064"/>
    <cellStyle name="쉼표 [0] 12 2 2 2 2 10 3 2" xfId="18065"/>
    <cellStyle name="쉼표 [0] 12 2 2 2 2 10 3 2 2" xfId="32101"/>
    <cellStyle name="쉼표 [0] 12 2 2 2 2 10 3 3" xfId="32102"/>
    <cellStyle name="쉼표 [0] 12 2 2 2 2 10 4" xfId="18066"/>
    <cellStyle name="쉼표 [0] 12 2 2 2 2 10 4 2" xfId="18067"/>
    <cellStyle name="쉼표 [0] 12 2 2 2 2 10 4 2 2" xfId="32103"/>
    <cellStyle name="쉼표 [0] 12 2 2 2 2 10 4 3" xfId="32104"/>
    <cellStyle name="쉼표 [0] 12 2 2 2 2 10 5" xfId="18068"/>
    <cellStyle name="쉼표 [0] 12 2 2 2 2 10 5 2" xfId="18069"/>
    <cellStyle name="쉼표 [0] 12 2 2 2 2 10 5 2 2" xfId="32105"/>
    <cellStyle name="쉼표 [0] 12 2 2 2 2 10 5 3" xfId="32106"/>
    <cellStyle name="쉼표 [0] 12 2 2 2 2 10 6" xfId="18070"/>
    <cellStyle name="쉼표 [0] 12 2 2 2 2 10 6 2" xfId="32107"/>
    <cellStyle name="쉼표 [0] 12 2 2 2 2 10 7" xfId="18071"/>
    <cellStyle name="쉼표 [0] 12 2 2 2 2 10 7 2" xfId="32108"/>
    <cellStyle name="쉼표 [0] 12 2 2 2 2 10 8" xfId="18072"/>
    <cellStyle name="쉼표 [0] 12 2 2 2 2 10 9" xfId="18073"/>
    <cellStyle name="쉼표 [0] 12 2 2 2 2 11" xfId="18074"/>
    <cellStyle name="쉼표 [0] 12 2 2 2 2 11 2" xfId="18075"/>
    <cellStyle name="쉼표 [0] 12 2 2 2 2 11 2 2" xfId="32109"/>
    <cellStyle name="쉼표 [0] 12 2 2 2 2 11 3" xfId="18076"/>
    <cellStyle name="쉼표 [0] 12 2 2 2 2 11 4" xfId="18077"/>
    <cellStyle name="쉼표 [0] 12 2 2 2 2 11 5" xfId="36535"/>
    <cellStyle name="쉼표 [0] 12 2 2 2 2 12" xfId="18078"/>
    <cellStyle name="쉼표 [0] 12 2 2 2 2 12 2" xfId="18079"/>
    <cellStyle name="쉼표 [0] 12 2 2 2 2 12 2 2" xfId="32110"/>
    <cellStyle name="쉼표 [0] 12 2 2 2 2 12 3" xfId="32111"/>
    <cellStyle name="쉼표 [0] 12 2 2 2 2 13" xfId="18080"/>
    <cellStyle name="쉼표 [0] 12 2 2 2 2 13 2" xfId="18081"/>
    <cellStyle name="쉼표 [0] 12 2 2 2 2 13 2 2" xfId="32112"/>
    <cellStyle name="쉼표 [0] 12 2 2 2 2 13 3" xfId="32113"/>
    <cellStyle name="쉼표 [0] 12 2 2 2 2 14" xfId="18082"/>
    <cellStyle name="쉼표 [0] 12 2 2 2 2 14 2" xfId="18083"/>
    <cellStyle name="쉼표 [0] 12 2 2 2 2 14 2 2" xfId="32114"/>
    <cellStyle name="쉼표 [0] 12 2 2 2 2 14 3" xfId="32115"/>
    <cellStyle name="쉼표 [0] 12 2 2 2 2 15" xfId="18084"/>
    <cellStyle name="쉼표 [0] 12 2 2 2 2 15 2" xfId="18085"/>
    <cellStyle name="쉼표 [0] 12 2 2 2 2 15 2 2" xfId="32116"/>
    <cellStyle name="쉼표 [0] 12 2 2 2 2 15 3" xfId="32117"/>
    <cellStyle name="쉼표 [0] 12 2 2 2 2 16" xfId="18086"/>
    <cellStyle name="쉼표 [0] 12 2 2 2 2 16 2" xfId="18087"/>
    <cellStyle name="쉼표 [0] 12 2 2 2 2 16 2 2" xfId="32118"/>
    <cellStyle name="쉼표 [0] 12 2 2 2 2 16 3" xfId="32119"/>
    <cellStyle name="쉼표 [0] 12 2 2 2 2 17" xfId="18088"/>
    <cellStyle name="쉼표 [0] 12 2 2 2 2 17 2" xfId="18089"/>
    <cellStyle name="쉼표 [0] 12 2 2 2 2 17 2 2" xfId="32120"/>
    <cellStyle name="쉼표 [0] 12 2 2 2 2 17 3" xfId="32121"/>
    <cellStyle name="쉼표 [0] 12 2 2 2 2 18" xfId="18090"/>
    <cellStyle name="쉼표 [0] 12 2 2 2 2 18 2" xfId="32122"/>
    <cellStyle name="쉼표 [0] 12 2 2 2 2 19" xfId="18091"/>
    <cellStyle name="쉼표 [0] 12 2 2 2 2 19 2" xfId="32123"/>
    <cellStyle name="쉼표 [0] 12 2 2 2 2 2" xfId="18092"/>
    <cellStyle name="쉼표 [0] 12 2 2 2 2 2 10" xfId="18093"/>
    <cellStyle name="쉼표 [0] 12 2 2 2 2 2 10 2" xfId="18094"/>
    <cellStyle name="쉼표 [0] 12 2 2 2 2 2 10 2 2" xfId="32124"/>
    <cellStyle name="쉼표 [0] 12 2 2 2 2 2 10 3" xfId="32125"/>
    <cellStyle name="쉼표 [0] 12 2 2 2 2 2 11" xfId="18095"/>
    <cellStyle name="쉼표 [0] 12 2 2 2 2 2 11 2" xfId="18096"/>
    <cellStyle name="쉼표 [0] 12 2 2 2 2 2 11 2 2" xfId="32126"/>
    <cellStyle name="쉼표 [0] 12 2 2 2 2 2 11 3" xfId="32127"/>
    <cellStyle name="쉼표 [0] 12 2 2 2 2 2 12" xfId="18097"/>
    <cellStyle name="쉼표 [0] 12 2 2 2 2 2 12 2" xfId="18098"/>
    <cellStyle name="쉼표 [0] 12 2 2 2 2 2 12 2 2" xfId="32128"/>
    <cellStyle name="쉼표 [0] 12 2 2 2 2 2 12 3" xfId="32129"/>
    <cellStyle name="쉼표 [0] 12 2 2 2 2 2 13" xfId="18099"/>
    <cellStyle name="쉼표 [0] 12 2 2 2 2 2 13 2" xfId="18100"/>
    <cellStyle name="쉼표 [0] 12 2 2 2 2 2 13 2 2" xfId="32130"/>
    <cellStyle name="쉼표 [0] 12 2 2 2 2 2 13 3" xfId="32131"/>
    <cellStyle name="쉼표 [0] 12 2 2 2 2 2 14" xfId="18101"/>
    <cellStyle name="쉼표 [0] 12 2 2 2 2 2 14 2" xfId="18102"/>
    <cellStyle name="쉼표 [0] 12 2 2 2 2 2 14 2 2" xfId="32132"/>
    <cellStyle name="쉼표 [0] 12 2 2 2 2 2 14 3" xfId="32133"/>
    <cellStyle name="쉼표 [0] 12 2 2 2 2 2 15" xfId="18103"/>
    <cellStyle name="쉼표 [0] 12 2 2 2 2 2 15 2" xfId="32134"/>
    <cellStyle name="쉼표 [0] 12 2 2 2 2 2 16" xfId="18104"/>
    <cellStyle name="쉼표 [0] 12 2 2 2 2 2 16 2" xfId="32135"/>
    <cellStyle name="쉼표 [0] 12 2 2 2 2 2 17" xfId="18105"/>
    <cellStyle name="쉼표 [0] 12 2 2 2 2 2 18" xfId="18106"/>
    <cellStyle name="쉼표 [0] 12 2 2 2 2 2 19" xfId="36531"/>
    <cellStyle name="쉼표 [0] 12 2 2 2 2 2 2" xfId="18107"/>
    <cellStyle name="쉼표 [0] 12 2 2 2 2 2 2 10" xfId="18108"/>
    <cellStyle name="쉼표 [0] 12 2 2 2 2 2 2 10 2" xfId="18109"/>
    <cellStyle name="쉼표 [0] 12 2 2 2 2 2 2 10 2 2" xfId="32136"/>
    <cellStyle name="쉼표 [0] 12 2 2 2 2 2 2 10 3" xfId="32137"/>
    <cellStyle name="쉼표 [0] 12 2 2 2 2 2 2 11" xfId="18110"/>
    <cellStyle name="쉼표 [0] 12 2 2 2 2 2 2 11 2" xfId="18111"/>
    <cellStyle name="쉼표 [0] 12 2 2 2 2 2 2 11 2 2" xfId="32138"/>
    <cellStyle name="쉼표 [0] 12 2 2 2 2 2 2 11 3" xfId="32139"/>
    <cellStyle name="쉼표 [0] 12 2 2 2 2 2 2 12" xfId="18112"/>
    <cellStyle name="쉼표 [0] 12 2 2 2 2 2 2 12 2" xfId="18113"/>
    <cellStyle name="쉼표 [0] 12 2 2 2 2 2 2 12 2 2" xfId="32140"/>
    <cellStyle name="쉼표 [0] 12 2 2 2 2 2 2 12 3" xfId="32141"/>
    <cellStyle name="쉼표 [0] 12 2 2 2 2 2 2 13" xfId="18114"/>
    <cellStyle name="쉼표 [0] 12 2 2 2 2 2 2 13 2" xfId="18115"/>
    <cellStyle name="쉼표 [0] 12 2 2 2 2 2 2 13 2 2" xfId="32142"/>
    <cellStyle name="쉼표 [0] 12 2 2 2 2 2 2 13 3" xfId="32143"/>
    <cellStyle name="쉼표 [0] 12 2 2 2 2 2 2 14" xfId="18116"/>
    <cellStyle name="쉼표 [0] 12 2 2 2 2 2 2 14 2" xfId="32144"/>
    <cellStyle name="쉼표 [0] 12 2 2 2 2 2 2 15" xfId="18117"/>
    <cellStyle name="쉼표 [0] 12 2 2 2 2 2 2 15 2" xfId="32145"/>
    <cellStyle name="쉼표 [0] 12 2 2 2 2 2 2 16" xfId="18118"/>
    <cellStyle name="쉼표 [0] 12 2 2 2 2 2 2 17" xfId="18119"/>
    <cellStyle name="쉼표 [0] 12 2 2 2 2 2 2 18" xfId="36521"/>
    <cellStyle name="쉼표 [0] 12 2 2 2 2 2 2 2" xfId="18120"/>
    <cellStyle name="쉼표 [0] 12 2 2 2 2 2 2 2 10" xfId="18121"/>
    <cellStyle name="쉼표 [0] 12 2 2 2 2 2 2 2 10 2" xfId="32146"/>
    <cellStyle name="쉼표 [0] 12 2 2 2 2 2 2 2 11" xfId="18122"/>
    <cellStyle name="쉼표 [0] 12 2 2 2 2 2 2 2 12" xfId="18123"/>
    <cellStyle name="쉼표 [0] 12 2 2 2 2 2 2 2 13" xfId="36519"/>
    <cellStyle name="쉼표 [0] 12 2 2 2 2 2 2 2 2" xfId="18124"/>
    <cellStyle name="쉼표 [0] 12 2 2 2 2 2 2 2 2 10" xfId="18125"/>
    <cellStyle name="쉼표 [0] 12 2 2 2 2 2 2 2 2 10 2" xfId="32147"/>
    <cellStyle name="쉼표 [0] 12 2 2 2 2 2 2 2 2 11" xfId="18126"/>
    <cellStyle name="쉼표 [0] 12 2 2 2 2 2 2 2 2 12" xfId="18127"/>
    <cellStyle name="쉼표 [0] 12 2 2 2 2 2 2 2 2 13" xfId="36517"/>
    <cellStyle name="쉼표 [0] 12 2 2 2 2 2 2 2 2 2" xfId="18128"/>
    <cellStyle name="쉼표 [0] 12 2 2 2 2 2 2 2 2 2 2" xfId="18129"/>
    <cellStyle name="쉼표 [0] 12 2 2 2 2 2 2 2 2 2 2 2" xfId="32148"/>
    <cellStyle name="쉼표 [0] 12 2 2 2 2 2 2 2 2 2 3" xfId="18130"/>
    <cellStyle name="쉼표 [0] 12 2 2 2 2 2 2 2 2 2 4" xfId="18131"/>
    <cellStyle name="쉼표 [0] 12 2 2 2 2 2 2 2 2 2 5" xfId="36515"/>
    <cellStyle name="쉼표 [0] 12 2 2 2 2 2 2 2 2 3" xfId="18132"/>
    <cellStyle name="쉼표 [0] 12 2 2 2 2 2 2 2 2 3 2" xfId="18133"/>
    <cellStyle name="쉼표 [0] 12 2 2 2 2 2 2 2 2 3 2 2" xfId="32149"/>
    <cellStyle name="쉼표 [0] 12 2 2 2 2 2 2 2 2 3 3" xfId="18134"/>
    <cellStyle name="쉼표 [0] 12 2 2 2 2 2 2 2 2 3 4" xfId="18135"/>
    <cellStyle name="쉼표 [0] 12 2 2 2 2 2 2 2 2 3 5" xfId="36513"/>
    <cellStyle name="쉼표 [0] 12 2 2 2 2 2 2 2 2 4" xfId="18136"/>
    <cellStyle name="쉼표 [0] 12 2 2 2 2 2 2 2 2 4 2" xfId="18137"/>
    <cellStyle name="쉼표 [0] 12 2 2 2 2 2 2 2 2 4 2 2" xfId="32150"/>
    <cellStyle name="쉼표 [0] 12 2 2 2 2 2 2 2 2 4 3" xfId="32151"/>
    <cellStyle name="쉼표 [0] 12 2 2 2 2 2 2 2 2 5" xfId="18138"/>
    <cellStyle name="쉼표 [0] 12 2 2 2 2 2 2 2 2 5 2" xfId="18139"/>
    <cellStyle name="쉼표 [0] 12 2 2 2 2 2 2 2 2 5 2 2" xfId="32152"/>
    <cellStyle name="쉼표 [0] 12 2 2 2 2 2 2 2 2 5 3" xfId="32153"/>
    <cellStyle name="쉼표 [0] 12 2 2 2 2 2 2 2 2 6" xfId="18140"/>
    <cellStyle name="쉼표 [0] 12 2 2 2 2 2 2 2 2 6 2" xfId="18141"/>
    <cellStyle name="쉼표 [0] 12 2 2 2 2 2 2 2 2 6 2 2" xfId="32154"/>
    <cellStyle name="쉼표 [0] 12 2 2 2 2 2 2 2 2 6 3" xfId="32155"/>
    <cellStyle name="쉼표 [0] 12 2 2 2 2 2 2 2 2 7" xfId="18142"/>
    <cellStyle name="쉼표 [0] 12 2 2 2 2 2 2 2 2 7 2" xfId="18143"/>
    <cellStyle name="쉼표 [0] 12 2 2 2 2 2 2 2 2 7 2 2" xfId="32156"/>
    <cellStyle name="쉼표 [0] 12 2 2 2 2 2 2 2 2 7 3" xfId="32157"/>
    <cellStyle name="쉼표 [0] 12 2 2 2 2 2 2 2 2 8" xfId="18144"/>
    <cellStyle name="쉼표 [0] 12 2 2 2 2 2 2 2 2 8 2" xfId="18145"/>
    <cellStyle name="쉼표 [0] 12 2 2 2 2 2 2 2 2 8 2 2" xfId="32158"/>
    <cellStyle name="쉼표 [0] 12 2 2 2 2 2 2 2 2 8 3" xfId="32159"/>
    <cellStyle name="쉼표 [0] 12 2 2 2 2 2 2 2 2 9" xfId="18146"/>
    <cellStyle name="쉼표 [0] 12 2 2 2 2 2 2 2 2 9 2" xfId="32160"/>
    <cellStyle name="쉼표 [0] 12 2 2 2 2 2 2 2 3" xfId="18147"/>
    <cellStyle name="쉼표 [0] 12 2 2 2 2 2 2 2 3 2" xfId="18148"/>
    <cellStyle name="쉼표 [0] 12 2 2 2 2 2 2 2 3 2 2" xfId="32161"/>
    <cellStyle name="쉼표 [0] 12 2 2 2 2 2 2 2 3 3" xfId="18149"/>
    <cellStyle name="쉼표 [0] 12 2 2 2 2 2 2 2 3 4" xfId="18150"/>
    <cellStyle name="쉼표 [0] 12 2 2 2 2 2 2 2 3 5" xfId="36512"/>
    <cellStyle name="쉼표 [0] 12 2 2 2 2 2 2 2 4" xfId="18151"/>
    <cellStyle name="쉼표 [0] 12 2 2 2 2 2 2 2 4 2" xfId="18152"/>
    <cellStyle name="쉼표 [0] 12 2 2 2 2 2 2 2 4 2 2" xfId="32162"/>
    <cellStyle name="쉼표 [0] 12 2 2 2 2 2 2 2 4 3" xfId="32163"/>
    <cellStyle name="쉼표 [0] 12 2 2 2 2 2 2 2 5" xfId="18153"/>
    <cellStyle name="쉼표 [0] 12 2 2 2 2 2 2 2 5 2" xfId="18154"/>
    <cellStyle name="쉼표 [0] 12 2 2 2 2 2 2 2 5 2 2" xfId="32164"/>
    <cellStyle name="쉼표 [0] 12 2 2 2 2 2 2 2 5 3" xfId="32165"/>
    <cellStyle name="쉼표 [0] 12 2 2 2 2 2 2 2 6" xfId="18155"/>
    <cellStyle name="쉼표 [0] 12 2 2 2 2 2 2 2 6 2" xfId="18156"/>
    <cellStyle name="쉼표 [0] 12 2 2 2 2 2 2 2 6 2 2" xfId="32166"/>
    <cellStyle name="쉼표 [0] 12 2 2 2 2 2 2 2 6 3" xfId="32167"/>
    <cellStyle name="쉼표 [0] 12 2 2 2 2 2 2 2 7" xfId="18157"/>
    <cellStyle name="쉼표 [0] 12 2 2 2 2 2 2 2 7 2" xfId="18158"/>
    <cellStyle name="쉼표 [0] 12 2 2 2 2 2 2 2 7 2 2" xfId="32168"/>
    <cellStyle name="쉼표 [0] 12 2 2 2 2 2 2 2 7 3" xfId="32169"/>
    <cellStyle name="쉼표 [0] 12 2 2 2 2 2 2 2 8" xfId="18159"/>
    <cellStyle name="쉼표 [0] 12 2 2 2 2 2 2 2 8 2" xfId="18160"/>
    <cellStyle name="쉼표 [0] 12 2 2 2 2 2 2 2 8 2 2" xfId="32170"/>
    <cellStyle name="쉼표 [0] 12 2 2 2 2 2 2 2 8 3" xfId="32171"/>
    <cellStyle name="쉼표 [0] 12 2 2 2 2 2 2 2 9" xfId="18161"/>
    <cellStyle name="쉼표 [0] 12 2 2 2 2 2 2 2 9 2" xfId="32172"/>
    <cellStyle name="쉼표 [0] 12 2 2 2 2 2 2 3" xfId="18162"/>
    <cellStyle name="쉼표 [0] 12 2 2 2 2 2 2 3 10" xfId="36511"/>
    <cellStyle name="쉼표 [0] 12 2 2 2 2 2 2 3 2" xfId="18163"/>
    <cellStyle name="쉼표 [0] 12 2 2 2 2 2 2 3 2 2" xfId="18164"/>
    <cellStyle name="쉼표 [0] 12 2 2 2 2 2 2 3 2 2 2" xfId="32173"/>
    <cellStyle name="쉼표 [0] 12 2 2 2 2 2 2 3 2 3" xfId="32174"/>
    <cellStyle name="쉼표 [0] 12 2 2 2 2 2 2 3 3" xfId="18165"/>
    <cellStyle name="쉼표 [0] 12 2 2 2 2 2 2 3 3 2" xfId="18166"/>
    <cellStyle name="쉼표 [0] 12 2 2 2 2 2 2 3 3 2 2" xfId="32175"/>
    <cellStyle name="쉼표 [0] 12 2 2 2 2 2 2 3 3 3" xfId="32176"/>
    <cellStyle name="쉼표 [0] 12 2 2 2 2 2 2 3 4" xfId="18167"/>
    <cellStyle name="쉼표 [0] 12 2 2 2 2 2 2 3 4 2" xfId="18168"/>
    <cellStyle name="쉼표 [0] 12 2 2 2 2 2 2 3 4 2 2" xfId="32177"/>
    <cellStyle name="쉼표 [0] 12 2 2 2 2 2 2 3 4 3" xfId="32178"/>
    <cellStyle name="쉼표 [0] 12 2 2 2 2 2 2 3 5" xfId="18169"/>
    <cellStyle name="쉼표 [0] 12 2 2 2 2 2 2 3 5 2" xfId="18170"/>
    <cellStyle name="쉼표 [0] 12 2 2 2 2 2 2 3 5 2 2" xfId="32179"/>
    <cellStyle name="쉼표 [0] 12 2 2 2 2 2 2 3 5 3" xfId="32180"/>
    <cellStyle name="쉼표 [0] 12 2 2 2 2 2 2 3 6" xfId="18171"/>
    <cellStyle name="쉼표 [0] 12 2 2 2 2 2 2 3 6 2" xfId="32181"/>
    <cellStyle name="쉼표 [0] 12 2 2 2 2 2 2 3 7" xfId="18172"/>
    <cellStyle name="쉼표 [0] 12 2 2 2 2 2 2 3 7 2" xfId="32182"/>
    <cellStyle name="쉼표 [0] 12 2 2 2 2 2 2 3 8" xfId="18173"/>
    <cellStyle name="쉼표 [0] 12 2 2 2 2 2 2 3 9" xfId="18174"/>
    <cellStyle name="쉼표 [0] 12 2 2 2 2 2 2 4" xfId="18175"/>
    <cellStyle name="쉼표 [0] 12 2 2 2 2 2 2 4 10" xfId="36509"/>
    <cellStyle name="쉼표 [0] 12 2 2 2 2 2 2 4 2" xfId="18176"/>
    <cellStyle name="쉼표 [0] 12 2 2 2 2 2 2 4 2 2" xfId="18177"/>
    <cellStyle name="쉼표 [0] 12 2 2 2 2 2 2 4 2 2 2" xfId="32183"/>
    <cellStyle name="쉼표 [0] 12 2 2 2 2 2 2 4 2 3" xfId="32184"/>
    <cellStyle name="쉼표 [0] 12 2 2 2 2 2 2 4 3" xfId="18178"/>
    <cellStyle name="쉼표 [0] 12 2 2 2 2 2 2 4 3 2" xfId="18179"/>
    <cellStyle name="쉼표 [0] 12 2 2 2 2 2 2 4 3 2 2" xfId="32185"/>
    <cellStyle name="쉼표 [0] 12 2 2 2 2 2 2 4 3 3" xfId="32186"/>
    <cellStyle name="쉼표 [0] 12 2 2 2 2 2 2 4 4" xfId="18180"/>
    <cellStyle name="쉼표 [0] 12 2 2 2 2 2 2 4 4 2" xfId="18181"/>
    <cellStyle name="쉼표 [0] 12 2 2 2 2 2 2 4 4 2 2" xfId="32187"/>
    <cellStyle name="쉼표 [0] 12 2 2 2 2 2 2 4 4 3" xfId="32188"/>
    <cellStyle name="쉼표 [0] 12 2 2 2 2 2 2 4 5" xfId="18182"/>
    <cellStyle name="쉼표 [0] 12 2 2 2 2 2 2 4 5 2" xfId="18183"/>
    <cellStyle name="쉼표 [0] 12 2 2 2 2 2 2 4 5 2 2" xfId="32189"/>
    <cellStyle name="쉼표 [0] 12 2 2 2 2 2 2 4 5 3" xfId="32190"/>
    <cellStyle name="쉼표 [0] 12 2 2 2 2 2 2 4 6" xfId="18184"/>
    <cellStyle name="쉼표 [0] 12 2 2 2 2 2 2 4 6 2" xfId="32191"/>
    <cellStyle name="쉼표 [0] 12 2 2 2 2 2 2 4 7" xfId="18185"/>
    <cellStyle name="쉼표 [0] 12 2 2 2 2 2 2 4 7 2" xfId="32192"/>
    <cellStyle name="쉼표 [0] 12 2 2 2 2 2 2 4 8" xfId="18186"/>
    <cellStyle name="쉼표 [0] 12 2 2 2 2 2 2 4 9" xfId="18187"/>
    <cellStyle name="쉼표 [0] 12 2 2 2 2 2 2 5" xfId="18188"/>
    <cellStyle name="쉼표 [0] 12 2 2 2 2 2 2 5 10" xfId="36507"/>
    <cellStyle name="쉼표 [0] 12 2 2 2 2 2 2 5 2" xfId="18189"/>
    <cellStyle name="쉼표 [0] 12 2 2 2 2 2 2 5 2 2" xfId="18190"/>
    <cellStyle name="쉼표 [0] 12 2 2 2 2 2 2 5 2 2 2" xfId="32193"/>
    <cellStyle name="쉼표 [0] 12 2 2 2 2 2 2 5 2 3" xfId="32194"/>
    <cellStyle name="쉼표 [0] 12 2 2 2 2 2 2 5 3" xfId="18191"/>
    <cellStyle name="쉼표 [0] 12 2 2 2 2 2 2 5 3 2" xfId="18192"/>
    <cellStyle name="쉼표 [0] 12 2 2 2 2 2 2 5 3 2 2" xfId="32195"/>
    <cellStyle name="쉼표 [0] 12 2 2 2 2 2 2 5 3 3" xfId="32196"/>
    <cellStyle name="쉼표 [0] 12 2 2 2 2 2 2 5 4" xfId="18193"/>
    <cellStyle name="쉼표 [0] 12 2 2 2 2 2 2 5 4 2" xfId="18194"/>
    <cellStyle name="쉼표 [0] 12 2 2 2 2 2 2 5 4 2 2" xfId="32197"/>
    <cellStyle name="쉼표 [0] 12 2 2 2 2 2 2 5 4 3" xfId="32198"/>
    <cellStyle name="쉼표 [0] 12 2 2 2 2 2 2 5 5" xfId="18195"/>
    <cellStyle name="쉼표 [0] 12 2 2 2 2 2 2 5 5 2" xfId="18196"/>
    <cellStyle name="쉼표 [0] 12 2 2 2 2 2 2 5 5 2 2" xfId="32199"/>
    <cellStyle name="쉼표 [0] 12 2 2 2 2 2 2 5 5 3" xfId="32200"/>
    <cellStyle name="쉼표 [0] 12 2 2 2 2 2 2 5 6" xfId="18197"/>
    <cellStyle name="쉼표 [0] 12 2 2 2 2 2 2 5 6 2" xfId="32201"/>
    <cellStyle name="쉼표 [0] 12 2 2 2 2 2 2 5 7" xfId="18198"/>
    <cellStyle name="쉼표 [0] 12 2 2 2 2 2 2 5 7 2" xfId="32202"/>
    <cellStyle name="쉼표 [0] 12 2 2 2 2 2 2 5 8" xfId="18199"/>
    <cellStyle name="쉼표 [0] 12 2 2 2 2 2 2 5 9" xfId="18200"/>
    <cellStyle name="쉼표 [0] 12 2 2 2 2 2 2 6" xfId="18201"/>
    <cellStyle name="쉼표 [0] 12 2 2 2 2 2 2 6 10" xfId="36505"/>
    <cellStyle name="쉼표 [0] 12 2 2 2 2 2 2 6 2" xfId="18202"/>
    <cellStyle name="쉼표 [0] 12 2 2 2 2 2 2 6 2 2" xfId="18203"/>
    <cellStyle name="쉼표 [0] 12 2 2 2 2 2 2 6 2 2 2" xfId="32203"/>
    <cellStyle name="쉼표 [0] 12 2 2 2 2 2 2 6 2 3" xfId="32204"/>
    <cellStyle name="쉼표 [0] 12 2 2 2 2 2 2 6 3" xfId="18204"/>
    <cellStyle name="쉼표 [0] 12 2 2 2 2 2 2 6 3 2" xfId="18205"/>
    <cellStyle name="쉼표 [0] 12 2 2 2 2 2 2 6 3 2 2" xfId="32205"/>
    <cellStyle name="쉼표 [0] 12 2 2 2 2 2 2 6 3 3" xfId="32206"/>
    <cellStyle name="쉼표 [0] 12 2 2 2 2 2 2 6 4" xfId="18206"/>
    <cellStyle name="쉼표 [0] 12 2 2 2 2 2 2 6 4 2" xfId="18207"/>
    <cellStyle name="쉼표 [0] 12 2 2 2 2 2 2 6 4 2 2" xfId="32207"/>
    <cellStyle name="쉼표 [0] 12 2 2 2 2 2 2 6 4 3" xfId="32208"/>
    <cellStyle name="쉼표 [0] 12 2 2 2 2 2 2 6 5" xfId="18208"/>
    <cellStyle name="쉼표 [0] 12 2 2 2 2 2 2 6 5 2" xfId="18209"/>
    <cellStyle name="쉼표 [0] 12 2 2 2 2 2 2 6 5 2 2" xfId="32209"/>
    <cellStyle name="쉼표 [0] 12 2 2 2 2 2 2 6 5 3" xfId="32210"/>
    <cellStyle name="쉼표 [0] 12 2 2 2 2 2 2 6 6" xfId="18210"/>
    <cellStyle name="쉼표 [0] 12 2 2 2 2 2 2 6 6 2" xfId="32211"/>
    <cellStyle name="쉼표 [0] 12 2 2 2 2 2 2 6 7" xfId="18211"/>
    <cellStyle name="쉼표 [0] 12 2 2 2 2 2 2 6 7 2" xfId="32212"/>
    <cellStyle name="쉼표 [0] 12 2 2 2 2 2 2 6 8" xfId="18212"/>
    <cellStyle name="쉼표 [0] 12 2 2 2 2 2 2 6 9" xfId="18213"/>
    <cellStyle name="쉼표 [0] 12 2 2 2 2 2 2 7" xfId="18214"/>
    <cellStyle name="쉼표 [0] 12 2 2 2 2 2 2 7 2" xfId="18215"/>
    <cellStyle name="쉼표 [0] 12 2 2 2 2 2 2 7 2 2" xfId="32213"/>
    <cellStyle name="쉼표 [0] 12 2 2 2 2 2 2 7 3" xfId="18216"/>
    <cellStyle name="쉼표 [0] 12 2 2 2 2 2 2 7 4" xfId="18217"/>
    <cellStyle name="쉼표 [0] 12 2 2 2 2 2 2 7 5" xfId="36504"/>
    <cellStyle name="쉼표 [0] 12 2 2 2 2 2 2 8" xfId="18218"/>
    <cellStyle name="쉼표 [0] 12 2 2 2 2 2 2 8 2" xfId="18219"/>
    <cellStyle name="쉼표 [0] 12 2 2 2 2 2 2 8 2 2" xfId="32214"/>
    <cellStyle name="쉼표 [0] 12 2 2 2 2 2 2 8 3" xfId="32215"/>
    <cellStyle name="쉼표 [0] 12 2 2 2 2 2 2 9" xfId="18220"/>
    <cellStyle name="쉼표 [0] 12 2 2 2 2 2 2 9 2" xfId="18221"/>
    <cellStyle name="쉼표 [0] 12 2 2 2 2 2 2 9 2 2" xfId="32216"/>
    <cellStyle name="쉼표 [0] 12 2 2 2 2 2 2 9 3" xfId="32217"/>
    <cellStyle name="쉼표 [0] 12 2 2 2 2 2 3" xfId="18222"/>
    <cellStyle name="쉼표 [0] 12 2 2 2 2 2 3 10" xfId="36501"/>
    <cellStyle name="쉼표 [0] 12 2 2 2 2 2 3 2" xfId="18223"/>
    <cellStyle name="쉼표 [0] 12 2 2 2 2 2 3 2 2" xfId="18224"/>
    <cellStyle name="쉼표 [0] 12 2 2 2 2 2 3 2 2 2" xfId="32218"/>
    <cellStyle name="쉼표 [0] 12 2 2 2 2 2 3 2 3" xfId="32219"/>
    <cellStyle name="쉼표 [0] 12 2 2 2 2 2 3 3" xfId="18225"/>
    <cellStyle name="쉼표 [0] 12 2 2 2 2 2 3 3 2" xfId="18226"/>
    <cellStyle name="쉼표 [0] 12 2 2 2 2 2 3 3 2 2" xfId="32220"/>
    <cellStyle name="쉼표 [0] 12 2 2 2 2 2 3 3 3" xfId="32221"/>
    <cellStyle name="쉼표 [0] 12 2 2 2 2 2 3 4" xfId="18227"/>
    <cellStyle name="쉼표 [0] 12 2 2 2 2 2 3 4 2" xfId="18228"/>
    <cellStyle name="쉼표 [0] 12 2 2 2 2 2 3 4 2 2" xfId="32222"/>
    <cellStyle name="쉼표 [0] 12 2 2 2 2 2 3 4 3" xfId="32223"/>
    <cellStyle name="쉼표 [0] 12 2 2 2 2 2 3 5" xfId="18229"/>
    <cellStyle name="쉼표 [0] 12 2 2 2 2 2 3 5 2" xfId="18230"/>
    <cellStyle name="쉼표 [0] 12 2 2 2 2 2 3 5 2 2" xfId="32224"/>
    <cellStyle name="쉼표 [0] 12 2 2 2 2 2 3 5 3" xfId="32225"/>
    <cellStyle name="쉼표 [0] 12 2 2 2 2 2 3 6" xfId="18231"/>
    <cellStyle name="쉼표 [0] 12 2 2 2 2 2 3 6 2" xfId="32226"/>
    <cellStyle name="쉼표 [0] 12 2 2 2 2 2 3 7" xfId="18232"/>
    <cellStyle name="쉼표 [0] 12 2 2 2 2 2 3 7 2" xfId="32227"/>
    <cellStyle name="쉼표 [0] 12 2 2 2 2 2 3 8" xfId="18233"/>
    <cellStyle name="쉼표 [0] 12 2 2 2 2 2 3 9" xfId="18234"/>
    <cellStyle name="쉼표 [0] 12 2 2 2 2 2 4" xfId="18235"/>
    <cellStyle name="쉼표 [0] 12 2 2 2 2 2 4 10" xfId="18236"/>
    <cellStyle name="쉼표 [0] 12 2 2 2 2 2 4 10 2" xfId="32228"/>
    <cellStyle name="쉼표 [0] 12 2 2 2 2 2 4 11" xfId="18237"/>
    <cellStyle name="쉼표 [0] 12 2 2 2 2 2 4 12" xfId="18238"/>
    <cellStyle name="쉼표 [0] 12 2 2 2 2 2 4 13" xfId="36499"/>
    <cellStyle name="쉼표 [0] 12 2 2 2 2 2 4 2" xfId="18239"/>
    <cellStyle name="쉼표 [0] 12 2 2 2 2 2 4 2 10" xfId="18240"/>
    <cellStyle name="쉼표 [0] 12 2 2 2 2 2 4 2 10 2" xfId="32229"/>
    <cellStyle name="쉼표 [0] 12 2 2 2 2 2 4 2 11" xfId="18241"/>
    <cellStyle name="쉼표 [0] 12 2 2 2 2 2 4 2 12" xfId="18242"/>
    <cellStyle name="쉼표 [0] 12 2 2 2 2 2 4 2 13" xfId="36496"/>
    <cellStyle name="쉼표 [0] 12 2 2 2 2 2 4 2 2" xfId="18243"/>
    <cellStyle name="쉼표 [0] 12 2 2 2 2 2 4 2 2 2" xfId="18244"/>
    <cellStyle name="쉼표 [0] 12 2 2 2 2 2 4 2 2 2 2" xfId="32230"/>
    <cellStyle name="쉼표 [0] 12 2 2 2 2 2 4 2 2 3" xfId="32231"/>
    <cellStyle name="쉼표 [0] 12 2 2 2 2 2 4 2 3" xfId="18245"/>
    <cellStyle name="쉼표 [0] 12 2 2 2 2 2 4 2 3 2" xfId="18246"/>
    <cellStyle name="쉼표 [0] 12 2 2 2 2 2 4 2 3 2 2" xfId="32232"/>
    <cellStyle name="쉼표 [0] 12 2 2 2 2 2 4 2 3 3" xfId="32233"/>
    <cellStyle name="쉼표 [0] 12 2 2 2 2 2 4 2 4" xfId="18247"/>
    <cellStyle name="쉼표 [0] 12 2 2 2 2 2 4 2 4 2" xfId="18248"/>
    <cellStyle name="쉼표 [0] 12 2 2 2 2 2 4 2 4 2 2" xfId="32234"/>
    <cellStyle name="쉼표 [0] 12 2 2 2 2 2 4 2 4 3" xfId="32235"/>
    <cellStyle name="쉼표 [0] 12 2 2 2 2 2 4 2 5" xfId="18249"/>
    <cellStyle name="쉼표 [0] 12 2 2 2 2 2 4 2 5 2" xfId="18250"/>
    <cellStyle name="쉼표 [0] 12 2 2 2 2 2 4 2 5 2 2" xfId="32236"/>
    <cellStyle name="쉼표 [0] 12 2 2 2 2 2 4 2 5 3" xfId="32237"/>
    <cellStyle name="쉼표 [0] 12 2 2 2 2 2 4 2 6" xfId="18251"/>
    <cellStyle name="쉼표 [0] 12 2 2 2 2 2 4 2 6 2" xfId="18252"/>
    <cellStyle name="쉼표 [0] 12 2 2 2 2 2 4 2 6 2 2" xfId="32238"/>
    <cellStyle name="쉼표 [0] 12 2 2 2 2 2 4 2 6 3" xfId="32239"/>
    <cellStyle name="쉼표 [0] 12 2 2 2 2 2 4 2 7" xfId="18253"/>
    <cellStyle name="쉼표 [0] 12 2 2 2 2 2 4 2 7 2" xfId="18254"/>
    <cellStyle name="쉼표 [0] 12 2 2 2 2 2 4 2 7 2 2" xfId="32240"/>
    <cellStyle name="쉼표 [0] 12 2 2 2 2 2 4 2 7 3" xfId="32241"/>
    <cellStyle name="쉼표 [0] 12 2 2 2 2 2 4 2 8" xfId="18255"/>
    <cellStyle name="쉼표 [0] 12 2 2 2 2 2 4 2 8 2" xfId="18256"/>
    <cellStyle name="쉼표 [0] 12 2 2 2 2 2 4 2 8 2 2" xfId="32242"/>
    <cellStyle name="쉼표 [0] 12 2 2 2 2 2 4 2 8 3" xfId="32243"/>
    <cellStyle name="쉼표 [0] 12 2 2 2 2 2 4 2 9" xfId="18257"/>
    <cellStyle name="쉼표 [0] 12 2 2 2 2 2 4 2 9 2" xfId="32244"/>
    <cellStyle name="쉼표 [0] 12 2 2 2 2 2 4 3" xfId="18258"/>
    <cellStyle name="쉼표 [0] 12 2 2 2 2 2 4 3 2" xfId="18259"/>
    <cellStyle name="쉼표 [0] 12 2 2 2 2 2 4 3 2 2" xfId="32245"/>
    <cellStyle name="쉼표 [0] 12 2 2 2 2 2 4 3 3" xfId="32246"/>
    <cellStyle name="쉼표 [0] 12 2 2 2 2 2 4 4" xfId="18260"/>
    <cellStyle name="쉼표 [0] 12 2 2 2 2 2 4 4 2" xfId="18261"/>
    <cellStyle name="쉼표 [0] 12 2 2 2 2 2 4 4 2 2" xfId="32247"/>
    <cellStyle name="쉼표 [0] 12 2 2 2 2 2 4 4 3" xfId="32248"/>
    <cellStyle name="쉼표 [0] 12 2 2 2 2 2 4 5" xfId="18262"/>
    <cellStyle name="쉼표 [0] 12 2 2 2 2 2 4 5 2" xfId="18263"/>
    <cellStyle name="쉼표 [0] 12 2 2 2 2 2 4 5 2 2" xfId="32249"/>
    <cellStyle name="쉼표 [0] 12 2 2 2 2 2 4 5 3" xfId="32250"/>
    <cellStyle name="쉼표 [0] 12 2 2 2 2 2 4 6" xfId="18264"/>
    <cellStyle name="쉼표 [0] 12 2 2 2 2 2 4 6 2" xfId="18265"/>
    <cellStyle name="쉼표 [0] 12 2 2 2 2 2 4 6 2 2" xfId="32251"/>
    <cellStyle name="쉼표 [0] 12 2 2 2 2 2 4 6 3" xfId="32252"/>
    <cellStyle name="쉼표 [0] 12 2 2 2 2 2 4 7" xfId="18266"/>
    <cellStyle name="쉼표 [0] 12 2 2 2 2 2 4 7 2" xfId="18267"/>
    <cellStyle name="쉼표 [0] 12 2 2 2 2 2 4 7 2 2" xfId="32253"/>
    <cellStyle name="쉼표 [0] 12 2 2 2 2 2 4 7 3" xfId="32254"/>
    <cellStyle name="쉼표 [0] 12 2 2 2 2 2 4 8" xfId="18268"/>
    <cellStyle name="쉼표 [0] 12 2 2 2 2 2 4 8 2" xfId="18269"/>
    <cellStyle name="쉼표 [0] 12 2 2 2 2 2 4 8 2 2" xfId="32255"/>
    <cellStyle name="쉼표 [0] 12 2 2 2 2 2 4 8 3" xfId="32256"/>
    <cellStyle name="쉼표 [0] 12 2 2 2 2 2 4 9" xfId="18270"/>
    <cellStyle name="쉼표 [0] 12 2 2 2 2 2 4 9 2" xfId="32257"/>
    <cellStyle name="쉼표 [0] 12 2 2 2 2 2 5" xfId="18271"/>
    <cellStyle name="쉼표 [0] 12 2 2 2 2 2 5 10" xfId="18272"/>
    <cellStyle name="쉼표 [0] 12 2 2 2 2 2 5 11" xfId="18273"/>
    <cellStyle name="쉼표 [0] 12 2 2 2 2 2 5 12" xfId="36493"/>
    <cellStyle name="쉼표 [0] 12 2 2 2 2 2 5 2" xfId="18274"/>
    <cellStyle name="쉼표 [0] 12 2 2 2 2 2 5 2 2" xfId="18275"/>
    <cellStyle name="쉼표 [0] 12 2 2 2 2 2 5 2 2 2" xfId="32258"/>
    <cellStyle name="쉼표 [0] 12 2 2 2 2 2 5 2 3" xfId="32259"/>
    <cellStyle name="쉼표 [0] 12 2 2 2 2 2 5 3" xfId="18276"/>
    <cellStyle name="쉼표 [0] 12 2 2 2 2 2 5 3 2" xfId="18277"/>
    <cellStyle name="쉼표 [0] 12 2 2 2 2 2 5 3 2 2" xfId="32260"/>
    <cellStyle name="쉼표 [0] 12 2 2 2 2 2 5 3 3" xfId="32261"/>
    <cellStyle name="쉼표 [0] 12 2 2 2 2 2 5 4" xfId="18278"/>
    <cellStyle name="쉼표 [0] 12 2 2 2 2 2 5 4 2" xfId="18279"/>
    <cellStyle name="쉼표 [0] 12 2 2 2 2 2 5 4 2 2" xfId="32262"/>
    <cellStyle name="쉼표 [0] 12 2 2 2 2 2 5 4 3" xfId="32263"/>
    <cellStyle name="쉼표 [0] 12 2 2 2 2 2 5 5" xfId="18280"/>
    <cellStyle name="쉼표 [0] 12 2 2 2 2 2 5 5 2" xfId="18281"/>
    <cellStyle name="쉼표 [0] 12 2 2 2 2 2 5 5 2 2" xfId="32264"/>
    <cellStyle name="쉼표 [0] 12 2 2 2 2 2 5 5 3" xfId="32265"/>
    <cellStyle name="쉼표 [0] 12 2 2 2 2 2 5 6" xfId="18282"/>
    <cellStyle name="쉼표 [0] 12 2 2 2 2 2 5 6 2" xfId="18283"/>
    <cellStyle name="쉼표 [0] 12 2 2 2 2 2 5 6 2 2" xfId="32266"/>
    <cellStyle name="쉼표 [0] 12 2 2 2 2 2 5 6 3" xfId="32267"/>
    <cellStyle name="쉼표 [0] 12 2 2 2 2 2 5 7" xfId="18284"/>
    <cellStyle name="쉼표 [0] 12 2 2 2 2 2 5 7 2" xfId="18285"/>
    <cellStyle name="쉼표 [0] 12 2 2 2 2 2 5 7 2 2" xfId="32268"/>
    <cellStyle name="쉼표 [0] 12 2 2 2 2 2 5 7 3" xfId="32269"/>
    <cellStyle name="쉼표 [0] 12 2 2 2 2 2 5 8" xfId="18286"/>
    <cellStyle name="쉼표 [0] 12 2 2 2 2 2 5 8 2" xfId="32270"/>
    <cellStyle name="쉼표 [0] 12 2 2 2 2 2 5 9" xfId="18287"/>
    <cellStyle name="쉼표 [0] 12 2 2 2 2 2 5 9 2" xfId="32271"/>
    <cellStyle name="쉼표 [0] 12 2 2 2 2 2 6" xfId="18288"/>
    <cellStyle name="쉼표 [0] 12 2 2 2 2 2 6 10" xfId="18289"/>
    <cellStyle name="쉼표 [0] 12 2 2 2 2 2 6 11" xfId="18290"/>
    <cellStyle name="쉼표 [0] 12 2 2 2 2 2 6 12" xfId="36490"/>
    <cellStyle name="쉼표 [0] 12 2 2 2 2 2 6 2" xfId="18291"/>
    <cellStyle name="쉼표 [0] 12 2 2 2 2 2 6 2 2" xfId="18292"/>
    <cellStyle name="쉼표 [0] 12 2 2 2 2 2 6 2 2 2" xfId="32272"/>
    <cellStyle name="쉼표 [0] 12 2 2 2 2 2 6 2 3" xfId="32273"/>
    <cellStyle name="쉼표 [0] 12 2 2 2 2 2 6 3" xfId="18293"/>
    <cellStyle name="쉼표 [0] 12 2 2 2 2 2 6 3 2" xfId="18294"/>
    <cellStyle name="쉼표 [0] 12 2 2 2 2 2 6 3 2 2" xfId="32274"/>
    <cellStyle name="쉼표 [0] 12 2 2 2 2 2 6 3 3" xfId="32275"/>
    <cellStyle name="쉼표 [0] 12 2 2 2 2 2 6 4" xfId="18295"/>
    <cellStyle name="쉼표 [0] 12 2 2 2 2 2 6 4 2" xfId="18296"/>
    <cellStyle name="쉼표 [0] 12 2 2 2 2 2 6 4 2 2" xfId="32276"/>
    <cellStyle name="쉼표 [0] 12 2 2 2 2 2 6 4 3" xfId="32277"/>
    <cellStyle name="쉼표 [0] 12 2 2 2 2 2 6 5" xfId="18297"/>
    <cellStyle name="쉼표 [0] 12 2 2 2 2 2 6 5 2" xfId="18298"/>
    <cellStyle name="쉼표 [0] 12 2 2 2 2 2 6 5 2 2" xfId="32278"/>
    <cellStyle name="쉼표 [0] 12 2 2 2 2 2 6 5 3" xfId="32279"/>
    <cellStyle name="쉼표 [0] 12 2 2 2 2 2 6 6" xfId="18299"/>
    <cellStyle name="쉼표 [0] 12 2 2 2 2 2 6 6 2" xfId="18300"/>
    <cellStyle name="쉼표 [0] 12 2 2 2 2 2 6 6 2 2" xfId="32280"/>
    <cellStyle name="쉼표 [0] 12 2 2 2 2 2 6 6 3" xfId="32281"/>
    <cellStyle name="쉼표 [0] 12 2 2 2 2 2 6 7" xfId="18301"/>
    <cellStyle name="쉼표 [0] 12 2 2 2 2 2 6 7 2" xfId="18302"/>
    <cellStyle name="쉼표 [0] 12 2 2 2 2 2 6 7 2 2" xfId="32282"/>
    <cellStyle name="쉼표 [0] 12 2 2 2 2 2 6 7 3" xfId="32283"/>
    <cellStyle name="쉼표 [0] 12 2 2 2 2 2 6 8" xfId="18303"/>
    <cellStyle name="쉼표 [0] 12 2 2 2 2 2 6 8 2" xfId="32284"/>
    <cellStyle name="쉼표 [0] 12 2 2 2 2 2 6 9" xfId="18304"/>
    <cellStyle name="쉼표 [0] 12 2 2 2 2 2 6 9 2" xfId="32285"/>
    <cellStyle name="쉼표 [0] 12 2 2 2 2 2 7" xfId="18305"/>
    <cellStyle name="쉼표 [0] 12 2 2 2 2 2 7 10" xfId="18306"/>
    <cellStyle name="쉼표 [0] 12 2 2 2 2 2 7 11" xfId="18307"/>
    <cellStyle name="쉼표 [0] 12 2 2 2 2 2 7 12" xfId="36488"/>
    <cellStyle name="쉼표 [0] 12 2 2 2 2 2 7 2" xfId="18308"/>
    <cellStyle name="쉼표 [0] 12 2 2 2 2 2 7 2 2" xfId="18309"/>
    <cellStyle name="쉼표 [0] 12 2 2 2 2 2 7 2 2 2" xfId="32286"/>
    <cellStyle name="쉼표 [0] 12 2 2 2 2 2 7 2 3" xfId="32287"/>
    <cellStyle name="쉼표 [0] 12 2 2 2 2 2 7 3" xfId="18310"/>
    <cellStyle name="쉼표 [0] 12 2 2 2 2 2 7 3 2" xfId="18311"/>
    <cellStyle name="쉼표 [0] 12 2 2 2 2 2 7 3 2 2" xfId="32288"/>
    <cellStyle name="쉼표 [0] 12 2 2 2 2 2 7 3 3" xfId="32289"/>
    <cellStyle name="쉼표 [0] 12 2 2 2 2 2 7 4" xfId="18312"/>
    <cellStyle name="쉼표 [0] 12 2 2 2 2 2 7 4 2" xfId="18313"/>
    <cellStyle name="쉼표 [0] 12 2 2 2 2 2 7 4 2 2" xfId="32290"/>
    <cellStyle name="쉼표 [0] 12 2 2 2 2 2 7 4 3" xfId="32291"/>
    <cellStyle name="쉼표 [0] 12 2 2 2 2 2 7 5" xfId="18314"/>
    <cellStyle name="쉼표 [0] 12 2 2 2 2 2 7 5 2" xfId="18315"/>
    <cellStyle name="쉼표 [0] 12 2 2 2 2 2 7 5 2 2" xfId="32292"/>
    <cellStyle name="쉼표 [0] 12 2 2 2 2 2 7 5 3" xfId="32293"/>
    <cellStyle name="쉼표 [0] 12 2 2 2 2 2 7 6" xfId="18316"/>
    <cellStyle name="쉼표 [0] 12 2 2 2 2 2 7 6 2" xfId="18317"/>
    <cellStyle name="쉼표 [0] 12 2 2 2 2 2 7 6 2 2" xfId="32294"/>
    <cellStyle name="쉼표 [0] 12 2 2 2 2 2 7 6 3" xfId="32295"/>
    <cellStyle name="쉼표 [0] 12 2 2 2 2 2 7 7" xfId="18318"/>
    <cellStyle name="쉼표 [0] 12 2 2 2 2 2 7 7 2" xfId="18319"/>
    <cellStyle name="쉼표 [0] 12 2 2 2 2 2 7 7 2 2" xfId="32296"/>
    <cellStyle name="쉼표 [0] 12 2 2 2 2 2 7 7 3" xfId="32297"/>
    <cellStyle name="쉼표 [0] 12 2 2 2 2 2 7 8" xfId="18320"/>
    <cellStyle name="쉼표 [0] 12 2 2 2 2 2 7 8 2" xfId="32298"/>
    <cellStyle name="쉼표 [0] 12 2 2 2 2 2 7 9" xfId="18321"/>
    <cellStyle name="쉼표 [0] 12 2 2 2 2 2 7 9 2" xfId="32299"/>
    <cellStyle name="쉼표 [0] 12 2 2 2 2 2 8" xfId="18322"/>
    <cellStyle name="쉼표 [0] 12 2 2 2 2 2 8 2" xfId="18323"/>
    <cellStyle name="쉼표 [0] 12 2 2 2 2 2 8 2 2" xfId="32300"/>
    <cellStyle name="쉼표 [0] 12 2 2 2 2 2 8 3" xfId="18324"/>
    <cellStyle name="쉼표 [0] 12 2 2 2 2 2 8 4" xfId="18325"/>
    <cellStyle name="쉼표 [0] 12 2 2 2 2 2 8 5" xfId="36487"/>
    <cellStyle name="쉼표 [0] 12 2 2 2 2 2 9" xfId="18326"/>
    <cellStyle name="쉼표 [0] 12 2 2 2 2 2 9 2" xfId="18327"/>
    <cellStyle name="쉼표 [0] 12 2 2 2 2 2 9 2 2" xfId="32301"/>
    <cellStyle name="쉼표 [0] 12 2 2 2 2 2 9 3" xfId="32302"/>
    <cellStyle name="쉼표 [0] 12 2 2 2 2 20" xfId="18328"/>
    <cellStyle name="쉼표 [0] 12 2 2 2 2 21" xfId="18329"/>
    <cellStyle name="쉼표 [0] 12 2 2 2 2 22" xfId="36545"/>
    <cellStyle name="쉼표 [0] 12 2 2 2 2 3" xfId="18330"/>
    <cellStyle name="쉼표 [0] 12 2 2 2 2 3 10" xfId="36485"/>
    <cellStyle name="쉼표 [0] 12 2 2 2 2 3 2" xfId="18331"/>
    <cellStyle name="쉼표 [0] 12 2 2 2 2 3 2 2" xfId="18332"/>
    <cellStyle name="쉼표 [0] 12 2 2 2 2 3 2 2 2" xfId="32303"/>
    <cellStyle name="쉼표 [0] 12 2 2 2 2 3 2 3" xfId="32304"/>
    <cellStyle name="쉼표 [0] 12 2 2 2 2 3 3" xfId="18333"/>
    <cellStyle name="쉼표 [0] 12 2 2 2 2 3 3 2" xfId="18334"/>
    <cellStyle name="쉼표 [0] 12 2 2 2 2 3 3 2 2" xfId="32305"/>
    <cellStyle name="쉼표 [0] 12 2 2 2 2 3 3 3" xfId="32306"/>
    <cellStyle name="쉼표 [0] 12 2 2 2 2 3 4" xfId="18335"/>
    <cellStyle name="쉼표 [0] 12 2 2 2 2 3 4 2" xfId="18336"/>
    <cellStyle name="쉼표 [0] 12 2 2 2 2 3 4 2 2" xfId="32307"/>
    <cellStyle name="쉼표 [0] 12 2 2 2 2 3 4 3" xfId="32308"/>
    <cellStyle name="쉼표 [0] 12 2 2 2 2 3 5" xfId="18337"/>
    <cellStyle name="쉼표 [0] 12 2 2 2 2 3 5 2" xfId="18338"/>
    <cellStyle name="쉼표 [0] 12 2 2 2 2 3 5 2 2" xfId="32309"/>
    <cellStyle name="쉼표 [0] 12 2 2 2 2 3 5 3" xfId="32310"/>
    <cellStyle name="쉼표 [0] 12 2 2 2 2 3 6" xfId="18339"/>
    <cellStyle name="쉼표 [0] 12 2 2 2 2 3 6 2" xfId="32311"/>
    <cellStyle name="쉼표 [0] 12 2 2 2 2 3 7" xfId="18340"/>
    <cellStyle name="쉼표 [0] 12 2 2 2 2 3 7 2" xfId="32312"/>
    <cellStyle name="쉼표 [0] 12 2 2 2 2 3 8" xfId="18341"/>
    <cellStyle name="쉼표 [0] 12 2 2 2 2 3 9" xfId="18342"/>
    <cellStyle name="쉼표 [0] 12 2 2 2 2 4" xfId="18343"/>
    <cellStyle name="쉼표 [0] 12 2 2 2 2 4 10" xfId="36483"/>
    <cellStyle name="쉼표 [0] 12 2 2 2 2 4 2" xfId="18344"/>
    <cellStyle name="쉼표 [0] 12 2 2 2 2 4 2 2" xfId="18345"/>
    <cellStyle name="쉼표 [0] 12 2 2 2 2 4 2 2 2" xfId="32313"/>
    <cellStyle name="쉼표 [0] 12 2 2 2 2 4 2 3" xfId="32314"/>
    <cellStyle name="쉼표 [0] 12 2 2 2 2 4 3" xfId="18346"/>
    <cellStyle name="쉼표 [0] 12 2 2 2 2 4 3 2" xfId="18347"/>
    <cellStyle name="쉼표 [0] 12 2 2 2 2 4 3 2 2" xfId="32315"/>
    <cellStyle name="쉼표 [0] 12 2 2 2 2 4 3 3" xfId="32316"/>
    <cellStyle name="쉼표 [0] 12 2 2 2 2 4 4" xfId="18348"/>
    <cellStyle name="쉼표 [0] 12 2 2 2 2 4 4 2" xfId="18349"/>
    <cellStyle name="쉼표 [0] 12 2 2 2 2 4 4 2 2" xfId="32317"/>
    <cellStyle name="쉼표 [0] 12 2 2 2 2 4 4 3" xfId="32318"/>
    <cellStyle name="쉼표 [0] 12 2 2 2 2 4 5" xfId="18350"/>
    <cellStyle name="쉼표 [0] 12 2 2 2 2 4 5 2" xfId="18351"/>
    <cellStyle name="쉼표 [0] 12 2 2 2 2 4 5 2 2" xfId="32319"/>
    <cellStyle name="쉼표 [0] 12 2 2 2 2 4 5 3" xfId="32320"/>
    <cellStyle name="쉼표 [0] 12 2 2 2 2 4 6" xfId="18352"/>
    <cellStyle name="쉼표 [0] 12 2 2 2 2 4 6 2" xfId="32321"/>
    <cellStyle name="쉼표 [0] 12 2 2 2 2 4 7" xfId="18353"/>
    <cellStyle name="쉼표 [0] 12 2 2 2 2 4 7 2" xfId="32322"/>
    <cellStyle name="쉼표 [0] 12 2 2 2 2 4 8" xfId="18354"/>
    <cellStyle name="쉼표 [0] 12 2 2 2 2 4 9" xfId="18355"/>
    <cellStyle name="쉼표 [0] 12 2 2 2 2 5" xfId="18356"/>
    <cellStyle name="쉼표 [0] 12 2 2 2 2 5 10" xfId="36481"/>
    <cellStyle name="쉼표 [0] 12 2 2 2 2 5 2" xfId="18357"/>
    <cellStyle name="쉼표 [0] 12 2 2 2 2 5 2 2" xfId="18358"/>
    <cellStyle name="쉼표 [0] 12 2 2 2 2 5 2 2 2" xfId="32323"/>
    <cellStyle name="쉼표 [0] 12 2 2 2 2 5 2 3" xfId="32324"/>
    <cellStyle name="쉼표 [0] 12 2 2 2 2 5 3" xfId="18359"/>
    <cellStyle name="쉼표 [0] 12 2 2 2 2 5 3 2" xfId="18360"/>
    <cellStyle name="쉼표 [0] 12 2 2 2 2 5 3 2 2" xfId="32325"/>
    <cellStyle name="쉼표 [0] 12 2 2 2 2 5 3 3" xfId="32326"/>
    <cellStyle name="쉼표 [0] 12 2 2 2 2 5 4" xfId="18361"/>
    <cellStyle name="쉼표 [0] 12 2 2 2 2 5 4 2" xfId="18362"/>
    <cellStyle name="쉼표 [0] 12 2 2 2 2 5 4 2 2" xfId="32327"/>
    <cellStyle name="쉼표 [0] 12 2 2 2 2 5 4 3" xfId="32328"/>
    <cellStyle name="쉼표 [0] 12 2 2 2 2 5 5" xfId="18363"/>
    <cellStyle name="쉼표 [0] 12 2 2 2 2 5 5 2" xfId="18364"/>
    <cellStyle name="쉼표 [0] 12 2 2 2 2 5 5 2 2" xfId="32329"/>
    <cellStyle name="쉼표 [0] 12 2 2 2 2 5 5 3" xfId="32330"/>
    <cellStyle name="쉼표 [0] 12 2 2 2 2 5 6" xfId="18365"/>
    <cellStyle name="쉼표 [0] 12 2 2 2 2 5 6 2" xfId="32331"/>
    <cellStyle name="쉼표 [0] 12 2 2 2 2 5 7" xfId="18366"/>
    <cellStyle name="쉼표 [0] 12 2 2 2 2 5 7 2" xfId="32332"/>
    <cellStyle name="쉼표 [0] 12 2 2 2 2 5 8" xfId="18367"/>
    <cellStyle name="쉼표 [0] 12 2 2 2 2 5 9" xfId="18368"/>
    <cellStyle name="쉼표 [0] 12 2 2 2 2 6" xfId="18369"/>
    <cellStyle name="쉼표 [0] 12 2 2 2 2 6 10" xfId="18370"/>
    <cellStyle name="쉼표 [0] 12 2 2 2 2 6 10 2" xfId="18371"/>
    <cellStyle name="쉼표 [0] 12 2 2 2 2 6 10 2 2" xfId="32333"/>
    <cellStyle name="쉼표 [0] 12 2 2 2 2 6 10 3" xfId="32334"/>
    <cellStyle name="쉼표 [0] 12 2 2 2 2 6 11" xfId="18372"/>
    <cellStyle name="쉼표 [0] 12 2 2 2 2 6 11 2" xfId="18373"/>
    <cellStyle name="쉼표 [0] 12 2 2 2 2 6 11 2 2" xfId="32335"/>
    <cellStyle name="쉼표 [0] 12 2 2 2 2 6 11 3" xfId="32336"/>
    <cellStyle name="쉼표 [0] 12 2 2 2 2 6 12" xfId="18374"/>
    <cellStyle name="쉼표 [0] 12 2 2 2 2 6 12 2" xfId="18375"/>
    <cellStyle name="쉼표 [0] 12 2 2 2 2 6 12 2 2" xfId="32337"/>
    <cellStyle name="쉼표 [0] 12 2 2 2 2 6 12 3" xfId="32338"/>
    <cellStyle name="쉼표 [0] 12 2 2 2 2 6 13" xfId="18376"/>
    <cellStyle name="쉼표 [0] 12 2 2 2 2 6 13 2" xfId="18377"/>
    <cellStyle name="쉼표 [0] 12 2 2 2 2 6 13 2 2" xfId="32339"/>
    <cellStyle name="쉼표 [0] 12 2 2 2 2 6 13 3" xfId="32340"/>
    <cellStyle name="쉼표 [0] 12 2 2 2 2 6 14" xfId="18378"/>
    <cellStyle name="쉼표 [0] 12 2 2 2 2 6 14 2" xfId="32341"/>
    <cellStyle name="쉼표 [0] 12 2 2 2 2 6 15" xfId="18379"/>
    <cellStyle name="쉼표 [0] 12 2 2 2 2 6 15 2" xfId="32342"/>
    <cellStyle name="쉼표 [0] 12 2 2 2 2 6 16" xfId="18380"/>
    <cellStyle name="쉼표 [0] 12 2 2 2 2 6 17" xfId="18381"/>
    <cellStyle name="쉼표 [0] 12 2 2 2 2 6 18" xfId="36480"/>
    <cellStyle name="쉼표 [0] 12 2 2 2 2 6 2" xfId="18382"/>
    <cellStyle name="쉼표 [0] 12 2 2 2 2 6 2 10" xfId="18383"/>
    <cellStyle name="쉼표 [0] 12 2 2 2 2 6 2 10 2" xfId="32343"/>
    <cellStyle name="쉼표 [0] 12 2 2 2 2 6 2 11" xfId="18384"/>
    <cellStyle name="쉼표 [0] 12 2 2 2 2 6 2 12" xfId="18385"/>
    <cellStyle name="쉼표 [0] 12 2 2 2 2 6 2 13" xfId="36479"/>
    <cellStyle name="쉼표 [0] 12 2 2 2 2 6 2 2" xfId="18386"/>
    <cellStyle name="쉼표 [0] 12 2 2 2 2 6 2 2 10" xfId="18387"/>
    <cellStyle name="쉼표 [0] 12 2 2 2 2 6 2 2 10 2" xfId="32344"/>
    <cellStyle name="쉼표 [0] 12 2 2 2 2 6 2 2 11" xfId="18388"/>
    <cellStyle name="쉼표 [0] 12 2 2 2 2 6 2 2 12" xfId="18389"/>
    <cellStyle name="쉼표 [0] 12 2 2 2 2 6 2 2 13" xfId="36477"/>
    <cellStyle name="쉼표 [0] 12 2 2 2 2 6 2 2 2" xfId="18390"/>
    <cellStyle name="쉼표 [0] 12 2 2 2 2 6 2 2 2 2" xfId="18391"/>
    <cellStyle name="쉼표 [0] 12 2 2 2 2 6 2 2 2 2 2" xfId="32345"/>
    <cellStyle name="쉼표 [0] 12 2 2 2 2 6 2 2 2 3" xfId="32346"/>
    <cellStyle name="쉼표 [0] 12 2 2 2 2 6 2 2 3" xfId="18392"/>
    <cellStyle name="쉼표 [0] 12 2 2 2 2 6 2 2 3 2" xfId="18393"/>
    <cellStyle name="쉼표 [0] 12 2 2 2 2 6 2 2 3 2 2" xfId="32347"/>
    <cellStyle name="쉼표 [0] 12 2 2 2 2 6 2 2 3 3" xfId="32348"/>
    <cellStyle name="쉼표 [0] 12 2 2 2 2 6 2 2 4" xfId="18394"/>
    <cellStyle name="쉼표 [0] 12 2 2 2 2 6 2 2 4 2" xfId="18395"/>
    <cellStyle name="쉼표 [0] 12 2 2 2 2 6 2 2 4 2 2" xfId="32349"/>
    <cellStyle name="쉼표 [0] 12 2 2 2 2 6 2 2 4 3" xfId="32350"/>
    <cellStyle name="쉼표 [0] 12 2 2 2 2 6 2 2 5" xfId="18396"/>
    <cellStyle name="쉼표 [0] 12 2 2 2 2 6 2 2 5 2" xfId="18397"/>
    <cellStyle name="쉼표 [0] 12 2 2 2 2 6 2 2 5 2 2" xfId="32351"/>
    <cellStyle name="쉼표 [0] 12 2 2 2 2 6 2 2 5 3" xfId="32352"/>
    <cellStyle name="쉼표 [0] 12 2 2 2 2 6 2 2 6" xfId="18398"/>
    <cellStyle name="쉼표 [0] 12 2 2 2 2 6 2 2 6 2" xfId="18399"/>
    <cellStyle name="쉼표 [0] 12 2 2 2 2 6 2 2 6 2 2" xfId="32353"/>
    <cellStyle name="쉼표 [0] 12 2 2 2 2 6 2 2 6 3" xfId="32354"/>
    <cellStyle name="쉼표 [0] 12 2 2 2 2 6 2 2 7" xfId="18400"/>
    <cellStyle name="쉼표 [0] 12 2 2 2 2 6 2 2 7 2" xfId="18401"/>
    <cellStyle name="쉼표 [0] 12 2 2 2 2 6 2 2 7 2 2" xfId="32355"/>
    <cellStyle name="쉼표 [0] 12 2 2 2 2 6 2 2 7 3" xfId="32356"/>
    <cellStyle name="쉼표 [0] 12 2 2 2 2 6 2 2 8" xfId="18402"/>
    <cellStyle name="쉼표 [0] 12 2 2 2 2 6 2 2 8 2" xfId="18403"/>
    <cellStyle name="쉼표 [0] 12 2 2 2 2 6 2 2 8 2 2" xfId="32357"/>
    <cellStyle name="쉼표 [0] 12 2 2 2 2 6 2 2 8 3" xfId="32358"/>
    <cellStyle name="쉼표 [0] 12 2 2 2 2 6 2 2 9" xfId="18404"/>
    <cellStyle name="쉼표 [0] 12 2 2 2 2 6 2 2 9 2" xfId="32359"/>
    <cellStyle name="쉼표 [0] 12 2 2 2 2 6 2 3" xfId="18405"/>
    <cellStyle name="쉼표 [0] 12 2 2 2 2 6 2 3 2" xfId="18406"/>
    <cellStyle name="쉼표 [0] 12 2 2 2 2 6 2 3 2 2" xfId="32360"/>
    <cellStyle name="쉼표 [0] 12 2 2 2 2 6 2 3 3" xfId="32361"/>
    <cellStyle name="쉼표 [0] 12 2 2 2 2 6 2 4" xfId="18407"/>
    <cellStyle name="쉼표 [0] 12 2 2 2 2 6 2 4 2" xfId="18408"/>
    <cellStyle name="쉼표 [0] 12 2 2 2 2 6 2 4 2 2" xfId="32362"/>
    <cellStyle name="쉼표 [0] 12 2 2 2 2 6 2 4 3" xfId="32363"/>
    <cellStyle name="쉼표 [0] 12 2 2 2 2 6 2 5" xfId="18409"/>
    <cellStyle name="쉼표 [0] 12 2 2 2 2 6 2 5 2" xfId="18410"/>
    <cellStyle name="쉼표 [0] 12 2 2 2 2 6 2 5 2 2" xfId="32364"/>
    <cellStyle name="쉼표 [0] 12 2 2 2 2 6 2 5 3" xfId="32365"/>
    <cellStyle name="쉼표 [0] 12 2 2 2 2 6 2 6" xfId="18411"/>
    <cellStyle name="쉼표 [0] 12 2 2 2 2 6 2 6 2" xfId="18412"/>
    <cellStyle name="쉼표 [0] 12 2 2 2 2 6 2 6 2 2" xfId="32366"/>
    <cellStyle name="쉼표 [0] 12 2 2 2 2 6 2 6 3" xfId="32367"/>
    <cellStyle name="쉼표 [0] 12 2 2 2 2 6 2 7" xfId="18413"/>
    <cellStyle name="쉼표 [0] 12 2 2 2 2 6 2 7 2" xfId="18414"/>
    <cellStyle name="쉼표 [0] 12 2 2 2 2 6 2 7 2 2" xfId="32368"/>
    <cellStyle name="쉼표 [0] 12 2 2 2 2 6 2 7 3" xfId="32369"/>
    <cellStyle name="쉼표 [0] 12 2 2 2 2 6 2 8" xfId="18415"/>
    <cellStyle name="쉼표 [0] 12 2 2 2 2 6 2 8 2" xfId="18416"/>
    <cellStyle name="쉼표 [0] 12 2 2 2 2 6 2 8 2 2" xfId="32370"/>
    <cellStyle name="쉼표 [0] 12 2 2 2 2 6 2 8 3" xfId="32371"/>
    <cellStyle name="쉼표 [0] 12 2 2 2 2 6 2 9" xfId="18417"/>
    <cellStyle name="쉼표 [0] 12 2 2 2 2 6 2 9 2" xfId="32372"/>
    <cellStyle name="쉼표 [0] 12 2 2 2 2 6 3" xfId="18418"/>
    <cellStyle name="쉼표 [0] 12 2 2 2 2 6 3 10" xfId="18419"/>
    <cellStyle name="쉼표 [0] 12 2 2 2 2 6 3 11" xfId="18420"/>
    <cellStyle name="쉼표 [0] 12 2 2 2 2 6 3 12" xfId="36475"/>
    <cellStyle name="쉼표 [0] 12 2 2 2 2 6 3 2" xfId="18421"/>
    <cellStyle name="쉼표 [0] 12 2 2 2 2 6 3 2 2" xfId="18422"/>
    <cellStyle name="쉼표 [0] 12 2 2 2 2 6 3 2 2 2" xfId="32373"/>
    <cellStyle name="쉼표 [0] 12 2 2 2 2 6 3 2 3" xfId="32374"/>
    <cellStyle name="쉼표 [0] 12 2 2 2 2 6 3 3" xfId="18423"/>
    <cellStyle name="쉼표 [0] 12 2 2 2 2 6 3 3 2" xfId="18424"/>
    <cellStyle name="쉼표 [0] 12 2 2 2 2 6 3 3 2 2" xfId="32375"/>
    <cellStyle name="쉼표 [0] 12 2 2 2 2 6 3 3 3" xfId="32376"/>
    <cellStyle name="쉼표 [0] 12 2 2 2 2 6 3 4" xfId="18425"/>
    <cellStyle name="쉼표 [0] 12 2 2 2 2 6 3 4 2" xfId="18426"/>
    <cellStyle name="쉼표 [0] 12 2 2 2 2 6 3 4 2 2" xfId="32377"/>
    <cellStyle name="쉼표 [0] 12 2 2 2 2 6 3 4 3" xfId="32378"/>
    <cellStyle name="쉼표 [0] 12 2 2 2 2 6 3 5" xfId="18427"/>
    <cellStyle name="쉼표 [0] 12 2 2 2 2 6 3 5 2" xfId="18428"/>
    <cellStyle name="쉼표 [0] 12 2 2 2 2 6 3 5 2 2" xfId="32379"/>
    <cellStyle name="쉼표 [0] 12 2 2 2 2 6 3 5 3" xfId="32380"/>
    <cellStyle name="쉼표 [0] 12 2 2 2 2 6 3 6" xfId="18429"/>
    <cellStyle name="쉼표 [0] 12 2 2 2 2 6 3 6 2" xfId="18430"/>
    <cellStyle name="쉼표 [0] 12 2 2 2 2 6 3 6 2 2" xfId="32381"/>
    <cellStyle name="쉼표 [0] 12 2 2 2 2 6 3 6 3" xfId="32382"/>
    <cellStyle name="쉼표 [0] 12 2 2 2 2 6 3 7" xfId="18431"/>
    <cellStyle name="쉼표 [0] 12 2 2 2 2 6 3 7 2" xfId="18432"/>
    <cellStyle name="쉼표 [0] 12 2 2 2 2 6 3 7 2 2" xfId="32383"/>
    <cellStyle name="쉼표 [0] 12 2 2 2 2 6 3 7 3" xfId="32384"/>
    <cellStyle name="쉼표 [0] 12 2 2 2 2 6 3 8" xfId="18433"/>
    <cellStyle name="쉼표 [0] 12 2 2 2 2 6 3 8 2" xfId="32385"/>
    <cellStyle name="쉼표 [0] 12 2 2 2 2 6 3 9" xfId="18434"/>
    <cellStyle name="쉼표 [0] 12 2 2 2 2 6 3 9 2" xfId="32386"/>
    <cellStyle name="쉼표 [0] 12 2 2 2 2 6 4" xfId="18435"/>
    <cellStyle name="쉼표 [0] 12 2 2 2 2 6 4 10" xfId="18436"/>
    <cellStyle name="쉼표 [0] 12 2 2 2 2 6 4 11" xfId="18437"/>
    <cellStyle name="쉼표 [0] 12 2 2 2 2 6 4 12" xfId="36473"/>
    <cellStyle name="쉼표 [0] 12 2 2 2 2 6 4 2" xfId="18438"/>
    <cellStyle name="쉼표 [0] 12 2 2 2 2 6 4 2 2" xfId="18439"/>
    <cellStyle name="쉼표 [0] 12 2 2 2 2 6 4 2 2 2" xfId="32387"/>
    <cellStyle name="쉼표 [0] 12 2 2 2 2 6 4 2 3" xfId="32388"/>
    <cellStyle name="쉼표 [0] 12 2 2 2 2 6 4 3" xfId="18440"/>
    <cellStyle name="쉼표 [0] 12 2 2 2 2 6 4 3 2" xfId="18441"/>
    <cellStyle name="쉼표 [0] 12 2 2 2 2 6 4 3 2 2" xfId="32389"/>
    <cellStyle name="쉼표 [0] 12 2 2 2 2 6 4 3 3" xfId="32390"/>
    <cellStyle name="쉼표 [0] 12 2 2 2 2 6 4 4" xfId="18442"/>
    <cellStyle name="쉼표 [0] 12 2 2 2 2 6 4 4 2" xfId="18443"/>
    <cellStyle name="쉼표 [0] 12 2 2 2 2 6 4 4 2 2" xfId="32391"/>
    <cellStyle name="쉼표 [0] 12 2 2 2 2 6 4 4 3" xfId="32392"/>
    <cellStyle name="쉼표 [0] 12 2 2 2 2 6 4 5" xfId="18444"/>
    <cellStyle name="쉼표 [0] 12 2 2 2 2 6 4 5 2" xfId="18445"/>
    <cellStyle name="쉼표 [0] 12 2 2 2 2 6 4 5 2 2" xfId="32393"/>
    <cellStyle name="쉼표 [0] 12 2 2 2 2 6 4 5 3" xfId="32394"/>
    <cellStyle name="쉼표 [0] 12 2 2 2 2 6 4 6" xfId="18446"/>
    <cellStyle name="쉼표 [0] 12 2 2 2 2 6 4 6 2" xfId="18447"/>
    <cellStyle name="쉼표 [0] 12 2 2 2 2 6 4 6 2 2" xfId="32395"/>
    <cellStyle name="쉼표 [0] 12 2 2 2 2 6 4 6 3" xfId="32396"/>
    <cellStyle name="쉼표 [0] 12 2 2 2 2 6 4 7" xfId="18448"/>
    <cellStyle name="쉼표 [0] 12 2 2 2 2 6 4 7 2" xfId="18449"/>
    <cellStyle name="쉼표 [0] 12 2 2 2 2 6 4 7 2 2" xfId="32397"/>
    <cellStyle name="쉼표 [0] 12 2 2 2 2 6 4 7 3" xfId="32398"/>
    <cellStyle name="쉼표 [0] 12 2 2 2 2 6 4 8" xfId="18450"/>
    <cellStyle name="쉼표 [0] 12 2 2 2 2 6 4 8 2" xfId="32399"/>
    <cellStyle name="쉼표 [0] 12 2 2 2 2 6 4 9" xfId="18451"/>
    <cellStyle name="쉼표 [0] 12 2 2 2 2 6 4 9 2" xfId="32400"/>
    <cellStyle name="쉼표 [0] 12 2 2 2 2 6 5" xfId="18452"/>
    <cellStyle name="쉼표 [0] 12 2 2 2 2 6 5 10" xfId="18453"/>
    <cellStyle name="쉼표 [0] 12 2 2 2 2 6 5 11" xfId="18454"/>
    <cellStyle name="쉼표 [0] 12 2 2 2 2 6 5 12" xfId="36472"/>
    <cellStyle name="쉼표 [0] 12 2 2 2 2 6 5 2" xfId="18455"/>
    <cellStyle name="쉼표 [0] 12 2 2 2 2 6 5 2 2" xfId="18456"/>
    <cellStyle name="쉼표 [0] 12 2 2 2 2 6 5 2 2 2" xfId="32401"/>
    <cellStyle name="쉼표 [0] 12 2 2 2 2 6 5 2 3" xfId="32402"/>
    <cellStyle name="쉼표 [0] 12 2 2 2 2 6 5 3" xfId="18457"/>
    <cellStyle name="쉼표 [0] 12 2 2 2 2 6 5 3 2" xfId="18458"/>
    <cellStyle name="쉼표 [0] 12 2 2 2 2 6 5 3 2 2" xfId="32403"/>
    <cellStyle name="쉼표 [0] 12 2 2 2 2 6 5 3 3" xfId="32404"/>
    <cellStyle name="쉼표 [0] 12 2 2 2 2 6 5 4" xfId="18459"/>
    <cellStyle name="쉼표 [0] 12 2 2 2 2 6 5 4 2" xfId="18460"/>
    <cellStyle name="쉼표 [0] 12 2 2 2 2 6 5 4 2 2" xfId="32405"/>
    <cellStyle name="쉼표 [0] 12 2 2 2 2 6 5 4 3" xfId="32406"/>
    <cellStyle name="쉼표 [0] 12 2 2 2 2 6 5 5" xfId="18461"/>
    <cellStyle name="쉼표 [0] 12 2 2 2 2 6 5 5 2" xfId="18462"/>
    <cellStyle name="쉼표 [0] 12 2 2 2 2 6 5 5 2 2" xfId="32407"/>
    <cellStyle name="쉼표 [0] 12 2 2 2 2 6 5 5 3" xfId="32408"/>
    <cellStyle name="쉼표 [0] 12 2 2 2 2 6 5 6" xfId="18463"/>
    <cellStyle name="쉼표 [0] 12 2 2 2 2 6 5 6 2" xfId="18464"/>
    <cellStyle name="쉼표 [0] 12 2 2 2 2 6 5 6 2 2" xfId="32409"/>
    <cellStyle name="쉼표 [0] 12 2 2 2 2 6 5 6 3" xfId="32410"/>
    <cellStyle name="쉼표 [0] 12 2 2 2 2 6 5 7" xfId="18465"/>
    <cellStyle name="쉼표 [0] 12 2 2 2 2 6 5 7 2" xfId="18466"/>
    <cellStyle name="쉼표 [0] 12 2 2 2 2 6 5 7 2 2" xfId="32411"/>
    <cellStyle name="쉼표 [0] 12 2 2 2 2 6 5 7 3" xfId="32412"/>
    <cellStyle name="쉼표 [0] 12 2 2 2 2 6 5 8" xfId="18467"/>
    <cellStyle name="쉼표 [0] 12 2 2 2 2 6 5 8 2" xfId="32413"/>
    <cellStyle name="쉼표 [0] 12 2 2 2 2 6 5 9" xfId="18468"/>
    <cellStyle name="쉼표 [0] 12 2 2 2 2 6 5 9 2" xfId="32414"/>
    <cellStyle name="쉼표 [0] 12 2 2 2 2 6 6" xfId="18469"/>
    <cellStyle name="쉼표 [0] 12 2 2 2 2 6 6 10" xfId="18470"/>
    <cellStyle name="쉼표 [0] 12 2 2 2 2 6 6 11" xfId="18471"/>
    <cellStyle name="쉼표 [0] 12 2 2 2 2 6 6 12" xfId="36471"/>
    <cellStyle name="쉼표 [0] 12 2 2 2 2 6 6 2" xfId="18472"/>
    <cellStyle name="쉼표 [0] 12 2 2 2 2 6 6 2 2" xfId="18473"/>
    <cellStyle name="쉼표 [0] 12 2 2 2 2 6 6 2 2 2" xfId="32415"/>
    <cellStyle name="쉼표 [0] 12 2 2 2 2 6 6 2 3" xfId="32416"/>
    <cellStyle name="쉼표 [0] 12 2 2 2 2 6 6 3" xfId="18474"/>
    <cellStyle name="쉼표 [0] 12 2 2 2 2 6 6 3 2" xfId="18475"/>
    <cellStyle name="쉼표 [0] 12 2 2 2 2 6 6 3 2 2" xfId="32417"/>
    <cellStyle name="쉼표 [0] 12 2 2 2 2 6 6 3 3" xfId="32418"/>
    <cellStyle name="쉼표 [0] 12 2 2 2 2 6 6 4" xfId="18476"/>
    <cellStyle name="쉼표 [0] 12 2 2 2 2 6 6 4 2" xfId="18477"/>
    <cellStyle name="쉼표 [0] 12 2 2 2 2 6 6 4 2 2" xfId="32419"/>
    <cellStyle name="쉼표 [0] 12 2 2 2 2 6 6 4 3" xfId="32420"/>
    <cellStyle name="쉼표 [0] 12 2 2 2 2 6 6 5" xfId="18478"/>
    <cellStyle name="쉼표 [0] 12 2 2 2 2 6 6 5 2" xfId="18479"/>
    <cellStyle name="쉼표 [0] 12 2 2 2 2 6 6 5 2 2" xfId="32421"/>
    <cellStyle name="쉼표 [0] 12 2 2 2 2 6 6 5 3" xfId="32422"/>
    <cellStyle name="쉼표 [0] 12 2 2 2 2 6 6 6" xfId="18480"/>
    <cellStyle name="쉼표 [0] 12 2 2 2 2 6 6 6 2" xfId="18481"/>
    <cellStyle name="쉼표 [0] 12 2 2 2 2 6 6 6 2 2" xfId="32423"/>
    <cellStyle name="쉼표 [0] 12 2 2 2 2 6 6 6 3" xfId="32424"/>
    <cellStyle name="쉼표 [0] 12 2 2 2 2 6 6 7" xfId="18482"/>
    <cellStyle name="쉼표 [0] 12 2 2 2 2 6 6 7 2" xfId="18483"/>
    <cellStyle name="쉼표 [0] 12 2 2 2 2 6 6 7 2 2" xfId="32425"/>
    <cellStyle name="쉼표 [0] 12 2 2 2 2 6 6 7 3" xfId="32426"/>
    <cellStyle name="쉼표 [0] 12 2 2 2 2 6 6 8" xfId="18484"/>
    <cellStyle name="쉼표 [0] 12 2 2 2 2 6 6 8 2" xfId="32427"/>
    <cellStyle name="쉼표 [0] 12 2 2 2 2 6 6 9" xfId="18485"/>
    <cellStyle name="쉼표 [0] 12 2 2 2 2 6 6 9 2" xfId="32428"/>
    <cellStyle name="쉼표 [0] 12 2 2 2 2 6 7" xfId="18486"/>
    <cellStyle name="쉼표 [0] 12 2 2 2 2 6 7 2" xfId="18487"/>
    <cellStyle name="쉼표 [0] 12 2 2 2 2 6 7 2 2" xfId="32429"/>
    <cellStyle name="쉼표 [0] 12 2 2 2 2 6 7 3" xfId="32430"/>
    <cellStyle name="쉼표 [0] 12 2 2 2 2 6 8" xfId="18488"/>
    <cellStyle name="쉼표 [0] 12 2 2 2 2 6 8 2" xfId="18489"/>
    <cellStyle name="쉼표 [0] 12 2 2 2 2 6 8 2 2" xfId="32431"/>
    <cellStyle name="쉼표 [0] 12 2 2 2 2 6 8 3" xfId="32432"/>
    <cellStyle name="쉼표 [0] 12 2 2 2 2 6 9" xfId="18490"/>
    <cellStyle name="쉼표 [0] 12 2 2 2 2 6 9 2" xfId="18491"/>
    <cellStyle name="쉼표 [0] 12 2 2 2 2 6 9 2 2" xfId="32433"/>
    <cellStyle name="쉼표 [0] 12 2 2 2 2 6 9 3" xfId="32434"/>
    <cellStyle name="쉼표 [0] 12 2 2 2 2 7" xfId="18492"/>
    <cellStyle name="쉼표 [0] 12 2 2 2 2 7 10" xfId="18493"/>
    <cellStyle name="쉼표 [0] 12 2 2 2 2 7 10 2" xfId="32435"/>
    <cellStyle name="쉼표 [0] 12 2 2 2 2 7 11" xfId="18494"/>
    <cellStyle name="쉼표 [0] 12 2 2 2 2 7 12" xfId="18495"/>
    <cellStyle name="쉼표 [0] 12 2 2 2 2 7 13" xfId="36469"/>
    <cellStyle name="쉼표 [0] 12 2 2 2 2 7 2" xfId="18496"/>
    <cellStyle name="쉼표 [0] 12 2 2 2 2 7 2 10" xfId="18497"/>
    <cellStyle name="쉼표 [0] 12 2 2 2 2 7 2 10 2" xfId="32436"/>
    <cellStyle name="쉼표 [0] 12 2 2 2 2 7 2 11" xfId="18498"/>
    <cellStyle name="쉼표 [0] 12 2 2 2 2 7 2 12" xfId="18499"/>
    <cellStyle name="쉼표 [0] 12 2 2 2 2 7 2 13" xfId="36467"/>
    <cellStyle name="쉼표 [0] 12 2 2 2 2 7 2 2" xfId="18500"/>
    <cellStyle name="쉼표 [0] 12 2 2 2 2 7 2 2 2" xfId="18501"/>
    <cellStyle name="쉼표 [0] 12 2 2 2 2 7 2 2 2 2" xfId="32437"/>
    <cellStyle name="쉼표 [0] 12 2 2 2 2 7 2 2 3" xfId="32438"/>
    <cellStyle name="쉼표 [0] 12 2 2 2 2 7 2 3" xfId="18502"/>
    <cellStyle name="쉼표 [0] 12 2 2 2 2 7 2 3 2" xfId="18503"/>
    <cellStyle name="쉼표 [0] 12 2 2 2 2 7 2 3 2 2" xfId="32439"/>
    <cellStyle name="쉼표 [0] 12 2 2 2 2 7 2 3 3" xfId="32440"/>
    <cellStyle name="쉼표 [0] 12 2 2 2 2 7 2 4" xfId="18504"/>
    <cellStyle name="쉼표 [0] 12 2 2 2 2 7 2 4 2" xfId="18505"/>
    <cellStyle name="쉼표 [0] 12 2 2 2 2 7 2 4 2 2" xfId="32441"/>
    <cellStyle name="쉼표 [0] 12 2 2 2 2 7 2 4 3" xfId="32442"/>
    <cellStyle name="쉼표 [0] 12 2 2 2 2 7 2 5" xfId="18506"/>
    <cellStyle name="쉼표 [0] 12 2 2 2 2 7 2 5 2" xfId="18507"/>
    <cellStyle name="쉼표 [0] 12 2 2 2 2 7 2 5 2 2" xfId="32443"/>
    <cellStyle name="쉼표 [0] 12 2 2 2 2 7 2 5 3" xfId="32444"/>
    <cellStyle name="쉼표 [0] 12 2 2 2 2 7 2 6" xfId="18508"/>
    <cellStyle name="쉼표 [0] 12 2 2 2 2 7 2 6 2" xfId="18509"/>
    <cellStyle name="쉼표 [0] 12 2 2 2 2 7 2 6 2 2" xfId="32445"/>
    <cellStyle name="쉼표 [0] 12 2 2 2 2 7 2 6 3" xfId="32446"/>
    <cellStyle name="쉼표 [0] 12 2 2 2 2 7 2 7" xfId="18510"/>
    <cellStyle name="쉼표 [0] 12 2 2 2 2 7 2 7 2" xfId="18511"/>
    <cellStyle name="쉼표 [0] 12 2 2 2 2 7 2 7 2 2" xfId="32447"/>
    <cellStyle name="쉼표 [0] 12 2 2 2 2 7 2 7 3" xfId="32448"/>
    <cellStyle name="쉼표 [0] 12 2 2 2 2 7 2 8" xfId="18512"/>
    <cellStyle name="쉼표 [0] 12 2 2 2 2 7 2 8 2" xfId="18513"/>
    <cellStyle name="쉼표 [0] 12 2 2 2 2 7 2 8 2 2" xfId="32449"/>
    <cellStyle name="쉼표 [0] 12 2 2 2 2 7 2 8 3" xfId="32450"/>
    <cellStyle name="쉼표 [0] 12 2 2 2 2 7 2 9" xfId="18514"/>
    <cellStyle name="쉼표 [0] 12 2 2 2 2 7 2 9 2" xfId="32451"/>
    <cellStyle name="쉼표 [0] 12 2 2 2 2 7 3" xfId="18515"/>
    <cellStyle name="쉼표 [0] 12 2 2 2 2 7 3 2" xfId="18516"/>
    <cellStyle name="쉼표 [0] 12 2 2 2 2 7 3 2 2" xfId="32452"/>
    <cellStyle name="쉼표 [0] 12 2 2 2 2 7 3 3" xfId="32453"/>
    <cellStyle name="쉼표 [0] 12 2 2 2 2 7 4" xfId="18517"/>
    <cellStyle name="쉼표 [0] 12 2 2 2 2 7 4 2" xfId="18518"/>
    <cellStyle name="쉼표 [0] 12 2 2 2 2 7 4 2 2" xfId="32454"/>
    <cellStyle name="쉼표 [0] 12 2 2 2 2 7 4 3" xfId="32455"/>
    <cellStyle name="쉼표 [0] 12 2 2 2 2 7 5" xfId="18519"/>
    <cellStyle name="쉼표 [0] 12 2 2 2 2 7 5 2" xfId="18520"/>
    <cellStyle name="쉼표 [0] 12 2 2 2 2 7 5 2 2" xfId="32456"/>
    <cellStyle name="쉼표 [0] 12 2 2 2 2 7 5 3" xfId="32457"/>
    <cellStyle name="쉼표 [0] 12 2 2 2 2 7 6" xfId="18521"/>
    <cellStyle name="쉼표 [0] 12 2 2 2 2 7 6 2" xfId="18522"/>
    <cellStyle name="쉼표 [0] 12 2 2 2 2 7 6 2 2" xfId="32458"/>
    <cellStyle name="쉼표 [0] 12 2 2 2 2 7 6 3" xfId="32459"/>
    <cellStyle name="쉼표 [0] 12 2 2 2 2 7 7" xfId="18523"/>
    <cellStyle name="쉼표 [0] 12 2 2 2 2 7 7 2" xfId="18524"/>
    <cellStyle name="쉼표 [0] 12 2 2 2 2 7 7 2 2" xfId="32460"/>
    <cellStyle name="쉼표 [0] 12 2 2 2 2 7 7 3" xfId="32461"/>
    <cellStyle name="쉼표 [0] 12 2 2 2 2 7 8" xfId="18525"/>
    <cellStyle name="쉼표 [0] 12 2 2 2 2 7 8 2" xfId="18526"/>
    <cellStyle name="쉼표 [0] 12 2 2 2 2 7 8 2 2" xfId="32462"/>
    <cellStyle name="쉼표 [0] 12 2 2 2 2 7 8 3" xfId="32463"/>
    <cellStyle name="쉼표 [0] 12 2 2 2 2 7 9" xfId="18527"/>
    <cellStyle name="쉼표 [0] 12 2 2 2 2 7 9 2" xfId="32464"/>
    <cellStyle name="쉼표 [0] 12 2 2 2 2 8" xfId="18528"/>
    <cellStyle name="쉼표 [0] 12 2 2 2 2 8 10" xfId="36465"/>
    <cellStyle name="쉼표 [0] 12 2 2 2 2 8 2" xfId="18529"/>
    <cellStyle name="쉼표 [0] 12 2 2 2 2 8 2 2" xfId="18530"/>
    <cellStyle name="쉼표 [0] 12 2 2 2 2 8 2 2 2" xfId="32465"/>
    <cellStyle name="쉼표 [0] 12 2 2 2 2 8 2 3" xfId="32466"/>
    <cellStyle name="쉼표 [0] 12 2 2 2 2 8 3" xfId="18531"/>
    <cellStyle name="쉼표 [0] 12 2 2 2 2 8 3 2" xfId="18532"/>
    <cellStyle name="쉼표 [0] 12 2 2 2 2 8 3 2 2" xfId="32467"/>
    <cellStyle name="쉼표 [0] 12 2 2 2 2 8 3 3" xfId="32468"/>
    <cellStyle name="쉼표 [0] 12 2 2 2 2 8 4" xfId="18533"/>
    <cellStyle name="쉼표 [0] 12 2 2 2 2 8 4 2" xfId="18534"/>
    <cellStyle name="쉼표 [0] 12 2 2 2 2 8 4 2 2" xfId="32469"/>
    <cellStyle name="쉼표 [0] 12 2 2 2 2 8 4 3" xfId="32470"/>
    <cellStyle name="쉼표 [0] 12 2 2 2 2 8 5" xfId="18535"/>
    <cellStyle name="쉼표 [0] 12 2 2 2 2 8 5 2" xfId="18536"/>
    <cellStyle name="쉼표 [0] 12 2 2 2 2 8 5 2 2" xfId="32471"/>
    <cellStyle name="쉼표 [0] 12 2 2 2 2 8 5 3" xfId="32472"/>
    <cellStyle name="쉼표 [0] 12 2 2 2 2 8 6" xfId="18537"/>
    <cellStyle name="쉼표 [0] 12 2 2 2 2 8 6 2" xfId="32473"/>
    <cellStyle name="쉼표 [0] 12 2 2 2 2 8 7" xfId="18538"/>
    <cellStyle name="쉼표 [0] 12 2 2 2 2 8 7 2" xfId="32474"/>
    <cellStyle name="쉼표 [0] 12 2 2 2 2 8 8" xfId="18539"/>
    <cellStyle name="쉼표 [0] 12 2 2 2 2 8 9" xfId="18540"/>
    <cellStyle name="쉼표 [0] 12 2 2 2 2 9" xfId="18541"/>
    <cellStyle name="쉼표 [0] 12 2 2 2 2 9 10" xfId="36464"/>
    <cellStyle name="쉼표 [0] 12 2 2 2 2 9 2" xfId="18542"/>
    <cellStyle name="쉼표 [0] 12 2 2 2 2 9 2 2" xfId="18543"/>
    <cellStyle name="쉼표 [0] 12 2 2 2 2 9 2 2 2" xfId="32475"/>
    <cellStyle name="쉼표 [0] 12 2 2 2 2 9 2 3" xfId="32476"/>
    <cellStyle name="쉼표 [0] 12 2 2 2 2 9 3" xfId="18544"/>
    <cellStyle name="쉼표 [0] 12 2 2 2 2 9 3 2" xfId="18545"/>
    <cellStyle name="쉼표 [0] 12 2 2 2 2 9 3 2 2" xfId="32477"/>
    <cellStyle name="쉼표 [0] 12 2 2 2 2 9 3 3" xfId="32478"/>
    <cellStyle name="쉼표 [0] 12 2 2 2 2 9 4" xfId="18546"/>
    <cellStyle name="쉼표 [0] 12 2 2 2 2 9 4 2" xfId="18547"/>
    <cellStyle name="쉼표 [0] 12 2 2 2 2 9 4 2 2" xfId="32479"/>
    <cellStyle name="쉼표 [0] 12 2 2 2 2 9 4 3" xfId="32480"/>
    <cellStyle name="쉼표 [0] 12 2 2 2 2 9 5" xfId="18548"/>
    <cellStyle name="쉼표 [0] 12 2 2 2 2 9 5 2" xfId="18549"/>
    <cellStyle name="쉼표 [0] 12 2 2 2 2 9 5 2 2" xfId="32481"/>
    <cellStyle name="쉼표 [0] 12 2 2 2 2 9 5 3" xfId="32482"/>
    <cellStyle name="쉼표 [0] 12 2 2 2 2 9 6" xfId="18550"/>
    <cellStyle name="쉼표 [0] 12 2 2 2 2 9 6 2" xfId="32483"/>
    <cellStyle name="쉼표 [0] 12 2 2 2 2 9 7" xfId="18551"/>
    <cellStyle name="쉼표 [0] 12 2 2 2 2 9 7 2" xfId="32484"/>
    <cellStyle name="쉼표 [0] 12 2 2 2 2 9 8" xfId="18552"/>
    <cellStyle name="쉼표 [0] 12 2 2 2 2 9 9" xfId="18553"/>
    <cellStyle name="쉼표 [0] 12 2 2 2 20" xfId="18554"/>
    <cellStyle name="쉼표 [0] 12 2 2 2 21" xfId="18555"/>
    <cellStyle name="쉼표 [0] 12 2 2 2 22" xfId="36554"/>
    <cellStyle name="쉼표 [0] 12 2 2 2 3" xfId="18556"/>
    <cellStyle name="쉼표 [0] 12 2 2 2 3 10" xfId="18557"/>
    <cellStyle name="쉼표 [0] 12 2 2 2 3 10 2" xfId="18558"/>
    <cellStyle name="쉼표 [0] 12 2 2 2 3 10 2 2" xfId="32485"/>
    <cellStyle name="쉼표 [0] 12 2 2 2 3 10 3" xfId="32486"/>
    <cellStyle name="쉼표 [0] 12 2 2 2 3 11" xfId="18559"/>
    <cellStyle name="쉼표 [0] 12 2 2 2 3 11 2" xfId="18560"/>
    <cellStyle name="쉼표 [0] 12 2 2 2 3 11 2 2" xfId="32487"/>
    <cellStyle name="쉼표 [0] 12 2 2 2 3 11 3" xfId="32488"/>
    <cellStyle name="쉼표 [0] 12 2 2 2 3 12" xfId="18561"/>
    <cellStyle name="쉼표 [0] 12 2 2 2 3 12 2" xfId="18562"/>
    <cellStyle name="쉼표 [0] 12 2 2 2 3 12 2 2" xfId="32489"/>
    <cellStyle name="쉼표 [0] 12 2 2 2 3 12 3" xfId="32490"/>
    <cellStyle name="쉼표 [0] 12 2 2 2 3 13" xfId="18563"/>
    <cellStyle name="쉼표 [0] 12 2 2 2 3 13 2" xfId="18564"/>
    <cellStyle name="쉼표 [0] 12 2 2 2 3 13 2 2" xfId="32491"/>
    <cellStyle name="쉼표 [0] 12 2 2 2 3 13 3" xfId="32492"/>
    <cellStyle name="쉼표 [0] 12 2 2 2 3 14" xfId="18565"/>
    <cellStyle name="쉼표 [0] 12 2 2 2 3 14 2" xfId="18566"/>
    <cellStyle name="쉼표 [0] 12 2 2 2 3 14 2 2" xfId="32493"/>
    <cellStyle name="쉼표 [0] 12 2 2 2 3 14 3" xfId="32494"/>
    <cellStyle name="쉼표 [0] 12 2 2 2 3 15" xfId="18567"/>
    <cellStyle name="쉼표 [0] 12 2 2 2 3 15 2" xfId="32495"/>
    <cellStyle name="쉼표 [0] 12 2 2 2 3 16" xfId="18568"/>
    <cellStyle name="쉼표 [0] 12 2 2 2 3 16 2" xfId="32496"/>
    <cellStyle name="쉼표 [0] 12 2 2 2 3 17" xfId="18569"/>
    <cellStyle name="쉼표 [0] 12 2 2 2 3 18" xfId="18570"/>
    <cellStyle name="쉼표 [0] 12 2 2 2 3 19" xfId="36463"/>
    <cellStyle name="쉼표 [0] 12 2 2 2 3 2" xfId="18571"/>
    <cellStyle name="쉼표 [0] 12 2 2 2 3 2 10" xfId="18572"/>
    <cellStyle name="쉼표 [0] 12 2 2 2 3 2 10 2" xfId="18573"/>
    <cellStyle name="쉼표 [0] 12 2 2 2 3 2 10 2 2" xfId="32497"/>
    <cellStyle name="쉼표 [0] 12 2 2 2 3 2 10 3" xfId="32498"/>
    <cellStyle name="쉼표 [0] 12 2 2 2 3 2 11" xfId="18574"/>
    <cellStyle name="쉼표 [0] 12 2 2 2 3 2 11 2" xfId="18575"/>
    <cellStyle name="쉼표 [0] 12 2 2 2 3 2 11 2 2" xfId="32499"/>
    <cellStyle name="쉼표 [0] 12 2 2 2 3 2 11 3" xfId="32500"/>
    <cellStyle name="쉼표 [0] 12 2 2 2 3 2 12" xfId="18576"/>
    <cellStyle name="쉼표 [0] 12 2 2 2 3 2 12 2" xfId="18577"/>
    <cellStyle name="쉼표 [0] 12 2 2 2 3 2 12 2 2" xfId="32501"/>
    <cellStyle name="쉼표 [0] 12 2 2 2 3 2 12 3" xfId="32502"/>
    <cellStyle name="쉼표 [0] 12 2 2 2 3 2 13" xfId="18578"/>
    <cellStyle name="쉼표 [0] 12 2 2 2 3 2 13 2" xfId="18579"/>
    <cellStyle name="쉼표 [0] 12 2 2 2 3 2 13 2 2" xfId="32503"/>
    <cellStyle name="쉼표 [0] 12 2 2 2 3 2 13 3" xfId="32504"/>
    <cellStyle name="쉼표 [0] 12 2 2 2 3 2 14" xfId="18580"/>
    <cellStyle name="쉼표 [0] 12 2 2 2 3 2 14 2" xfId="32505"/>
    <cellStyle name="쉼표 [0] 12 2 2 2 3 2 15" xfId="18581"/>
    <cellStyle name="쉼표 [0] 12 2 2 2 3 2 15 2" xfId="32506"/>
    <cellStyle name="쉼표 [0] 12 2 2 2 3 2 16" xfId="18582"/>
    <cellStyle name="쉼표 [0] 12 2 2 2 3 2 17" xfId="18583"/>
    <cellStyle name="쉼표 [0] 12 2 2 2 3 2 18" xfId="36461"/>
    <cellStyle name="쉼표 [0] 12 2 2 2 3 2 2" xfId="18584"/>
    <cellStyle name="쉼표 [0] 12 2 2 2 3 2 2 10" xfId="18585"/>
    <cellStyle name="쉼표 [0] 12 2 2 2 3 2 2 10 2" xfId="32507"/>
    <cellStyle name="쉼표 [0] 12 2 2 2 3 2 2 11" xfId="18586"/>
    <cellStyle name="쉼표 [0] 12 2 2 2 3 2 2 12" xfId="18587"/>
    <cellStyle name="쉼표 [0] 12 2 2 2 3 2 2 13" xfId="36459"/>
    <cellStyle name="쉼표 [0] 12 2 2 2 3 2 2 2" xfId="18588"/>
    <cellStyle name="쉼표 [0] 12 2 2 2 3 2 2 2 10" xfId="18589"/>
    <cellStyle name="쉼표 [0] 12 2 2 2 3 2 2 2 10 2" xfId="32508"/>
    <cellStyle name="쉼표 [0] 12 2 2 2 3 2 2 2 11" xfId="18590"/>
    <cellStyle name="쉼표 [0] 12 2 2 2 3 2 2 2 12" xfId="18591"/>
    <cellStyle name="쉼표 [0] 12 2 2 2 3 2 2 2 13" xfId="36457"/>
    <cellStyle name="쉼표 [0] 12 2 2 2 3 2 2 2 2" xfId="18592"/>
    <cellStyle name="쉼표 [0] 12 2 2 2 3 2 2 2 2 2" xfId="18593"/>
    <cellStyle name="쉼표 [0] 12 2 2 2 3 2 2 2 2 2 2" xfId="32509"/>
    <cellStyle name="쉼표 [0] 12 2 2 2 3 2 2 2 2 3" xfId="32510"/>
    <cellStyle name="쉼표 [0] 12 2 2 2 3 2 2 2 3" xfId="18594"/>
    <cellStyle name="쉼표 [0] 12 2 2 2 3 2 2 2 3 2" xfId="18595"/>
    <cellStyle name="쉼표 [0] 12 2 2 2 3 2 2 2 3 2 2" xfId="32511"/>
    <cellStyle name="쉼표 [0] 12 2 2 2 3 2 2 2 3 3" xfId="32512"/>
    <cellStyle name="쉼표 [0] 12 2 2 2 3 2 2 2 4" xfId="18596"/>
    <cellStyle name="쉼표 [0] 12 2 2 2 3 2 2 2 4 2" xfId="18597"/>
    <cellStyle name="쉼표 [0] 12 2 2 2 3 2 2 2 4 2 2" xfId="32513"/>
    <cellStyle name="쉼표 [0] 12 2 2 2 3 2 2 2 4 3" xfId="32514"/>
    <cellStyle name="쉼표 [0] 12 2 2 2 3 2 2 2 5" xfId="18598"/>
    <cellStyle name="쉼표 [0] 12 2 2 2 3 2 2 2 5 2" xfId="18599"/>
    <cellStyle name="쉼표 [0] 12 2 2 2 3 2 2 2 5 2 2" xfId="32515"/>
    <cellStyle name="쉼표 [0] 12 2 2 2 3 2 2 2 5 3" xfId="32516"/>
    <cellStyle name="쉼표 [0] 12 2 2 2 3 2 2 2 6" xfId="18600"/>
    <cellStyle name="쉼표 [0] 12 2 2 2 3 2 2 2 6 2" xfId="18601"/>
    <cellStyle name="쉼표 [0] 12 2 2 2 3 2 2 2 6 2 2" xfId="32517"/>
    <cellStyle name="쉼표 [0] 12 2 2 2 3 2 2 2 6 3" xfId="32518"/>
    <cellStyle name="쉼표 [0] 12 2 2 2 3 2 2 2 7" xfId="18602"/>
    <cellStyle name="쉼표 [0] 12 2 2 2 3 2 2 2 7 2" xfId="18603"/>
    <cellStyle name="쉼표 [0] 12 2 2 2 3 2 2 2 7 2 2" xfId="32519"/>
    <cellStyle name="쉼표 [0] 12 2 2 2 3 2 2 2 7 3" xfId="32520"/>
    <cellStyle name="쉼표 [0] 12 2 2 2 3 2 2 2 8" xfId="18604"/>
    <cellStyle name="쉼표 [0] 12 2 2 2 3 2 2 2 8 2" xfId="18605"/>
    <cellStyle name="쉼표 [0] 12 2 2 2 3 2 2 2 8 2 2" xfId="32521"/>
    <cellStyle name="쉼표 [0] 12 2 2 2 3 2 2 2 8 3" xfId="32522"/>
    <cellStyle name="쉼표 [0] 12 2 2 2 3 2 2 2 9" xfId="18606"/>
    <cellStyle name="쉼표 [0] 12 2 2 2 3 2 2 2 9 2" xfId="32523"/>
    <cellStyle name="쉼표 [0] 12 2 2 2 3 2 2 3" xfId="18607"/>
    <cellStyle name="쉼표 [0] 12 2 2 2 3 2 2 3 2" xfId="18608"/>
    <cellStyle name="쉼표 [0] 12 2 2 2 3 2 2 3 2 2" xfId="32524"/>
    <cellStyle name="쉼표 [0] 12 2 2 2 3 2 2 3 3" xfId="32525"/>
    <cellStyle name="쉼표 [0] 12 2 2 2 3 2 2 4" xfId="18609"/>
    <cellStyle name="쉼표 [0] 12 2 2 2 3 2 2 4 2" xfId="18610"/>
    <cellStyle name="쉼표 [0] 12 2 2 2 3 2 2 4 2 2" xfId="32526"/>
    <cellStyle name="쉼표 [0] 12 2 2 2 3 2 2 4 3" xfId="32527"/>
    <cellStyle name="쉼표 [0] 12 2 2 2 3 2 2 5" xfId="18611"/>
    <cellStyle name="쉼표 [0] 12 2 2 2 3 2 2 5 2" xfId="18612"/>
    <cellStyle name="쉼표 [0] 12 2 2 2 3 2 2 5 2 2" xfId="32528"/>
    <cellStyle name="쉼표 [0] 12 2 2 2 3 2 2 5 3" xfId="32529"/>
    <cellStyle name="쉼표 [0] 12 2 2 2 3 2 2 6" xfId="18613"/>
    <cellStyle name="쉼표 [0] 12 2 2 2 3 2 2 6 2" xfId="18614"/>
    <cellStyle name="쉼표 [0] 12 2 2 2 3 2 2 6 2 2" xfId="32530"/>
    <cellStyle name="쉼표 [0] 12 2 2 2 3 2 2 6 3" xfId="32531"/>
    <cellStyle name="쉼표 [0] 12 2 2 2 3 2 2 7" xfId="18615"/>
    <cellStyle name="쉼표 [0] 12 2 2 2 3 2 2 7 2" xfId="18616"/>
    <cellStyle name="쉼표 [0] 12 2 2 2 3 2 2 7 2 2" xfId="32532"/>
    <cellStyle name="쉼표 [0] 12 2 2 2 3 2 2 7 3" xfId="32533"/>
    <cellStyle name="쉼표 [0] 12 2 2 2 3 2 2 8" xfId="18617"/>
    <cellStyle name="쉼표 [0] 12 2 2 2 3 2 2 8 2" xfId="18618"/>
    <cellStyle name="쉼표 [0] 12 2 2 2 3 2 2 8 2 2" xfId="32534"/>
    <cellStyle name="쉼표 [0] 12 2 2 2 3 2 2 8 3" xfId="32535"/>
    <cellStyle name="쉼표 [0] 12 2 2 2 3 2 2 9" xfId="18619"/>
    <cellStyle name="쉼표 [0] 12 2 2 2 3 2 2 9 2" xfId="32536"/>
    <cellStyle name="쉼표 [0] 12 2 2 2 3 2 3" xfId="18620"/>
    <cellStyle name="쉼표 [0] 12 2 2 2 3 2 3 10" xfId="18621"/>
    <cellStyle name="쉼표 [0] 12 2 2 2 3 2 3 11" xfId="18622"/>
    <cellStyle name="쉼표 [0] 12 2 2 2 3 2 3 12" xfId="36456"/>
    <cellStyle name="쉼표 [0] 12 2 2 2 3 2 3 2" xfId="18623"/>
    <cellStyle name="쉼표 [0] 12 2 2 2 3 2 3 2 2" xfId="18624"/>
    <cellStyle name="쉼표 [0] 12 2 2 2 3 2 3 2 2 2" xfId="32537"/>
    <cellStyle name="쉼표 [0] 12 2 2 2 3 2 3 2 3" xfId="32538"/>
    <cellStyle name="쉼표 [0] 12 2 2 2 3 2 3 3" xfId="18625"/>
    <cellStyle name="쉼표 [0] 12 2 2 2 3 2 3 3 2" xfId="18626"/>
    <cellStyle name="쉼표 [0] 12 2 2 2 3 2 3 3 2 2" xfId="32539"/>
    <cellStyle name="쉼표 [0] 12 2 2 2 3 2 3 3 3" xfId="32540"/>
    <cellStyle name="쉼표 [0] 12 2 2 2 3 2 3 4" xfId="18627"/>
    <cellStyle name="쉼표 [0] 12 2 2 2 3 2 3 4 2" xfId="18628"/>
    <cellStyle name="쉼표 [0] 12 2 2 2 3 2 3 4 2 2" xfId="32541"/>
    <cellStyle name="쉼표 [0] 12 2 2 2 3 2 3 4 3" xfId="32542"/>
    <cellStyle name="쉼표 [0] 12 2 2 2 3 2 3 5" xfId="18629"/>
    <cellStyle name="쉼표 [0] 12 2 2 2 3 2 3 5 2" xfId="18630"/>
    <cellStyle name="쉼표 [0] 12 2 2 2 3 2 3 5 2 2" xfId="32543"/>
    <cellStyle name="쉼표 [0] 12 2 2 2 3 2 3 5 3" xfId="32544"/>
    <cellStyle name="쉼표 [0] 12 2 2 2 3 2 3 6" xfId="18631"/>
    <cellStyle name="쉼표 [0] 12 2 2 2 3 2 3 6 2" xfId="18632"/>
    <cellStyle name="쉼표 [0] 12 2 2 2 3 2 3 6 2 2" xfId="32545"/>
    <cellStyle name="쉼표 [0] 12 2 2 2 3 2 3 6 3" xfId="32546"/>
    <cellStyle name="쉼표 [0] 12 2 2 2 3 2 3 7" xfId="18633"/>
    <cellStyle name="쉼표 [0] 12 2 2 2 3 2 3 7 2" xfId="18634"/>
    <cellStyle name="쉼표 [0] 12 2 2 2 3 2 3 7 2 2" xfId="32547"/>
    <cellStyle name="쉼표 [0] 12 2 2 2 3 2 3 7 3" xfId="32548"/>
    <cellStyle name="쉼표 [0] 12 2 2 2 3 2 3 8" xfId="18635"/>
    <cellStyle name="쉼표 [0] 12 2 2 2 3 2 3 8 2" xfId="32549"/>
    <cellStyle name="쉼표 [0] 12 2 2 2 3 2 3 9" xfId="18636"/>
    <cellStyle name="쉼표 [0] 12 2 2 2 3 2 3 9 2" xfId="32550"/>
    <cellStyle name="쉼표 [0] 12 2 2 2 3 2 4" xfId="18637"/>
    <cellStyle name="쉼표 [0] 12 2 2 2 3 2 4 10" xfId="18638"/>
    <cellStyle name="쉼표 [0] 12 2 2 2 3 2 4 11" xfId="18639"/>
    <cellStyle name="쉼표 [0] 12 2 2 2 3 2 4 12" xfId="36455"/>
    <cellStyle name="쉼표 [0] 12 2 2 2 3 2 4 2" xfId="18640"/>
    <cellStyle name="쉼표 [0] 12 2 2 2 3 2 4 2 2" xfId="18641"/>
    <cellStyle name="쉼표 [0] 12 2 2 2 3 2 4 2 2 2" xfId="32551"/>
    <cellStyle name="쉼표 [0] 12 2 2 2 3 2 4 2 3" xfId="32552"/>
    <cellStyle name="쉼표 [0] 12 2 2 2 3 2 4 3" xfId="18642"/>
    <cellStyle name="쉼표 [0] 12 2 2 2 3 2 4 3 2" xfId="18643"/>
    <cellStyle name="쉼표 [0] 12 2 2 2 3 2 4 3 2 2" xfId="32553"/>
    <cellStyle name="쉼표 [0] 12 2 2 2 3 2 4 3 3" xfId="32554"/>
    <cellStyle name="쉼표 [0] 12 2 2 2 3 2 4 4" xfId="18644"/>
    <cellStyle name="쉼표 [0] 12 2 2 2 3 2 4 4 2" xfId="18645"/>
    <cellStyle name="쉼표 [0] 12 2 2 2 3 2 4 4 2 2" xfId="32555"/>
    <cellStyle name="쉼표 [0] 12 2 2 2 3 2 4 4 3" xfId="32556"/>
    <cellStyle name="쉼표 [0] 12 2 2 2 3 2 4 5" xfId="18646"/>
    <cellStyle name="쉼표 [0] 12 2 2 2 3 2 4 5 2" xfId="18647"/>
    <cellStyle name="쉼표 [0] 12 2 2 2 3 2 4 5 2 2" xfId="32557"/>
    <cellStyle name="쉼표 [0] 12 2 2 2 3 2 4 5 3" xfId="32558"/>
    <cellStyle name="쉼표 [0] 12 2 2 2 3 2 4 6" xfId="18648"/>
    <cellStyle name="쉼표 [0] 12 2 2 2 3 2 4 6 2" xfId="18649"/>
    <cellStyle name="쉼표 [0] 12 2 2 2 3 2 4 6 2 2" xfId="32559"/>
    <cellStyle name="쉼표 [0] 12 2 2 2 3 2 4 6 3" xfId="32560"/>
    <cellStyle name="쉼표 [0] 12 2 2 2 3 2 4 7" xfId="18650"/>
    <cellStyle name="쉼표 [0] 12 2 2 2 3 2 4 7 2" xfId="18651"/>
    <cellStyle name="쉼표 [0] 12 2 2 2 3 2 4 7 2 2" xfId="32561"/>
    <cellStyle name="쉼표 [0] 12 2 2 2 3 2 4 7 3" xfId="32562"/>
    <cellStyle name="쉼표 [0] 12 2 2 2 3 2 4 8" xfId="18652"/>
    <cellStyle name="쉼표 [0] 12 2 2 2 3 2 4 8 2" xfId="32563"/>
    <cellStyle name="쉼표 [0] 12 2 2 2 3 2 4 9" xfId="18653"/>
    <cellStyle name="쉼표 [0] 12 2 2 2 3 2 4 9 2" xfId="32564"/>
    <cellStyle name="쉼표 [0] 12 2 2 2 3 2 5" xfId="18654"/>
    <cellStyle name="쉼표 [0] 12 2 2 2 3 2 5 10" xfId="18655"/>
    <cellStyle name="쉼표 [0] 12 2 2 2 3 2 5 11" xfId="18656"/>
    <cellStyle name="쉼표 [0] 12 2 2 2 3 2 5 12" xfId="36453"/>
    <cellStyle name="쉼표 [0] 12 2 2 2 3 2 5 2" xfId="18657"/>
    <cellStyle name="쉼표 [0] 12 2 2 2 3 2 5 2 2" xfId="18658"/>
    <cellStyle name="쉼표 [0] 12 2 2 2 3 2 5 2 2 2" xfId="32565"/>
    <cellStyle name="쉼표 [0] 12 2 2 2 3 2 5 2 3" xfId="32566"/>
    <cellStyle name="쉼표 [0] 12 2 2 2 3 2 5 3" xfId="18659"/>
    <cellStyle name="쉼표 [0] 12 2 2 2 3 2 5 3 2" xfId="18660"/>
    <cellStyle name="쉼표 [0] 12 2 2 2 3 2 5 3 2 2" xfId="32567"/>
    <cellStyle name="쉼표 [0] 12 2 2 2 3 2 5 3 3" xfId="32568"/>
    <cellStyle name="쉼표 [0] 12 2 2 2 3 2 5 4" xfId="18661"/>
    <cellStyle name="쉼표 [0] 12 2 2 2 3 2 5 4 2" xfId="18662"/>
    <cellStyle name="쉼표 [0] 12 2 2 2 3 2 5 4 2 2" xfId="32569"/>
    <cellStyle name="쉼표 [0] 12 2 2 2 3 2 5 4 3" xfId="32570"/>
    <cellStyle name="쉼표 [0] 12 2 2 2 3 2 5 5" xfId="18663"/>
    <cellStyle name="쉼표 [0] 12 2 2 2 3 2 5 5 2" xfId="18664"/>
    <cellStyle name="쉼표 [0] 12 2 2 2 3 2 5 5 2 2" xfId="32571"/>
    <cellStyle name="쉼표 [0] 12 2 2 2 3 2 5 5 3" xfId="32572"/>
    <cellStyle name="쉼표 [0] 12 2 2 2 3 2 5 6" xfId="18665"/>
    <cellStyle name="쉼표 [0] 12 2 2 2 3 2 5 6 2" xfId="18666"/>
    <cellStyle name="쉼표 [0] 12 2 2 2 3 2 5 6 2 2" xfId="32573"/>
    <cellStyle name="쉼표 [0] 12 2 2 2 3 2 5 6 3" xfId="32574"/>
    <cellStyle name="쉼표 [0] 12 2 2 2 3 2 5 7" xfId="18667"/>
    <cellStyle name="쉼표 [0] 12 2 2 2 3 2 5 7 2" xfId="18668"/>
    <cellStyle name="쉼표 [0] 12 2 2 2 3 2 5 7 2 2" xfId="32575"/>
    <cellStyle name="쉼표 [0] 12 2 2 2 3 2 5 7 3" xfId="32576"/>
    <cellStyle name="쉼표 [0] 12 2 2 2 3 2 5 8" xfId="18669"/>
    <cellStyle name="쉼표 [0] 12 2 2 2 3 2 5 8 2" xfId="32577"/>
    <cellStyle name="쉼표 [0] 12 2 2 2 3 2 5 9" xfId="18670"/>
    <cellStyle name="쉼표 [0] 12 2 2 2 3 2 5 9 2" xfId="32578"/>
    <cellStyle name="쉼표 [0] 12 2 2 2 3 2 6" xfId="18671"/>
    <cellStyle name="쉼표 [0] 12 2 2 2 3 2 6 10" xfId="18672"/>
    <cellStyle name="쉼표 [0] 12 2 2 2 3 2 6 11" xfId="18673"/>
    <cellStyle name="쉼표 [0] 12 2 2 2 3 2 6 12" xfId="36451"/>
    <cellStyle name="쉼표 [0] 12 2 2 2 3 2 6 2" xfId="18674"/>
    <cellStyle name="쉼표 [0] 12 2 2 2 3 2 6 2 2" xfId="18675"/>
    <cellStyle name="쉼표 [0] 12 2 2 2 3 2 6 2 2 2" xfId="32579"/>
    <cellStyle name="쉼표 [0] 12 2 2 2 3 2 6 2 3" xfId="32580"/>
    <cellStyle name="쉼표 [0] 12 2 2 2 3 2 6 3" xfId="18676"/>
    <cellStyle name="쉼표 [0] 12 2 2 2 3 2 6 3 2" xfId="18677"/>
    <cellStyle name="쉼표 [0] 12 2 2 2 3 2 6 3 2 2" xfId="32581"/>
    <cellStyle name="쉼표 [0] 12 2 2 2 3 2 6 3 3" xfId="32582"/>
    <cellStyle name="쉼표 [0] 12 2 2 2 3 2 6 4" xfId="18678"/>
    <cellStyle name="쉼표 [0] 12 2 2 2 3 2 6 4 2" xfId="18679"/>
    <cellStyle name="쉼표 [0] 12 2 2 2 3 2 6 4 2 2" xfId="32583"/>
    <cellStyle name="쉼표 [0] 12 2 2 2 3 2 6 4 3" xfId="32584"/>
    <cellStyle name="쉼표 [0] 12 2 2 2 3 2 6 5" xfId="18680"/>
    <cellStyle name="쉼표 [0] 12 2 2 2 3 2 6 5 2" xfId="18681"/>
    <cellStyle name="쉼표 [0] 12 2 2 2 3 2 6 5 2 2" xfId="32585"/>
    <cellStyle name="쉼표 [0] 12 2 2 2 3 2 6 5 3" xfId="32586"/>
    <cellStyle name="쉼표 [0] 12 2 2 2 3 2 6 6" xfId="18682"/>
    <cellStyle name="쉼표 [0] 12 2 2 2 3 2 6 6 2" xfId="18683"/>
    <cellStyle name="쉼표 [0] 12 2 2 2 3 2 6 6 2 2" xfId="32587"/>
    <cellStyle name="쉼표 [0] 12 2 2 2 3 2 6 6 3" xfId="32588"/>
    <cellStyle name="쉼표 [0] 12 2 2 2 3 2 6 7" xfId="18684"/>
    <cellStyle name="쉼표 [0] 12 2 2 2 3 2 6 7 2" xfId="18685"/>
    <cellStyle name="쉼표 [0] 12 2 2 2 3 2 6 7 2 2" xfId="32589"/>
    <cellStyle name="쉼표 [0] 12 2 2 2 3 2 6 7 3" xfId="32590"/>
    <cellStyle name="쉼표 [0] 12 2 2 2 3 2 6 8" xfId="18686"/>
    <cellStyle name="쉼표 [0] 12 2 2 2 3 2 6 8 2" xfId="32591"/>
    <cellStyle name="쉼표 [0] 12 2 2 2 3 2 6 9" xfId="18687"/>
    <cellStyle name="쉼표 [0] 12 2 2 2 3 2 6 9 2" xfId="32592"/>
    <cellStyle name="쉼표 [0] 12 2 2 2 3 2 7" xfId="18688"/>
    <cellStyle name="쉼표 [0] 12 2 2 2 3 2 7 2" xfId="18689"/>
    <cellStyle name="쉼표 [0] 12 2 2 2 3 2 7 2 2" xfId="32593"/>
    <cellStyle name="쉼표 [0] 12 2 2 2 3 2 7 3" xfId="32594"/>
    <cellStyle name="쉼표 [0] 12 2 2 2 3 2 8" xfId="18690"/>
    <cellStyle name="쉼표 [0] 12 2 2 2 3 2 8 2" xfId="18691"/>
    <cellStyle name="쉼표 [0] 12 2 2 2 3 2 8 2 2" xfId="32595"/>
    <cellStyle name="쉼표 [0] 12 2 2 2 3 2 8 3" xfId="32596"/>
    <cellStyle name="쉼표 [0] 12 2 2 2 3 2 9" xfId="18692"/>
    <cellStyle name="쉼표 [0] 12 2 2 2 3 2 9 2" xfId="18693"/>
    <cellStyle name="쉼표 [0] 12 2 2 2 3 2 9 2 2" xfId="32597"/>
    <cellStyle name="쉼표 [0] 12 2 2 2 3 2 9 3" xfId="32598"/>
    <cellStyle name="쉼표 [0] 12 2 2 2 3 3" xfId="18694"/>
    <cellStyle name="쉼표 [0] 12 2 2 2 3 3 10" xfId="18695"/>
    <cellStyle name="쉼표 [0] 12 2 2 2 3 3 11" xfId="18696"/>
    <cellStyle name="쉼표 [0] 12 2 2 2 3 3 12" xfId="36449"/>
    <cellStyle name="쉼표 [0] 12 2 2 2 3 3 2" xfId="18697"/>
    <cellStyle name="쉼표 [0] 12 2 2 2 3 3 2 2" xfId="18698"/>
    <cellStyle name="쉼표 [0] 12 2 2 2 3 3 2 2 2" xfId="32599"/>
    <cellStyle name="쉼표 [0] 12 2 2 2 3 3 2 3" xfId="32600"/>
    <cellStyle name="쉼표 [0] 12 2 2 2 3 3 3" xfId="18699"/>
    <cellStyle name="쉼표 [0] 12 2 2 2 3 3 3 2" xfId="18700"/>
    <cellStyle name="쉼표 [0] 12 2 2 2 3 3 3 2 2" xfId="32601"/>
    <cellStyle name="쉼표 [0] 12 2 2 2 3 3 3 3" xfId="32602"/>
    <cellStyle name="쉼표 [0] 12 2 2 2 3 3 4" xfId="18701"/>
    <cellStyle name="쉼표 [0] 12 2 2 2 3 3 4 2" xfId="18702"/>
    <cellStyle name="쉼표 [0] 12 2 2 2 3 3 4 2 2" xfId="32603"/>
    <cellStyle name="쉼표 [0] 12 2 2 2 3 3 4 3" xfId="32604"/>
    <cellStyle name="쉼표 [0] 12 2 2 2 3 3 5" xfId="18703"/>
    <cellStyle name="쉼표 [0] 12 2 2 2 3 3 5 2" xfId="18704"/>
    <cellStyle name="쉼표 [0] 12 2 2 2 3 3 5 2 2" xfId="32605"/>
    <cellStyle name="쉼표 [0] 12 2 2 2 3 3 5 3" xfId="32606"/>
    <cellStyle name="쉼표 [0] 12 2 2 2 3 3 6" xfId="18705"/>
    <cellStyle name="쉼표 [0] 12 2 2 2 3 3 6 2" xfId="18706"/>
    <cellStyle name="쉼표 [0] 12 2 2 2 3 3 6 2 2" xfId="32607"/>
    <cellStyle name="쉼표 [0] 12 2 2 2 3 3 6 3" xfId="32608"/>
    <cellStyle name="쉼표 [0] 12 2 2 2 3 3 7" xfId="18707"/>
    <cellStyle name="쉼표 [0] 12 2 2 2 3 3 7 2" xfId="18708"/>
    <cellStyle name="쉼표 [0] 12 2 2 2 3 3 7 2 2" xfId="32609"/>
    <cellStyle name="쉼표 [0] 12 2 2 2 3 3 7 3" xfId="32610"/>
    <cellStyle name="쉼표 [0] 12 2 2 2 3 3 8" xfId="18709"/>
    <cellStyle name="쉼표 [0] 12 2 2 2 3 3 8 2" xfId="32611"/>
    <cellStyle name="쉼표 [0] 12 2 2 2 3 3 9" xfId="18710"/>
    <cellStyle name="쉼표 [0] 12 2 2 2 3 3 9 2" xfId="32612"/>
    <cellStyle name="쉼표 [0] 12 2 2 2 3 4" xfId="18711"/>
    <cellStyle name="쉼표 [0] 12 2 2 2 3 4 10" xfId="18712"/>
    <cellStyle name="쉼표 [0] 12 2 2 2 3 4 10 2" xfId="32613"/>
    <cellStyle name="쉼표 [0] 12 2 2 2 3 4 11" xfId="18713"/>
    <cellStyle name="쉼표 [0] 12 2 2 2 3 4 12" xfId="18714"/>
    <cellStyle name="쉼표 [0] 12 2 2 2 3 4 13" xfId="36448"/>
    <cellStyle name="쉼표 [0] 12 2 2 2 3 4 2" xfId="18715"/>
    <cellStyle name="쉼표 [0] 12 2 2 2 3 4 2 10" xfId="18716"/>
    <cellStyle name="쉼표 [0] 12 2 2 2 3 4 2 10 2" xfId="32614"/>
    <cellStyle name="쉼표 [0] 12 2 2 2 3 4 2 11" xfId="18717"/>
    <cellStyle name="쉼표 [0] 12 2 2 2 3 4 2 12" xfId="18718"/>
    <cellStyle name="쉼표 [0] 12 2 2 2 3 4 2 13" xfId="36447"/>
    <cellStyle name="쉼표 [0] 12 2 2 2 3 4 2 2" xfId="18719"/>
    <cellStyle name="쉼표 [0] 12 2 2 2 3 4 2 2 2" xfId="18720"/>
    <cellStyle name="쉼표 [0] 12 2 2 2 3 4 2 2 2 2" xfId="32615"/>
    <cellStyle name="쉼표 [0] 12 2 2 2 3 4 2 2 3" xfId="32616"/>
    <cellStyle name="쉼표 [0] 12 2 2 2 3 4 2 3" xfId="18721"/>
    <cellStyle name="쉼표 [0] 12 2 2 2 3 4 2 3 2" xfId="18722"/>
    <cellStyle name="쉼표 [0] 12 2 2 2 3 4 2 3 2 2" xfId="32617"/>
    <cellStyle name="쉼표 [0] 12 2 2 2 3 4 2 3 3" xfId="32618"/>
    <cellStyle name="쉼표 [0] 12 2 2 2 3 4 2 4" xfId="18723"/>
    <cellStyle name="쉼표 [0] 12 2 2 2 3 4 2 4 2" xfId="18724"/>
    <cellStyle name="쉼표 [0] 12 2 2 2 3 4 2 4 2 2" xfId="32619"/>
    <cellStyle name="쉼표 [0] 12 2 2 2 3 4 2 4 3" xfId="32620"/>
    <cellStyle name="쉼표 [0] 12 2 2 2 3 4 2 5" xfId="18725"/>
    <cellStyle name="쉼표 [0] 12 2 2 2 3 4 2 5 2" xfId="18726"/>
    <cellStyle name="쉼표 [0] 12 2 2 2 3 4 2 5 2 2" xfId="32621"/>
    <cellStyle name="쉼표 [0] 12 2 2 2 3 4 2 5 3" xfId="32622"/>
    <cellStyle name="쉼표 [0] 12 2 2 2 3 4 2 6" xfId="18727"/>
    <cellStyle name="쉼표 [0] 12 2 2 2 3 4 2 6 2" xfId="18728"/>
    <cellStyle name="쉼표 [0] 12 2 2 2 3 4 2 6 2 2" xfId="32623"/>
    <cellStyle name="쉼표 [0] 12 2 2 2 3 4 2 6 3" xfId="32624"/>
    <cellStyle name="쉼표 [0] 12 2 2 2 3 4 2 7" xfId="18729"/>
    <cellStyle name="쉼표 [0] 12 2 2 2 3 4 2 7 2" xfId="18730"/>
    <cellStyle name="쉼표 [0] 12 2 2 2 3 4 2 7 2 2" xfId="32625"/>
    <cellStyle name="쉼표 [0] 12 2 2 2 3 4 2 7 3" xfId="32626"/>
    <cellStyle name="쉼표 [0] 12 2 2 2 3 4 2 8" xfId="18731"/>
    <cellStyle name="쉼표 [0] 12 2 2 2 3 4 2 8 2" xfId="18732"/>
    <cellStyle name="쉼표 [0] 12 2 2 2 3 4 2 8 2 2" xfId="32627"/>
    <cellStyle name="쉼표 [0] 12 2 2 2 3 4 2 8 3" xfId="32628"/>
    <cellStyle name="쉼표 [0] 12 2 2 2 3 4 2 9" xfId="18733"/>
    <cellStyle name="쉼표 [0] 12 2 2 2 3 4 2 9 2" xfId="32629"/>
    <cellStyle name="쉼표 [0] 12 2 2 2 3 4 3" xfId="18734"/>
    <cellStyle name="쉼표 [0] 12 2 2 2 3 4 3 2" xfId="18735"/>
    <cellStyle name="쉼표 [0] 12 2 2 2 3 4 3 2 2" xfId="32630"/>
    <cellStyle name="쉼표 [0] 12 2 2 2 3 4 3 3" xfId="32631"/>
    <cellStyle name="쉼표 [0] 12 2 2 2 3 4 4" xfId="18736"/>
    <cellStyle name="쉼표 [0] 12 2 2 2 3 4 4 2" xfId="18737"/>
    <cellStyle name="쉼표 [0] 12 2 2 2 3 4 4 2 2" xfId="32632"/>
    <cellStyle name="쉼표 [0] 12 2 2 2 3 4 4 3" xfId="32633"/>
    <cellStyle name="쉼표 [0] 12 2 2 2 3 4 5" xfId="18738"/>
    <cellStyle name="쉼표 [0] 12 2 2 2 3 4 5 2" xfId="18739"/>
    <cellStyle name="쉼표 [0] 12 2 2 2 3 4 5 2 2" xfId="32634"/>
    <cellStyle name="쉼표 [0] 12 2 2 2 3 4 5 3" xfId="32635"/>
    <cellStyle name="쉼표 [0] 12 2 2 2 3 4 6" xfId="18740"/>
    <cellStyle name="쉼표 [0] 12 2 2 2 3 4 6 2" xfId="18741"/>
    <cellStyle name="쉼표 [0] 12 2 2 2 3 4 6 2 2" xfId="32636"/>
    <cellStyle name="쉼표 [0] 12 2 2 2 3 4 6 3" xfId="32637"/>
    <cellStyle name="쉼표 [0] 12 2 2 2 3 4 7" xfId="18742"/>
    <cellStyle name="쉼표 [0] 12 2 2 2 3 4 7 2" xfId="18743"/>
    <cellStyle name="쉼표 [0] 12 2 2 2 3 4 7 2 2" xfId="32638"/>
    <cellStyle name="쉼표 [0] 12 2 2 2 3 4 7 3" xfId="32639"/>
    <cellStyle name="쉼표 [0] 12 2 2 2 3 4 8" xfId="18744"/>
    <cellStyle name="쉼표 [0] 12 2 2 2 3 4 8 2" xfId="18745"/>
    <cellStyle name="쉼표 [0] 12 2 2 2 3 4 8 2 2" xfId="32640"/>
    <cellStyle name="쉼표 [0] 12 2 2 2 3 4 8 3" xfId="32641"/>
    <cellStyle name="쉼표 [0] 12 2 2 2 3 4 9" xfId="18746"/>
    <cellStyle name="쉼표 [0] 12 2 2 2 3 4 9 2" xfId="32642"/>
    <cellStyle name="쉼표 [0] 12 2 2 2 3 5" xfId="18747"/>
    <cellStyle name="쉼표 [0] 12 2 2 2 3 5 10" xfId="36445"/>
    <cellStyle name="쉼표 [0] 12 2 2 2 3 5 2" xfId="18748"/>
    <cellStyle name="쉼표 [0] 12 2 2 2 3 5 2 2" xfId="18749"/>
    <cellStyle name="쉼표 [0] 12 2 2 2 3 5 2 2 2" xfId="32643"/>
    <cellStyle name="쉼표 [0] 12 2 2 2 3 5 2 3" xfId="32644"/>
    <cellStyle name="쉼표 [0] 12 2 2 2 3 5 3" xfId="18750"/>
    <cellStyle name="쉼표 [0] 12 2 2 2 3 5 3 2" xfId="18751"/>
    <cellStyle name="쉼표 [0] 12 2 2 2 3 5 3 2 2" xfId="32645"/>
    <cellStyle name="쉼표 [0] 12 2 2 2 3 5 3 3" xfId="32646"/>
    <cellStyle name="쉼표 [0] 12 2 2 2 3 5 4" xfId="18752"/>
    <cellStyle name="쉼표 [0] 12 2 2 2 3 5 4 2" xfId="18753"/>
    <cellStyle name="쉼표 [0] 12 2 2 2 3 5 4 2 2" xfId="32647"/>
    <cellStyle name="쉼표 [0] 12 2 2 2 3 5 4 3" xfId="32648"/>
    <cellStyle name="쉼표 [0] 12 2 2 2 3 5 5" xfId="18754"/>
    <cellStyle name="쉼표 [0] 12 2 2 2 3 5 5 2" xfId="18755"/>
    <cellStyle name="쉼표 [0] 12 2 2 2 3 5 5 2 2" xfId="32649"/>
    <cellStyle name="쉼표 [0] 12 2 2 2 3 5 5 3" xfId="32650"/>
    <cellStyle name="쉼표 [0] 12 2 2 2 3 5 6" xfId="18756"/>
    <cellStyle name="쉼표 [0] 12 2 2 2 3 5 6 2" xfId="32651"/>
    <cellStyle name="쉼표 [0] 12 2 2 2 3 5 7" xfId="18757"/>
    <cellStyle name="쉼표 [0] 12 2 2 2 3 5 7 2" xfId="32652"/>
    <cellStyle name="쉼표 [0] 12 2 2 2 3 5 8" xfId="18758"/>
    <cellStyle name="쉼표 [0] 12 2 2 2 3 5 9" xfId="18759"/>
    <cellStyle name="쉼표 [0] 12 2 2 2 3 6" xfId="18760"/>
    <cellStyle name="쉼표 [0] 12 2 2 2 3 6 10" xfId="36443"/>
    <cellStyle name="쉼표 [0] 12 2 2 2 3 6 2" xfId="18761"/>
    <cellStyle name="쉼표 [0] 12 2 2 2 3 6 2 2" xfId="18762"/>
    <cellStyle name="쉼표 [0] 12 2 2 2 3 6 2 2 2" xfId="32653"/>
    <cellStyle name="쉼표 [0] 12 2 2 2 3 6 2 3" xfId="32654"/>
    <cellStyle name="쉼표 [0] 12 2 2 2 3 6 3" xfId="18763"/>
    <cellStyle name="쉼표 [0] 12 2 2 2 3 6 3 2" xfId="18764"/>
    <cellStyle name="쉼표 [0] 12 2 2 2 3 6 3 2 2" xfId="32655"/>
    <cellStyle name="쉼표 [0] 12 2 2 2 3 6 3 3" xfId="32656"/>
    <cellStyle name="쉼표 [0] 12 2 2 2 3 6 4" xfId="18765"/>
    <cellStyle name="쉼표 [0] 12 2 2 2 3 6 4 2" xfId="18766"/>
    <cellStyle name="쉼표 [0] 12 2 2 2 3 6 4 2 2" xfId="32657"/>
    <cellStyle name="쉼표 [0] 12 2 2 2 3 6 4 3" xfId="32658"/>
    <cellStyle name="쉼표 [0] 12 2 2 2 3 6 5" xfId="18767"/>
    <cellStyle name="쉼표 [0] 12 2 2 2 3 6 5 2" xfId="18768"/>
    <cellStyle name="쉼표 [0] 12 2 2 2 3 6 5 2 2" xfId="32659"/>
    <cellStyle name="쉼표 [0] 12 2 2 2 3 6 5 3" xfId="32660"/>
    <cellStyle name="쉼표 [0] 12 2 2 2 3 6 6" xfId="18769"/>
    <cellStyle name="쉼표 [0] 12 2 2 2 3 6 6 2" xfId="32661"/>
    <cellStyle name="쉼표 [0] 12 2 2 2 3 6 7" xfId="18770"/>
    <cellStyle name="쉼표 [0] 12 2 2 2 3 6 7 2" xfId="32662"/>
    <cellStyle name="쉼표 [0] 12 2 2 2 3 6 8" xfId="18771"/>
    <cellStyle name="쉼표 [0] 12 2 2 2 3 6 9" xfId="18772"/>
    <cellStyle name="쉼표 [0] 12 2 2 2 3 7" xfId="18773"/>
    <cellStyle name="쉼표 [0] 12 2 2 2 3 7 10" xfId="36441"/>
    <cellStyle name="쉼표 [0] 12 2 2 2 3 7 2" xfId="18774"/>
    <cellStyle name="쉼표 [0] 12 2 2 2 3 7 2 2" xfId="18775"/>
    <cellStyle name="쉼표 [0] 12 2 2 2 3 7 2 2 2" xfId="32663"/>
    <cellStyle name="쉼표 [0] 12 2 2 2 3 7 2 3" xfId="32664"/>
    <cellStyle name="쉼표 [0] 12 2 2 2 3 7 3" xfId="18776"/>
    <cellStyle name="쉼표 [0] 12 2 2 2 3 7 3 2" xfId="18777"/>
    <cellStyle name="쉼표 [0] 12 2 2 2 3 7 3 2 2" xfId="32665"/>
    <cellStyle name="쉼표 [0] 12 2 2 2 3 7 3 3" xfId="32666"/>
    <cellStyle name="쉼표 [0] 12 2 2 2 3 7 4" xfId="18778"/>
    <cellStyle name="쉼표 [0] 12 2 2 2 3 7 4 2" xfId="18779"/>
    <cellStyle name="쉼표 [0] 12 2 2 2 3 7 4 2 2" xfId="32667"/>
    <cellStyle name="쉼표 [0] 12 2 2 2 3 7 4 3" xfId="32668"/>
    <cellStyle name="쉼표 [0] 12 2 2 2 3 7 5" xfId="18780"/>
    <cellStyle name="쉼표 [0] 12 2 2 2 3 7 5 2" xfId="18781"/>
    <cellStyle name="쉼표 [0] 12 2 2 2 3 7 5 2 2" xfId="32669"/>
    <cellStyle name="쉼표 [0] 12 2 2 2 3 7 5 3" xfId="32670"/>
    <cellStyle name="쉼표 [0] 12 2 2 2 3 7 6" xfId="18782"/>
    <cellStyle name="쉼표 [0] 12 2 2 2 3 7 6 2" xfId="32671"/>
    <cellStyle name="쉼표 [0] 12 2 2 2 3 7 7" xfId="18783"/>
    <cellStyle name="쉼표 [0] 12 2 2 2 3 7 7 2" xfId="32672"/>
    <cellStyle name="쉼표 [0] 12 2 2 2 3 7 8" xfId="18784"/>
    <cellStyle name="쉼표 [0] 12 2 2 2 3 7 9" xfId="18785"/>
    <cellStyle name="쉼표 [0] 12 2 2 2 3 8" xfId="18786"/>
    <cellStyle name="쉼표 [0] 12 2 2 2 3 8 2" xfId="18787"/>
    <cellStyle name="쉼표 [0] 12 2 2 2 3 8 2 2" xfId="32673"/>
    <cellStyle name="쉼표 [0] 12 2 2 2 3 8 3" xfId="32674"/>
    <cellStyle name="쉼표 [0] 12 2 2 2 3 9" xfId="18788"/>
    <cellStyle name="쉼표 [0] 12 2 2 2 3 9 2" xfId="18789"/>
    <cellStyle name="쉼표 [0] 12 2 2 2 3 9 2 2" xfId="32675"/>
    <cellStyle name="쉼표 [0] 12 2 2 2 3 9 3" xfId="32676"/>
    <cellStyle name="쉼표 [0] 12 2 2 2 4" xfId="18790"/>
    <cellStyle name="쉼표 [0] 12 2 2 2 4 10" xfId="18791"/>
    <cellStyle name="쉼표 [0] 12 2 2 2 4 11" xfId="18792"/>
    <cellStyle name="쉼표 [0] 12 2 2 2 4 12" xfId="36440"/>
    <cellStyle name="쉼표 [0] 12 2 2 2 4 2" xfId="18793"/>
    <cellStyle name="쉼표 [0] 12 2 2 2 4 2 2" xfId="18794"/>
    <cellStyle name="쉼표 [0] 12 2 2 2 4 2 2 2" xfId="32677"/>
    <cellStyle name="쉼표 [0] 12 2 2 2 4 2 3" xfId="32678"/>
    <cellStyle name="쉼표 [0] 12 2 2 2 4 3" xfId="18795"/>
    <cellStyle name="쉼표 [0] 12 2 2 2 4 3 2" xfId="18796"/>
    <cellStyle name="쉼표 [0] 12 2 2 2 4 3 2 2" xfId="32679"/>
    <cellStyle name="쉼표 [0] 12 2 2 2 4 3 3" xfId="32680"/>
    <cellStyle name="쉼표 [0] 12 2 2 2 4 4" xfId="18797"/>
    <cellStyle name="쉼표 [0] 12 2 2 2 4 4 2" xfId="18798"/>
    <cellStyle name="쉼표 [0] 12 2 2 2 4 4 2 2" xfId="32681"/>
    <cellStyle name="쉼표 [0] 12 2 2 2 4 4 3" xfId="32682"/>
    <cellStyle name="쉼표 [0] 12 2 2 2 4 5" xfId="18799"/>
    <cellStyle name="쉼표 [0] 12 2 2 2 4 5 2" xfId="18800"/>
    <cellStyle name="쉼표 [0] 12 2 2 2 4 5 2 2" xfId="32683"/>
    <cellStyle name="쉼표 [0] 12 2 2 2 4 5 3" xfId="32684"/>
    <cellStyle name="쉼표 [0] 12 2 2 2 4 6" xfId="18801"/>
    <cellStyle name="쉼표 [0] 12 2 2 2 4 6 2" xfId="18802"/>
    <cellStyle name="쉼표 [0] 12 2 2 2 4 6 2 2" xfId="32685"/>
    <cellStyle name="쉼표 [0] 12 2 2 2 4 6 3" xfId="32686"/>
    <cellStyle name="쉼표 [0] 12 2 2 2 4 7" xfId="18803"/>
    <cellStyle name="쉼표 [0] 12 2 2 2 4 7 2" xfId="18804"/>
    <cellStyle name="쉼표 [0] 12 2 2 2 4 7 2 2" xfId="32687"/>
    <cellStyle name="쉼표 [0] 12 2 2 2 4 7 3" xfId="32688"/>
    <cellStyle name="쉼표 [0] 12 2 2 2 4 8" xfId="18805"/>
    <cellStyle name="쉼표 [0] 12 2 2 2 4 8 2" xfId="32689"/>
    <cellStyle name="쉼표 [0] 12 2 2 2 4 9" xfId="18806"/>
    <cellStyle name="쉼표 [0] 12 2 2 2 4 9 2" xfId="32690"/>
    <cellStyle name="쉼표 [0] 12 2 2 2 5" xfId="18807"/>
    <cellStyle name="쉼표 [0] 12 2 2 2 5 10" xfId="18808"/>
    <cellStyle name="쉼표 [0] 12 2 2 2 5 11" xfId="18809"/>
    <cellStyle name="쉼표 [0] 12 2 2 2 5 12" xfId="36439"/>
    <cellStyle name="쉼표 [0] 12 2 2 2 5 2" xfId="18810"/>
    <cellStyle name="쉼표 [0] 12 2 2 2 5 2 2" xfId="18811"/>
    <cellStyle name="쉼표 [0] 12 2 2 2 5 2 2 2" xfId="32691"/>
    <cellStyle name="쉼표 [0] 12 2 2 2 5 2 3" xfId="32692"/>
    <cellStyle name="쉼표 [0] 12 2 2 2 5 3" xfId="18812"/>
    <cellStyle name="쉼표 [0] 12 2 2 2 5 3 2" xfId="18813"/>
    <cellStyle name="쉼표 [0] 12 2 2 2 5 3 2 2" xfId="32693"/>
    <cellStyle name="쉼표 [0] 12 2 2 2 5 3 3" xfId="32694"/>
    <cellStyle name="쉼표 [0] 12 2 2 2 5 4" xfId="18814"/>
    <cellStyle name="쉼표 [0] 12 2 2 2 5 4 2" xfId="18815"/>
    <cellStyle name="쉼표 [0] 12 2 2 2 5 4 2 2" xfId="32695"/>
    <cellStyle name="쉼표 [0] 12 2 2 2 5 4 3" xfId="32696"/>
    <cellStyle name="쉼표 [0] 12 2 2 2 5 5" xfId="18816"/>
    <cellStyle name="쉼표 [0] 12 2 2 2 5 5 2" xfId="18817"/>
    <cellStyle name="쉼표 [0] 12 2 2 2 5 5 2 2" xfId="32697"/>
    <cellStyle name="쉼표 [0] 12 2 2 2 5 5 3" xfId="32698"/>
    <cellStyle name="쉼표 [0] 12 2 2 2 5 6" xfId="18818"/>
    <cellStyle name="쉼표 [0] 12 2 2 2 5 6 2" xfId="18819"/>
    <cellStyle name="쉼표 [0] 12 2 2 2 5 6 2 2" xfId="32699"/>
    <cellStyle name="쉼표 [0] 12 2 2 2 5 6 3" xfId="32700"/>
    <cellStyle name="쉼표 [0] 12 2 2 2 5 7" xfId="18820"/>
    <cellStyle name="쉼표 [0] 12 2 2 2 5 7 2" xfId="18821"/>
    <cellStyle name="쉼표 [0] 12 2 2 2 5 7 2 2" xfId="32701"/>
    <cellStyle name="쉼표 [0] 12 2 2 2 5 7 3" xfId="32702"/>
    <cellStyle name="쉼표 [0] 12 2 2 2 5 8" xfId="18822"/>
    <cellStyle name="쉼표 [0] 12 2 2 2 5 8 2" xfId="32703"/>
    <cellStyle name="쉼표 [0] 12 2 2 2 5 9" xfId="18823"/>
    <cellStyle name="쉼표 [0] 12 2 2 2 5 9 2" xfId="32704"/>
    <cellStyle name="쉼표 [0] 12 2 2 2 6" xfId="18824"/>
    <cellStyle name="쉼표 [0] 12 2 2 2 6 10" xfId="18825"/>
    <cellStyle name="쉼표 [0] 12 2 2 2 6 10 2" xfId="18826"/>
    <cellStyle name="쉼표 [0] 12 2 2 2 6 10 2 2" xfId="32705"/>
    <cellStyle name="쉼표 [0] 12 2 2 2 6 10 3" xfId="32706"/>
    <cellStyle name="쉼표 [0] 12 2 2 2 6 11" xfId="18827"/>
    <cellStyle name="쉼표 [0] 12 2 2 2 6 11 2" xfId="18828"/>
    <cellStyle name="쉼표 [0] 12 2 2 2 6 11 2 2" xfId="32707"/>
    <cellStyle name="쉼표 [0] 12 2 2 2 6 11 3" xfId="32708"/>
    <cellStyle name="쉼표 [0] 12 2 2 2 6 12" xfId="18829"/>
    <cellStyle name="쉼표 [0] 12 2 2 2 6 12 2" xfId="18830"/>
    <cellStyle name="쉼표 [0] 12 2 2 2 6 12 2 2" xfId="32709"/>
    <cellStyle name="쉼표 [0] 12 2 2 2 6 12 3" xfId="32710"/>
    <cellStyle name="쉼표 [0] 12 2 2 2 6 13" xfId="18831"/>
    <cellStyle name="쉼표 [0] 12 2 2 2 6 13 2" xfId="18832"/>
    <cellStyle name="쉼표 [0] 12 2 2 2 6 13 2 2" xfId="32711"/>
    <cellStyle name="쉼표 [0] 12 2 2 2 6 13 3" xfId="32712"/>
    <cellStyle name="쉼표 [0] 12 2 2 2 6 14" xfId="18833"/>
    <cellStyle name="쉼표 [0] 12 2 2 2 6 14 2" xfId="32713"/>
    <cellStyle name="쉼표 [0] 12 2 2 2 6 15" xfId="18834"/>
    <cellStyle name="쉼표 [0] 12 2 2 2 6 15 2" xfId="32714"/>
    <cellStyle name="쉼표 [0] 12 2 2 2 6 16" xfId="18835"/>
    <cellStyle name="쉼표 [0] 12 2 2 2 6 17" xfId="18836"/>
    <cellStyle name="쉼표 [0] 12 2 2 2 6 18" xfId="36437"/>
    <cellStyle name="쉼표 [0] 12 2 2 2 6 2" xfId="18837"/>
    <cellStyle name="쉼표 [0] 12 2 2 2 6 2 10" xfId="18838"/>
    <cellStyle name="쉼표 [0] 12 2 2 2 6 2 10 2" xfId="32715"/>
    <cellStyle name="쉼표 [0] 12 2 2 2 6 2 11" xfId="18839"/>
    <cellStyle name="쉼표 [0] 12 2 2 2 6 2 12" xfId="18840"/>
    <cellStyle name="쉼표 [0] 12 2 2 2 6 2 13" xfId="36435"/>
    <cellStyle name="쉼표 [0] 12 2 2 2 6 2 2" xfId="18841"/>
    <cellStyle name="쉼표 [0] 12 2 2 2 6 2 2 10" xfId="18842"/>
    <cellStyle name="쉼표 [0] 12 2 2 2 6 2 2 10 2" xfId="32716"/>
    <cellStyle name="쉼표 [0] 12 2 2 2 6 2 2 11" xfId="18843"/>
    <cellStyle name="쉼표 [0] 12 2 2 2 6 2 2 12" xfId="18844"/>
    <cellStyle name="쉼표 [0] 12 2 2 2 6 2 2 13" xfId="36433"/>
    <cellStyle name="쉼표 [0] 12 2 2 2 6 2 2 2" xfId="18845"/>
    <cellStyle name="쉼표 [0] 12 2 2 2 6 2 2 2 2" xfId="18846"/>
    <cellStyle name="쉼표 [0] 12 2 2 2 6 2 2 2 2 2" xfId="32717"/>
    <cellStyle name="쉼표 [0] 12 2 2 2 6 2 2 2 3" xfId="32718"/>
    <cellStyle name="쉼표 [0] 12 2 2 2 6 2 2 3" xfId="18847"/>
    <cellStyle name="쉼표 [0] 12 2 2 2 6 2 2 3 2" xfId="18848"/>
    <cellStyle name="쉼표 [0] 12 2 2 2 6 2 2 3 2 2" xfId="32719"/>
    <cellStyle name="쉼표 [0] 12 2 2 2 6 2 2 3 3" xfId="32720"/>
    <cellStyle name="쉼표 [0] 12 2 2 2 6 2 2 4" xfId="18849"/>
    <cellStyle name="쉼표 [0] 12 2 2 2 6 2 2 4 2" xfId="18850"/>
    <cellStyle name="쉼표 [0] 12 2 2 2 6 2 2 4 2 2" xfId="32721"/>
    <cellStyle name="쉼표 [0] 12 2 2 2 6 2 2 4 3" xfId="32722"/>
    <cellStyle name="쉼표 [0] 12 2 2 2 6 2 2 5" xfId="18851"/>
    <cellStyle name="쉼표 [0] 12 2 2 2 6 2 2 5 2" xfId="18852"/>
    <cellStyle name="쉼표 [0] 12 2 2 2 6 2 2 5 2 2" xfId="32723"/>
    <cellStyle name="쉼표 [0] 12 2 2 2 6 2 2 5 3" xfId="32724"/>
    <cellStyle name="쉼표 [0] 12 2 2 2 6 2 2 6" xfId="18853"/>
    <cellStyle name="쉼표 [0] 12 2 2 2 6 2 2 6 2" xfId="18854"/>
    <cellStyle name="쉼표 [0] 12 2 2 2 6 2 2 6 2 2" xfId="32725"/>
    <cellStyle name="쉼표 [0] 12 2 2 2 6 2 2 6 3" xfId="32726"/>
    <cellStyle name="쉼표 [0] 12 2 2 2 6 2 2 7" xfId="18855"/>
    <cellStyle name="쉼표 [0] 12 2 2 2 6 2 2 7 2" xfId="18856"/>
    <cellStyle name="쉼표 [0] 12 2 2 2 6 2 2 7 2 2" xfId="32727"/>
    <cellStyle name="쉼표 [0] 12 2 2 2 6 2 2 7 3" xfId="32728"/>
    <cellStyle name="쉼표 [0] 12 2 2 2 6 2 2 8" xfId="18857"/>
    <cellStyle name="쉼표 [0] 12 2 2 2 6 2 2 8 2" xfId="18858"/>
    <cellStyle name="쉼표 [0] 12 2 2 2 6 2 2 8 2 2" xfId="32729"/>
    <cellStyle name="쉼표 [0] 12 2 2 2 6 2 2 8 3" xfId="32730"/>
    <cellStyle name="쉼표 [0] 12 2 2 2 6 2 2 9" xfId="18859"/>
    <cellStyle name="쉼표 [0] 12 2 2 2 6 2 2 9 2" xfId="32731"/>
    <cellStyle name="쉼표 [0] 12 2 2 2 6 2 3" xfId="18860"/>
    <cellStyle name="쉼표 [0] 12 2 2 2 6 2 3 2" xfId="18861"/>
    <cellStyle name="쉼표 [0] 12 2 2 2 6 2 3 2 2" xfId="32732"/>
    <cellStyle name="쉼표 [0] 12 2 2 2 6 2 3 3" xfId="32733"/>
    <cellStyle name="쉼표 [0] 12 2 2 2 6 2 4" xfId="18862"/>
    <cellStyle name="쉼표 [0] 12 2 2 2 6 2 4 2" xfId="18863"/>
    <cellStyle name="쉼표 [0] 12 2 2 2 6 2 4 2 2" xfId="32734"/>
    <cellStyle name="쉼표 [0] 12 2 2 2 6 2 4 3" xfId="32735"/>
    <cellStyle name="쉼표 [0] 12 2 2 2 6 2 5" xfId="18864"/>
    <cellStyle name="쉼표 [0] 12 2 2 2 6 2 5 2" xfId="18865"/>
    <cellStyle name="쉼표 [0] 12 2 2 2 6 2 5 2 2" xfId="32736"/>
    <cellStyle name="쉼표 [0] 12 2 2 2 6 2 5 3" xfId="32737"/>
    <cellStyle name="쉼표 [0] 12 2 2 2 6 2 6" xfId="18866"/>
    <cellStyle name="쉼표 [0] 12 2 2 2 6 2 6 2" xfId="18867"/>
    <cellStyle name="쉼표 [0] 12 2 2 2 6 2 6 2 2" xfId="32738"/>
    <cellStyle name="쉼표 [0] 12 2 2 2 6 2 6 3" xfId="32739"/>
    <cellStyle name="쉼표 [0] 12 2 2 2 6 2 7" xfId="18868"/>
    <cellStyle name="쉼표 [0] 12 2 2 2 6 2 7 2" xfId="18869"/>
    <cellStyle name="쉼표 [0] 12 2 2 2 6 2 7 2 2" xfId="32740"/>
    <cellStyle name="쉼표 [0] 12 2 2 2 6 2 7 3" xfId="32741"/>
    <cellStyle name="쉼표 [0] 12 2 2 2 6 2 8" xfId="18870"/>
    <cellStyle name="쉼표 [0] 12 2 2 2 6 2 8 2" xfId="18871"/>
    <cellStyle name="쉼표 [0] 12 2 2 2 6 2 8 2 2" xfId="32742"/>
    <cellStyle name="쉼표 [0] 12 2 2 2 6 2 8 3" xfId="32743"/>
    <cellStyle name="쉼표 [0] 12 2 2 2 6 2 9" xfId="18872"/>
    <cellStyle name="쉼표 [0] 12 2 2 2 6 2 9 2" xfId="32744"/>
    <cellStyle name="쉼표 [0] 12 2 2 2 6 3" xfId="18873"/>
    <cellStyle name="쉼표 [0] 12 2 2 2 6 3 10" xfId="36432"/>
    <cellStyle name="쉼표 [0] 12 2 2 2 6 3 2" xfId="18874"/>
    <cellStyle name="쉼표 [0] 12 2 2 2 6 3 2 2" xfId="18875"/>
    <cellStyle name="쉼표 [0] 12 2 2 2 6 3 2 2 2" xfId="32745"/>
    <cellStyle name="쉼표 [0] 12 2 2 2 6 3 2 3" xfId="32746"/>
    <cellStyle name="쉼표 [0] 12 2 2 2 6 3 3" xfId="18876"/>
    <cellStyle name="쉼표 [0] 12 2 2 2 6 3 3 2" xfId="18877"/>
    <cellStyle name="쉼표 [0] 12 2 2 2 6 3 3 2 2" xfId="32747"/>
    <cellStyle name="쉼표 [0] 12 2 2 2 6 3 3 3" xfId="32748"/>
    <cellStyle name="쉼표 [0] 12 2 2 2 6 3 4" xfId="18878"/>
    <cellStyle name="쉼표 [0] 12 2 2 2 6 3 4 2" xfId="18879"/>
    <cellStyle name="쉼표 [0] 12 2 2 2 6 3 4 2 2" xfId="32749"/>
    <cellStyle name="쉼표 [0] 12 2 2 2 6 3 4 3" xfId="32750"/>
    <cellStyle name="쉼표 [0] 12 2 2 2 6 3 5" xfId="18880"/>
    <cellStyle name="쉼표 [0] 12 2 2 2 6 3 5 2" xfId="18881"/>
    <cellStyle name="쉼표 [0] 12 2 2 2 6 3 5 2 2" xfId="32751"/>
    <cellStyle name="쉼표 [0] 12 2 2 2 6 3 5 3" xfId="32752"/>
    <cellStyle name="쉼표 [0] 12 2 2 2 6 3 6" xfId="18882"/>
    <cellStyle name="쉼표 [0] 12 2 2 2 6 3 6 2" xfId="32753"/>
    <cellStyle name="쉼표 [0] 12 2 2 2 6 3 7" xfId="18883"/>
    <cellStyle name="쉼표 [0] 12 2 2 2 6 3 7 2" xfId="32754"/>
    <cellStyle name="쉼표 [0] 12 2 2 2 6 3 8" xfId="18884"/>
    <cellStyle name="쉼표 [0] 12 2 2 2 6 3 9" xfId="18885"/>
    <cellStyle name="쉼표 [0] 12 2 2 2 6 4" xfId="18886"/>
    <cellStyle name="쉼표 [0] 12 2 2 2 6 4 10" xfId="36431"/>
    <cellStyle name="쉼표 [0] 12 2 2 2 6 4 2" xfId="18887"/>
    <cellStyle name="쉼표 [0] 12 2 2 2 6 4 2 2" xfId="18888"/>
    <cellStyle name="쉼표 [0] 12 2 2 2 6 4 2 2 2" xfId="32755"/>
    <cellStyle name="쉼표 [0] 12 2 2 2 6 4 2 3" xfId="32756"/>
    <cellStyle name="쉼표 [0] 12 2 2 2 6 4 3" xfId="18889"/>
    <cellStyle name="쉼표 [0] 12 2 2 2 6 4 3 2" xfId="18890"/>
    <cellStyle name="쉼표 [0] 12 2 2 2 6 4 3 2 2" xfId="32757"/>
    <cellStyle name="쉼표 [0] 12 2 2 2 6 4 3 3" xfId="32758"/>
    <cellStyle name="쉼표 [0] 12 2 2 2 6 4 4" xfId="18891"/>
    <cellStyle name="쉼표 [0] 12 2 2 2 6 4 4 2" xfId="18892"/>
    <cellStyle name="쉼표 [0] 12 2 2 2 6 4 4 2 2" xfId="32759"/>
    <cellStyle name="쉼표 [0] 12 2 2 2 6 4 4 3" xfId="32760"/>
    <cellStyle name="쉼표 [0] 12 2 2 2 6 4 5" xfId="18893"/>
    <cellStyle name="쉼표 [0] 12 2 2 2 6 4 5 2" xfId="18894"/>
    <cellStyle name="쉼표 [0] 12 2 2 2 6 4 5 2 2" xfId="32761"/>
    <cellStyle name="쉼표 [0] 12 2 2 2 6 4 5 3" xfId="32762"/>
    <cellStyle name="쉼표 [0] 12 2 2 2 6 4 6" xfId="18895"/>
    <cellStyle name="쉼표 [0] 12 2 2 2 6 4 6 2" xfId="32763"/>
    <cellStyle name="쉼표 [0] 12 2 2 2 6 4 7" xfId="18896"/>
    <cellStyle name="쉼표 [0] 12 2 2 2 6 4 7 2" xfId="32764"/>
    <cellStyle name="쉼표 [0] 12 2 2 2 6 4 8" xfId="18897"/>
    <cellStyle name="쉼표 [0] 12 2 2 2 6 4 9" xfId="18898"/>
    <cellStyle name="쉼표 [0] 12 2 2 2 6 5" xfId="18899"/>
    <cellStyle name="쉼표 [0] 12 2 2 2 6 5 10" xfId="36429"/>
    <cellStyle name="쉼표 [0] 12 2 2 2 6 5 2" xfId="18900"/>
    <cellStyle name="쉼표 [0] 12 2 2 2 6 5 2 2" xfId="18901"/>
    <cellStyle name="쉼표 [0] 12 2 2 2 6 5 2 2 2" xfId="32765"/>
    <cellStyle name="쉼표 [0] 12 2 2 2 6 5 2 3" xfId="32766"/>
    <cellStyle name="쉼표 [0] 12 2 2 2 6 5 3" xfId="18902"/>
    <cellStyle name="쉼표 [0] 12 2 2 2 6 5 3 2" xfId="18903"/>
    <cellStyle name="쉼표 [0] 12 2 2 2 6 5 3 2 2" xfId="32767"/>
    <cellStyle name="쉼표 [0] 12 2 2 2 6 5 3 3" xfId="32768"/>
    <cellStyle name="쉼표 [0] 12 2 2 2 6 5 4" xfId="18904"/>
    <cellStyle name="쉼표 [0] 12 2 2 2 6 5 4 2" xfId="18905"/>
    <cellStyle name="쉼표 [0] 12 2 2 2 6 5 4 2 2" xfId="32769"/>
    <cellStyle name="쉼표 [0] 12 2 2 2 6 5 4 3" xfId="32770"/>
    <cellStyle name="쉼표 [0] 12 2 2 2 6 5 5" xfId="18906"/>
    <cellStyle name="쉼표 [0] 12 2 2 2 6 5 5 2" xfId="18907"/>
    <cellStyle name="쉼표 [0] 12 2 2 2 6 5 5 2 2" xfId="32771"/>
    <cellStyle name="쉼표 [0] 12 2 2 2 6 5 5 3" xfId="32772"/>
    <cellStyle name="쉼표 [0] 12 2 2 2 6 5 6" xfId="18908"/>
    <cellStyle name="쉼표 [0] 12 2 2 2 6 5 6 2" xfId="32773"/>
    <cellStyle name="쉼표 [0] 12 2 2 2 6 5 7" xfId="18909"/>
    <cellStyle name="쉼표 [0] 12 2 2 2 6 5 7 2" xfId="32774"/>
    <cellStyle name="쉼표 [0] 12 2 2 2 6 5 8" xfId="18910"/>
    <cellStyle name="쉼표 [0] 12 2 2 2 6 5 9" xfId="18911"/>
    <cellStyle name="쉼표 [0] 12 2 2 2 6 6" xfId="18912"/>
    <cellStyle name="쉼표 [0] 12 2 2 2 6 6 10" xfId="36427"/>
    <cellStyle name="쉼표 [0] 12 2 2 2 6 6 2" xfId="18913"/>
    <cellStyle name="쉼표 [0] 12 2 2 2 6 6 2 2" xfId="18914"/>
    <cellStyle name="쉼표 [0] 12 2 2 2 6 6 2 2 2" xfId="32775"/>
    <cellStyle name="쉼표 [0] 12 2 2 2 6 6 2 3" xfId="32776"/>
    <cellStyle name="쉼표 [0] 12 2 2 2 6 6 3" xfId="18915"/>
    <cellStyle name="쉼표 [0] 12 2 2 2 6 6 3 2" xfId="18916"/>
    <cellStyle name="쉼표 [0] 12 2 2 2 6 6 3 2 2" xfId="32777"/>
    <cellStyle name="쉼표 [0] 12 2 2 2 6 6 3 3" xfId="32778"/>
    <cellStyle name="쉼표 [0] 12 2 2 2 6 6 4" xfId="18917"/>
    <cellStyle name="쉼표 [0] 12 2 2 2 6 6 4 2" xfId="18918"/>
    <cellStyle name="쉼표 [0] 12 2 2 2 6 6 4 2 2" xfId="32779"/>
    <cellStyle name="쉼표 [0] 12 2 2 2 6 6 4 3" xfId="32780"/>
    <cellStyle name="쉼표 [0] 12 2 2 2 6 6 5" xfId="18919"/>
    <cellStyle name="쉼표 [0] 12 2 2 2 6 6 5 2" xfId="18920"/>
    <cellStyle name="쉼표 [0] 12 2 2 2 6 6 5 2 2" xfId="32781"/>
    <cellStyle name="쉼표 [0] 12 2 2 2 6 6 5 3" xfId="32782"/>
    <cellStyle name="쉼표 [0] 12 2 2 2 6 6 6" xfId="18921"/>
    <cellStyle name="쉼표 [0] 12 2 2 2 6 6 6 2" xfId="32783"/>
    <cellStyle name="쉼표 [0] 12 2 2 2 6 6 7" xfId="18922"/>
    <cellStyle name="쉼표 [0] 12 2 2 2 6 6 7 2" xfId="32784"/>
    <cellStyle name="쉼표 [0] 12 2 2 2 6 6 8" xfId="18923"/>
    <cellStyle name="쉼표 [0] 12 2 2 2 6 6 9" xfId="18924"/>
    <cellStyle name="쉼표 [0] 12 2 2 2 6 7" xfId="18925"/>
    <cellStyle name="쉼표 [0] 12 2 2 2 6 7 2" xfId="18926"/>
    <cellStyle name="쉼표 [0] 12 2 2 2 6 7 2 2" xfId="32785"/>
    <cellStyle name="쉼표 [0] 12 2 2 2 6 7 3" xfId="32786"/>
    <cellStyle name="쉼표 [0] 12 2 2 2 6 8" xfId="18927"/>
    <cellStyle name="쉼표 [0] 12 2 2 2 6 8 2" xfId="18928"/>
    <cellStyle name="쉼표 [0] 12 2 2 2 6 8 2 2" xfId="32787"/>
    <cellStyle name="쉼표 [0] 12 2 2 2 6 8 3" xfId="32788"/>
    <cellStyle name="쉼표 [0] 12 2 2 2 6 9" xfId="18929"/>
    <cellStyle name="쉼표 [0] 12 2 2 2 6 9 2" xfId="18930"/>
    <cellStyle name="쉼표 [0] 12 2 2 2 6 9 2 2" xfId="32789"/>
    <cellStyle name="쉼표 [0] 12 2 2 2 6 9 3" xfId="32790"/>
    <cellStyle name="쉼표 [0] 12 2 2 2 7" xfId="18931"/>
    <cellStyle name="쉼표 [0] 12 2 2 2 7 10" xfId="18932"/>
    <cellStyle name="쉼표 [0] 12 2 2 2 7 10 2" xfId="32791"/>
    <cellStyle name="쉼표 [0] 12 2 2 2 7 11" xfId="18933"/>
    <cellStyle name="쉼표 [0] 12 2 2 2 7 12" xfId="18934"/>
    <cellStyle name="쉼표 [0] 12 2 2 2 7 13" xfId="36426"/>
    <cellStyle name="쉼표 [0] 12 2 2 2 7 2" xfId="18935"/>
    <cellStyle name="쉼표 [0] 12 2 2 2 7 2 10" xfId="18936"/>
    <cellStyle name="쉼표 [0] 12 2 2 2 7 2 10 2" xfId="32792"/>
    <cellStyle name="쉼표 [0] 12 2 2 2 7 2 11" xfId="18937"/>
    <cellStyle name="쉼표 [0] 12 2 2 2 7 2 12" xfId="18938"/>
    <cellStyle name="쉼표 [0] 12 2 2 2 7 2 13" xfId="36425"/>
    <cellStyle name="쉼표 [0] 12 2 2 2 7 2 2" xfId="18939"/>
    <cellStyle name="쉼표 [0] 12 2 2 2 7 2 2 2" xfId="18940"/>
    <cellStyle name="쉼표 [0] 12 2 2 2 7 2 2 2 2" xfId="32793"/>
    <cellStyle name="쉼표 [0] 12 2 2 2 7 2 2 3" xfId="32794"/>
    <cellStyle name="쉼표 [0] 12 2 2 2 7 2 3" xfId="18941"/>
    <cellStyle name="쉼표 [0] 12 2 2 2 7 2 3 2" xfId="18942"/>
    <cellStyle name="쉼표 [0] 12 2 2 2 7 2 3 2 2" xfId="32795"/>
    <cellStyle name="쉼표 [0] 12 2 2 2 7 2 3 3" xfId="32796"/>
    <cellStyle name="쉼표 [0] 12 2 2 2 7 2 4" xfId="18943"/>
    <cellStyle name="쉼표 [0] 12 2 2 2 7 2 4 2" xfId="18944"/>
    <cellStyle name="쉼표 [0] 12 2 2 2 7 2 4 2 2" xfId="32797"/>
    <cellStyle name="쉼표 [0] 12 2 2 2 7 2 4 3" xfId="32798"/>
    <cellStyle name="쉼표 [0] 12 2 2 2 7 2 5" xfId="18945"/>
    <cellStyle name="쉼표 [0] 12 2 2 2 7 2 5 2" xfId="18946"/>
    <cellStyle name="쉼표 [0] 12 2 2 2 7 2 5 2 2" xfId="32799"/>
    <cellStyle name="쉼표 [0] 12 2 2 2 7 2 5 3" xfId="32800"/>
    <cellStyle name="쉼표 [0] 12 2 2 2 7 2 6" xfId="18947"/>
    <cellStyle name="쉼표 [0] 12 2 2 2 7 2 6 2" xfId="18948"/>
    <cellStyle name="쉼표 [0] 12 2 2 2 7 2 6 2 2" xfId="32801"/>
    <cellStyle name="쉼표 [0] 12 2 2 2 7 2 6 3" xfId="32802"/>
    <cellStyle name="쉼표 [0] 12 2 2 2 7 2 7" xfId="18949"/>
    <cellStyle name="쉼표 [0] 12 2 2 2 7 2 7 2" xfId="18950"/>
    <cellStyle name="쉼표 [0] 12 2 2 2 7 2 7 2 2" xfId="32803"/>
    <cellStyle name="쉼표 [0] 12 2 2 2 7 2 7 3" xfId="32804"/>
    <cellStyle name="쉼표 [0] 12 2 2 2 7 2 8" xfId="18951"/>
    <cellStyle name="쉼표 [0] 12 2 2 2 7 2 8 2" xfId="18952"/>
    <cellStyle name="쉼표 [0] 12 2 2 2 7 2 8 2 2" xfId="32805"/>
    <cellStyle name="쉼표 [0] 12 2 2 2 7 2 8 3" xfId="32806"/>
    <cellStyle name="쉼표 [0] 12 2 2 2 7 2 9" xfId="18953"/>
    <cellStyle name="쉼표 [0] 12 2 2 2 7 2 9 2" xfId="32807"/>
    <cellStyle name="쉼표 [0] 12 2 2 2 7 3" xfId="18954"/>
    <cellStyle name="쉼표 [0] 12 2 2 2 7 3 2" xfId="18955"/>
    <cellStyle name="쉼표 [0] 12 2 2 2 7 3 2 2" xfId="32808"/>
    <cellStyle name="쉼표 [0] 12 2 2 2 7 3 3" xfId="32809"/>
    <cellStyle name="쉼표 [0] 12 2 2 2 7 4" xfId="18956"/>
    <cellStyle name="쉼표 [0] 12 2 2 2 7 4 2" xfId="18957"/>
    <cellStyle name="쉼표 [0] 12 2 2 2 7 4 2 2" xfId="32810"/>
    <cellStyle name="쉼표 [0] 12 2 2 2 7 4 3" xfId="32811"/>
    <cellStyle name="쉼표 [0] 12 2 2 2 7 5" xfId="18958"/>
    <cellStyle name="쉼표 [0] 12 2 2 2 7 5 2" xfId="18959"/>
    <cellStyle name="쉼표 [0] 12 2 2 2 7 5 2 2" xfId="32812"/>
    <cellStyle name="쉼표 [0] 12 2 2 2 7 5 3" xfId="32813"/>
    <cellStyle name="쉼표 [0] 12 2 2 2 7 6" xfId="18960"/>
    <cellStyle name="쉼표 [0] 12 2 2 2 7 6 2" xfId="18961"/>
    <cellStyle name="쉼표 [0] 12 2 2 2 7 6 2 2" xfId="32814"/>
    <cellStyle name="쉼표 [0] 12 2 2 2 7 6 3" xfId="32815"/>
    <cellStyle name="쉼표 [0] 12 2 2 2 7 7" xfId="18962"/>
    <cellStyle name="쉼표 [0] 12 2 2 2 7 7 2" xfId="18963"/>
    <cellStyle name="쉼표 [0] 12 2 2 2 7 7 2 2" xfId="32816"/>
    <cellStyle name="쉼표 [0] 12 2 2 2 7 7 3" xfId="32817"/>
    <cellStyle name="쉼표 [0] 12 2 2 2 7 8" xfId="18964"/>
    <cellStyle name="쉼표 [0] 12 2 2 2 7 8 2" xfId="18965"/>
    <cellStyle name="쉼표 [0] 12 2 2 2 7 8 2 2" xfId="32818"/>
    <cellStyle name="쉼표 [0] 12 2 2 2 7 8 3" xfId="32819"/>
    <cellStyle name="쉼표 [0] 12 2 2 2 7 9" xfId="18966"/>
    <cellStyle name="쉼표 [0] 12 2 2 2 7 9 2" xfId="32820"/>
    <cellStyle name="쉼표 [0] 12 2 2 2 8" xfId="18967"/>
    <cellStyle name="쉼표 [0] 12 2 2 2 8 10" xfId="18968"/>
    <cellStyle name="쉼표 [0] 12 2 2 2 8 11" xfId="18969"/>
    <cellStyle name="쉼표 [0] 12 2 2 2 8 12" xfId="36423"/>
    <cellStyle name="쉼표 [0] 12 2 2 2 8 2" xfId="18970"/>
    <cellStyle name="쉼표 [0] 12 2 2 2 8 2 2" xfId="18971"/>
    <cellStyle name="쉼표 [0] 12 2 2 2 8 2 2 2" xfId="32821"/>
    <cellStyle name="쉼표 [0] 12 2 2 2 8 2 3" xfId="32822"/>
    <cellStyle name="쉼표 [0] 12 2 2 2 8 3" xfId="18972"/>
    <cellStyle name="쉼표 [0] 12 2 2 2 8 3 2" xfId="18973"/>
    <cellStyle name="쉼표 [0] 12 2 2 2 8 3 2 2" xfId="32823"/>
    <cellStyle name="쉼표 [0] 12 2 2 2 8 3 3" xfId="32824"/>
    <cellStyle name="쉼표 [0] 12 2 2 2 8 4" xfId="18974"/>
    <cellStyle name="쉼표 [0] 12 2 2 2 8 4 2" xfId="18975"/>
    <cellStyle name="쉼표 [0] 12 2 2 2 8 4 2 2" xfId="32825"/>
    <cellStyle name="쉼표 [0] 12 2 2 2 8 4 3" xfId="32826"/>
    <cellStyle name="쉼표 [0] 12 2 2 2 8 5" xfId="18976"/>
    <cellStyle name="쉼표 [0] 12 2 2 2 8 5 2" xfId="18977"/>
    <cellStyle name="쉼표 [0] 12 2 2 2 8 5 2 2" xfId="32827"/>
    <cellStyle name="쉼표 [0] 12 2 2 2 8 5 3" xfId="32828"/>
    <cellStyle name="쉼표 [0] 12 2 2 2 8 6" xfId="18978"/>
    <cellStyle name="쉼표 [0] 12 2 2 2 8 6 2" xfId="18979"/>
    <cellStyle name="쉼표 [0] 12 2 2 2 8 6 2 2" xfId="32829"/>
    <cellStyle name="쉼표 [0] 12 2 2 2 8 6 3" xfId="32830"/>
    <cellStyle name="쉼표 [0] 12 2 2 2 8 7" xfId="18980"/>
    <cellStyle name="쉼표 [0] 12 2 2 2 8 7 2" xfId="18981"/>
    <cellStyle name="쉼표 [0] 12 2 2 2 8 7 2 2" xfId="32831"/>
    <cellStyle name="쉼표 [0] 12 2 2 2 8 7 3" xfId="32832"/>
    <cellStyle name="쉼표 [0] 12 2 2 2 8 8" xfId="18982"/>
    <cellStyle name="쉼표 [0] 12 2 2 2 8 8 2" xfId="32833"/>
    <cellStyle name="쉼표 [0] 12 2 2 2 8 9" xfId="18983"/>
    <cellStyle name="쉼표 [0] 12 2 2 2 8 9 2" xfId="32834"/>
    <cellStyle name="쉼표 [0] 12 2 2 2 9" xfId="18984"/>
    <cellStyle name="쉼표 [0] 12 2 2 2 9 10" xfId="18985"/>
    <cellStyle name="쉼표 [0] 12 2 2 2 9 11" xfId="18986"/>
    <cellStyle name="쉼표 [0] 12 2 2 2 9 12" xfId="36421"/>
    <cellStyle name="쉼표 [0] 12 2 2 2 9 2" xfId="18987"/>
    <cellStyle name="쉼표 [0] 12 2 2 2 9 2 2" xfId="18988"/>
    <cellStyle name="쉼표 [0] 12 2 2 2 9 2 2 2" xfId="32835"/>
    <cellStyle name="쉼표 [0] 12 2 2 2 9 2 3" xfId="32836"/>
    <cellStyle name="쉼표 [0] 12 2 2 2 9 3" xfId="18989"/>
    <cellStyle name="쉼표 [0] 12 2 2 2 9 3 2" xfId="18990"/>
    <cellStyle name="쉼표 [0] 12 2 2 2 9 3 2 2" xfId="32837"/>
    <cellStyle name="쉼표 [0] 12 2 2 2 9 3 3" xfId="32838"/>
    <cellStyle name="쉼표 [0] 12 2 2 2 9 4" xfId="18991"/>
    <cellStyle name="쉼표 [0] 12 2 2 2 9 4 2" xfId="18992"/>
    <cellStyle name="쉼표 [0] 12 2 2 2 9 4 2 2" xfId="32839"/>
    <cellStyle name="쉼표 [0] 12 2 2 2 9 4 3" xfId="32840"/>
    <cellStyle name="쉼표 [0] 12 2 2 2 9 5" xfId="18993"/>
    <cellStyle name="쉼표 [0] 12 2 2 2 9 5 2" xfId="18994"/>
    <cellStyle name="쉼표 [0] 12 2 2 2 9 5 2 2" xfId="32841"/>
    <cellStyle name="쉼표 [0] 12 2 2 2 9 5 3" xfId="32842"/>
    <cellStyle name="쉼표 [0] 12 2 2 2 9 6" xfId="18995"/>
    <cellStyle name="쉼표 [0] 12 2 2 2 9 6 2" xfId="18996"/>
    <cellStyle name="쉼표 [0] 12 2 2 2 9 6 2 2" xfId="32843"/>
    <cellStyle name="쉼표 [0] 12 2 2 2 9 6 3" xfId="32844"/>
    <cellStyle name="쉼표 [0] 12 2 2 2 9 7" xfId="18997"/>
    <cellStyle name="쉼표 [0] 12 2 2 2 9 7 2" xfId="18998"/>
    <cellStyle name="쉼표 [0] 12 2 2 2 9 7 2 2" xfId="32845"/>
    <cellStyle name="쉼표 [0] 12 2 2 2 9 7 3" xfId="32846"/>
    <cellStyle name="쉼표 [0] 12 2 2 2 9 8" xfId="18999"/>
    <cellStyle name="쉼표 [0] 12 2 2 2 9 8 2" xfId="32847"/>
    <cellStyle name="쉼표 [0] 12 2 2 2 9 9" xfId="19000"/>
    <cellStyle name="쉼표 [0] 12 2 2 2 9 9 2" xfId="32848"/>
    <cellStyle name="쉼표 [0] 12 2 2 20" xfId="19001"/>
    <cellStyle name="쉼표 [0] 12 2 2 20 2" xfId="19002"/>
    <cellStyle name="쉼표 [0] 12 2 2 20 2 2" xfId="32849"/>
    <cellStyle name="쉼표 [0] 12 2 2 20 3" xfId="32850"/>
    <cellStyle name="쉼표 [0] 12 2 2 21" xfId="19003"/>
    <cellStyle name="쉼표 [0] 12 2 2 21 2" xfId="19004"/>
    <cellStyle name="쉼표 [0] 12 2 2 21 2 2" xfId="32851"/>
    <cellStyle name="쉼표 [0] 12 2 2 21 3" xfId="32852"/>
    <cellStyle name="쉼표 [0] 12 2 2 22" xfId="19005"/>
    <cellStyle name="쉼표 [0] 12 2 2 22 2" xfId="19006"/>
    <cellStyle name="쉼표 [0] 12 2 2 22 2 2" xfId="32853"/>
    <cellStyle name="쉼표 [0] 12 2 2 22 3" xfId="32854"/>
    <cellStyle name="쉼표 [0] 12 2 2 23" xfId="19007"/>
    <cellStyle name="쉼표 [0] 12 2 2 23 2" xfId="19008"/>
    <cellStyle name="쉼표 [0] 12 2 2 23 2 2" xfId="32855"/>
    <cellStyle name="쉼표 [0] 12 2 2 23 3" xfId="32856"/>
    <cellStyle name="쉼표 [0] 12 2 2 24" xfId="19009"/>
    <cellStyle name="쉼표 [0] 12 2 2 24 2" xfId="19010"/>
    <cellStyle name="쉼표 [0] 12 2 2 24 2 2" xfId="32857"/>
    <cellStyle name="쉼표 [0] 12 2 2 24 3" xfId="32858"/>
    <cellStyle name="쉼표 [0] 12 2 2 25" xfId="19011"/>
    <cellStyle name="쉼표 [0] 12 2 2 25 2" xfId="19012"/>
    <cellStyle name="쉼표 [0] 12 2 2 25 2 2" xfId="32859"/>
    <cellStyle name="쉼표 [0] 12 2 2 25 3" xfId="32860"/>
    <cellStyle name="쉼표 [0] 12 2 2 26" xfId="19013"/>
    <cellStyle name="쉼표 [0] 12 2 2 26 2" xfId="32861"/>
    <cellStyle name="쉼표 [0] 12 2 2 27" xfId="19014"/>
    <cellStyle name="쉼표 [0] 12 2 2 27 2" xfId="32862"/>
    <cellStyle name="쉼표 [0] 12 2 2 28" xfId="19015"/>
    <cellStyle name="쉼표 [0] 12 2 2 29" xfId="19016"/>
    <cellStyle name="쉼표 [0] 12 2 2 3" xfId="19017"/>
    <cellStyle name="쉼표 [0] 12 2 2 3 10" xfId="36419"/>
    <cellStyle name="쉼표 [0] 12 2 2 3 2" xfId="19018"/>
    <cellStyle name="쉼표 [0] 12 2 2 3 2 2" xfId="19019"/>
    <cellStyle name="쉼표 [0] 12 2 2 3 2 2 2" xfId="32863"/>
    <cellStyle name="쉼표 [0] 12 2 2 3 2 3" xfId="32864"/>
    <cellStyle name="쉼표 [0] 12 2 2 3 3" xfId="19020"/>
    <cellStyle name="쉼표 [0] 12 2 2 3 3 2" xfId="19021"/>
    <cellStyle name="쉼표 [0] 12 2 2 3 3 2 2" xfId="32865"/>
    <cellStyle name="쉼표 [0] 12 2 2 3 3 3" xfId="32866"/>
    <cellStyle name="쉼표 [0] 12 2 2 3 4" xfId="19022"/>
    <cellStyle name="쉼표 [0] 12 2 2 3 4 2" xfId="19023"/>
    <cellStyle name="쉼표 [0] 12 2 2 3 4 2 2" xfId="32867"/>
    <cellStyle name="쉼표 [0] 12 2 2 3 4 3" xfId="32868"/>
    <cellStyle name="쉼표 [0] 12 2 2 3 5" xfId="19024"/>
    <cellStyle name="쉼표 [0] 12 2 2 3 5 2" xfId="19025"/>
    <cellStyle name="쉼표 [0] 12 2 2 3 5 2 2" xfId="32869"/>
    <cellStyle name="쉼표 [0] 12 2 2 3 5 3" xfId="32870"/>
    <cellStyle name="쉼표 [0] 12 2 2 3 6" xfId="19026"/>
    <cellStyle name="쉼표 [0] 12 2 2 3 6 2" xfId="32871"/>
    <cellStyle name="쉼표 [0] 12 2 2 3 7" xfId="19027"/>
    <cellStyle name="쉼표 [0] 12 2 2 3 7 2" xfId="32872"/>
    <cellStyle name="쉼표 [0] 12 2 2 3 8" xfId="19028"/>
    <cellStyle name="쉼표 [0] 12 2 2 3 9" xfId="19029"/>
    <cellStyle name="쉼표 [0] 12 2 2 30" xfId="19030"/>
    <cellStyle name="쉼표 [0] 12 2 2 31" xfId="36607"/>
    <cellStyle name="쉼표 [0] 12 2 2 4" xfId="19031"/>
    <cellStyle name="쉼표 [0] 12 2 2 4 10" xfId="36418"/>
    <cellStyle name="쉼표 [0] 12 2 2 4 2" xfId="19032"/>
    <cellStyle name="쉼표 [0] 12 2 2 4 2 2" xfId="19033"/>
    <cellStyle name="쉼표 [0] 12 2 2 4 2 2 2" xfId="32873"/>
    <cellStyle name="쉼표 [0] 12 2 2 4 2 3" xfId="32874"/>
    <cellStyle name="쉼표 [0] 12 2 2 4 3" xfId="19034"/>
    <cellStyle name="쉼표 [0] 12 2 2 4 3 2" xfId="19035"/>
    <cellStyle name="쉼표 [0] 12 2 2 4 3 2 2" xfId="32875"/>
    <cellStyle name="쉼표 [0] 12 2 2 4 3 3" xfId="32876"/>
    <cellStyle name="쉼표 [0] 12 2 2 4 4" xfId="19036"/>
    <cellStyle name="쉼표 [0] 12 2 2 4 4 2" xfId="19037"/>
    <cellStyle name="쉼표 [0] 12 2 2 4 4 2 2" xfId="32877"/>
    <cellStyle name="쉼표 [0] 12 2 2 4 4 3" xfId="32878"/>
    <cellStyle name="쉼표 [0] 12 2 2 4 5" xfId="19038"/>
    <cellStyle name="쉼표 [0] 12 2 2 4 5 2" xfId="19039"/>
    <cellStyle name="쉼표 [0] 12 2 2 4 5 2 2" xfId="32879"/>
    <cellStyle name="쉼표 [0] 12 2 2 4 5 3" xfId="32880"/>
    <cellStyle name="쉼표 [0] 12 2 2 4 6" xfId="19040"/>
    <cellStyle name="쉼표 [0] 12 2 2 4 6 2" xfId="32881"/>
    <cellStyle name="쉼표 [0] 12 2 2 4 7" xfId="19041"/>
    <cellStyle name="쉼표 [0] 12 2 2 4 7 2" xfId="32882"/>
    <cellStyle name="쉼표 [0] 12 2 2 4 8" xfId="19042"/>
    <cellStyle name="쉼표 [0] 12 2 2 4 9" xfId="19043"/>
    <cellStyle name="쉼표 [0] 12 2 2 5" xfId="19044"/>
    <cellStyle name="쉼표 [0] 12 2 2 5 10" xfId="36416"/>
    <cellStyle name="쉼표 [0] 12 2 2 5 2" xfId="19045"/>
    <cellStyle name="쉼표 [0] 12 2 2 5 2 2" xfId="19046"/>
    <cellStyle name="쉼표 [0] 12 2 2 5 2 2 2" xfId="32883"/>
    <cellStyle name="쉼표 [0] 12 2 2 5 2 3" xfId="32884"/>
    <cellStyle name="쉼표 [0] 12 2 2 5 3" xfId="19047"/>
    <cellStyle name="쉼표 [0] 12 2 2 5 3 2" xfId="19048"/>
    <cellStyle name="쉼표 [0] 12 2 2 5 3 2 2" xfId="32885"/>
    <cellStyle name="쉼표 [0] 12 2 2 5 3 3" xfId="32886"/>
    <cellStyle name="쉼표 [0] 12 2 2 5 4" xfId="19049"/>
    <cellStyle name="쉼표 [0] 12 2 2 5 4 2" xfId="19050"/>
    <cellStyle name="쉼표 [0] 12 2 2 5 4 2 2" xfId="32887"/>
    <cellStyle name="쉼표 [0] 12 2 2 5 4 3" xfId="32888"/>
    <cellStyle name="쉼표 [0] 12 2 2 5 5" xfId="19051"/>
    <cellStyle name="쉼표 [0] 12 2 2 5 5 2" xfId="19052"/>
    <cellStyle name="쉼표 [0] 12 2 2 5 5 2 2" xfId="32889"/>
    <cellStyle name="쉼표 [0] 12 2 2 5 5 3" xfId="32890"/>
    <cellStyle name="쉼표 [0] 12 2 2 5 6" xfId="19053"/>
    <cellStyle name="쉼표 [0] 12 2 2 5 6 2" xfId="32891"/>
    <cellStyle name="쉼표 [0] 12 2 2 5 7" xfId="19054"/>
    <cellStyle name="쉼표 [0] 12 2 2 5 7 2" xfId="32892"/>
    <cellStyle name="쉼표 [0] 12 2 2 5 8" xfId="19055"/>
    <cellStyle name="쉼표 [0] 12 2 2 5 9" xfId="19056"/>
    <cellStyle name="쉼표 [0] 12 2 2 6" xfId="19057"/>
    <cellStyle name="쉼표 [0] 12 2 2 6 10" xfId="36415"/>
    <cellStyle name="쉼표 [0] 12 2 2 6 2" xfId="19058"/>
    <cellStyle name="쉼표 [0] 12 2 2 6 2 2" xfId="19059"/>
    <cellStyle name="쉼표 [0] 12 2 2 6 2 2 2" xfId="32893"/>
    <cellStyle name="쉼표 [0] 12 2 2 6 2 3" xfId="32894"/>
    <cellStyle name="쉼표 [0] 12 2 2 6 3" xfId="19060"/>
    <cellStyle name="쉼표 [0] 12 2 2 6 3 2" xfId="19061"/>
    <cellStyle name="쉼표 [0] 12 2 2 6 3 2 2" xfId="32895"/>
    <cellStyle name="쉼표 [0] 12 2 2 6 3 3" xfId="32896"/>
    <cellStyle name="쉼표 [0] 12 2 2 6 4" xfId="19062"/>
    <cellStyle name="쉼표 [0] 12 2 2 6 4 2" xfId="19063"/>
    <cellStyle name="쉼표 [0] 12 2 2 6 4 2 2" xfId="32897"/>
    <cellStyle name="쉼표 [0] 12 2 2 6 4 3" xfId="32898"/>
    <cellStyle name="쉼표 [0] 12 2 2 6 5" xfId="19064"/>
    <cellStyle name="쉼표 [0] 12 2 2 6 5 2" xfId="19065"/>
    <cellStyle name="쉼표 [0] 12 2 2 6 5 2 2" xfId="32899"/>
    <cellStyle name="쉼표 [0] 12 2 2 6 5 3" xfId="32900"/>
    <cellStyle name="쉼표 [0] 12 2 2 6 6" xfId="19066"/>
    <cellStyle name="쉼표 [0] 12 2 2 6 6 2" xfId="32901"/>
    <cellStyle name="쉼표 [0] 12 2 2 6 7" xfId="19067"/>
    <cellStyle name="쉼표 [0] 12 2 2 6 7 2" xfId="32902"/>
    <cellStyle name="쉼표 [0] 12 2 2 6 8" xfId="19068"/>
    <cellStyle name="쉼표 [0] 12 2 2 6 9" xfId="19069"/>
    <cellStyle name="쉼표 [0] 12 2 2 7" xfId="19070"/>
    <cellStyle name="쉼표 [0] 12 2 2 7 10" xfId="36413"/>
    <cellStyle name="쉼표 [0] 12 2 2 7 2" xfId="19071"/>
    <cellStyle name="쉼표 [0] 12 2 2 7 2 2" xfId="19072"/>
    <cellStyle name="쉼표 [0] 12 2 2 7 2 2 2" xfId="32903"/>
    <cellStyle name="쉼표 [0] 12 2 2 7 2 3" xfId="32904"/>
    <cellStyle name="쉼표 [0] 12 2 2 7 3" xfId="19073"/>
    <cellStyle name="쉼표 [0] 12 2 2 7 3 2" xfId="19074"/>
    <cellStyle name="쉼표 [0] 12 2 2 7 3 2 2" xfId="32905"/>
    <cellStyle name="쉼표 [0] 12 2 2 7 3 3" xfId="32906"/>
    <cellStyle name="쉼표 [0] 12 2 2 7 4" xfId="19075"/>
    <cellStyle name="쉼표 [0] 12 2 2 7 4 2" xfId="19076"/>
    <cellStyle name="쉼표 [0] 12 2 2 7 4 2 2" xfId="32907"/>
    <cellStyle name="쉼표 [0] 12 2 2 7 4 3" xfId="32908"/>
    <cellStyle name="쉼표 [0] 12 2 2 7 5" xfId="19077"/>
    <cellStyle name="쉼표 [0] 12 2 2 7 5 2" xfId="19078"/>
    <cellStyle name="쉼표 [0] 12 2 2 7 5 2 2" xfId="32909"/>
    <cellStyle name="쉼표 [0] 12 2 2 7 5 3" xfId="32910"/>
    <cellStyle name="쉼표 [0] 12 2 2 7 6" xfId="19079"/>
    <cellStyle name="쉼표 [0] 12 2 2 7 6 2" xfId="32911"/>
    <cellStyle name="쉼표 [0] 12 2 2 7 7" xfId="19080"/>
    <cellStyle name="쉼표 [0] 12 2 2 7 7 2" xfId="32912"/>
    <cellStyle name="쉼표 [0] 12 2 2 7 8" xfId="19081"/>
    <cellStyle name="쉼표 [0] 12 2 2 7 9" xfId="19082"/>
    <cellStyle name="쉼표 [0] 12 2 2 8" xfId="19083"/>
    <cellStyle name="쉼표 [0] 12 2 2 8 10" xfId="36411"/>
    <cellStyle name="쉼표 [0] 12 2 2 8 2" xfId="19084"/>
    <cellStyle name="쉼표 [0] 12 2 2 8 2 2" xfId="19085"/>
    <cellStyle name="쉼표 [0] 12 2 2 8 2 2 2" xfId="32913"/>
    <cellStyle name="쉼표 [0] 12 2 2 8 2 3" xfId="32914"/>
    <cellStyle name="쉼표 [0] 12 2 2 8 3" xfId="19086"/>
    <cellStyle name="쉼표 [0] 12 2 2 8 3 2" xfId="19087"/>
    <cellStyle name="쉼표 [0] 12 2 2 8 3 2 2" xfId="32915"/>
    <cellStyle name="쉼표 [0] 12 2 2 8 3 3" xfId="32916"/>
    <cellStyle name="쉼표 [0] 12 2 2 8 4" xfId="19088"/>
    <cellStyle name="쉼표 [0] 12 2 2 8 4 2" xfId="19089"/>
    <cellStyle name="쉼표 [0] 12 2 2 8 4 2 2" xfId="32917"/>
    <cellStyle name="쉼표 [0] 12 2 2 8 4 3" xfId="32918"/>
    <cellStyle name="쉼표 [0] 12 2 2 8 5" xfId="19090"/>
    <cellStyle name="쉼표 [0] 12 2 2 8 5 2" xfId="19091"/>
    <cellStyle name="쉼표 [0] 12 2 2 8 5 2 2" xfId="32919"/>
    <cellStyle name="쉼표 [0] 12 2 2 8 5 3" xfId="32920"/>
    <cellStyle name="쉼표 [0] 12 2 2 8 6" xfId="19092"/>
    <cellStyle name="쉼표 [0] 12 2 2 8 6 2" xfId="32921"/>
    <cellStyle name="쉼표 [0] 12 2 2 8 7" xfId="19093"/>
    <cellStyle name="쉼표 [0] 12 2 2 8 7 2" xfId="32922"/>
    <cellStyle name="쉼표 [0] 12 2 2 8 8" xfId="19094"/>
    <cellStyle name="쉼표 [0] 12 2 2 8 9" xfId="19095"/>
    <cellStyle name="쉼표 [0] 12 2 2 9" xfId="19096"/>
    <cellStyle name="쉼표 [0] 12 2 2 9 10" xfId="36409"/>
    <cellStyle name="쉼표 [0] 12 2 2 9 2" xfId="19097"/>
    <cellStyle name="쉼표 [0] 12 2 2 9 2 2" xfId="19098"/>
    <cellStyle name="쉼표 [0] 12 2 2 9 2 2 2" xfId="32923"/>
    <cellStyle name="쉼표 [0] 12 2 2 9 2 3" xfId="32924"/>
    <cellStyle name="쉼표 [0] 12 2 2 9 3" xfId="19099"/>
    <cellStyle name="쉼표 [0] 12 2 2 9 3 2" xfId="19100"/>
    <cellStyle name="쉼표 [0] 12 2 2 9 3 2 2" xfId="32925"/>
    <cellStyle name="쉼표 [0] 12 2 2 9 3 3" xfId="32926"/>
    <cellStyle name="쉼표 [0] 12 2 2 9 4" xfId="19101"/>
    <cellStyle name="쉼표 [0] 12 2 2 9 4 2" xfId="19102"/>
    <cellStyle name="쉼표 [0] 12 2 2 9 4 2 2" xfId="32927"/>
    <cellStyle name="쉼표 [0] 12 2 2 9 4 3" xfId="32928"/>
    <cellStyle name="쉼표 [0] 12 2 2 9 5" xfId="19103"/>
    <cellStyle name="쉼표 [0] 12 2 2 9 5 2" xfId="19104"/>
    <cellStyle name="쉼표 [0] 12 2 2 9 5 2 2" xfId="32929"/>
    <cellStyle name="쉼표 [0] 12 2 2 9 5 3" xfId="32930"/>
    <cellStyle name="쉼표 [0] 12 2 2 9 6" xfId="19105"/>
    <cellStyle name="쉼표 [0] 12 2 2 9 6 2" xfId="32931"/>
    <cellStyle name="쉼표 [0] 12 2 2 9 7" xfId="19106"/>
    <cellStyle name="쉼표 [0] 12 2 2 9 7 2" xfId="32932"/>
    <cellStyle name="쉼표 [0] 12 2 2 9 8" xfId="19107"/>
    <cellStyle name="쉼표 [0] 12 2 2 9 9" xfId="19108"/>
    <cellStyle name="쉼표 [0] 12 2 20" xfId="19109"/>
    <cellStyle name="쉼표 [0] 12 2 20 2" xfId="19110"/>
    <cellStyle name="쉼표 [0] 12 2 20 2 2" xfId="32933"/>
    <cellStyle name="쉼표 [0] 12 2 20 3" xfId="32934"/>
    <cellStyle name="쉼표 [0] 12 2 21" xfId="19111"/>
    <cellStyle name="쉼표 [0] 12 2 21 2" xfId="19112"/>
    <cellStyle name="쉼표 [0] 12 2 21 2 2" xfId="32935"/>
    <cellStyle name="쉼표 [0] 12 2 21 3" xfId="32936"/>
    <cellStyle name="쉼표 [0] 12 2 22" xfId="19113"/>
    <cellStyle name="쉼표 [0] 12 2 22 2" xfId="19114"/>
    <cellStyle name="쉼표 [0] 12 2 22 2 2" xfId="32937"/>
    <cellStyle name="쉼표 [0] 12 2 22 3" xfId="32938"/>
    <cellStyle name="쉼표 [0] 12 2 23" xfId="19115"/>
    <cellStyle name="쉼표 [0] 12 2 23 2" xfId="19116"/>
    <cellStyle name="쉼표 [0] 12 2 23 2 2" xfId="32939"/>
    <cellStyle name="쉼표 [0] 12 2 23 3" xfId="32940"/>
    <cellStyle name="쉼표 [0] 12 2 24" xfId="19117"/>
    <cellStyle name="쉼표 [0] 12 2 24 2" xfId="19118"/>
    <cellStyle name="쉼표 [0] 12 2 24 2 2" xfId="32941"/>
    <cellStyle name="쉼표 [0] 12 2 24 3" xfId="32942"/>
    <cellStyle name="쉼표 [0] 12 2 25" xfId="19119"/>
    <cellStyle name="쉼표 [0] 12 2 25 2" xfId="19120"/>
    <cellStyle name="쉼표 [0] 12 2 25 2 2" xfId="32943"/>
    <cellStyle name="쉼표 [0] 12 2 25 3" xfId="32944"/>
    <cellStyle name="쉼표 [0] 12 2 26" xfId="19121"/>
    <cellStyle name="쉼표 [0] 12 2 26 2" xfId="32945"/>
    <cellStyle name="쉼표 [0] 12 2 27" xfId="19122"/>
    <cellStyle name="쉼표 [0] 12 2 27 2" xfId="32946"/>
    <cellStyle name="쉼표 [0] 12 2 28" xfId="19123"/>
    <cellStyle name="쉼표 [0] 12 2 29" xfId="19124"/>
    <cellStyle name="쉼표 [0] 12 2 3" xfId="19125"/>
    <cellStyle name="쉼표 [0] 12 2 3 10" xfId="19126"/>
    <cellStyle name="쉼표 [0] 12 2 3 10 10" xfId="36407"/>
    <cellStyle name="쉼표 [0] 12 2 3 10 2" xfId="19127"/>
    <cellStyle name="쉼표 [0] 12 2 3 10 2 2" xfId="19128"/>
    <cellStyle name="쉼표 [0] 12 2 3 10 2 2 2" xfId="32947"/>
    <cellStyle name="쉼표 [0] 12 2 3 10 2 3" xfId="32948"/>
    <cellStyle name="쉼표 [0] 12 2 3 10 3" xfId="19129"/>
    <cellStyle name="쉼표 [0] 12 2 3 10 3 2" xfId="19130"/>
    <cellStyle name="쉼표 [0] 12 2 3 10 3 2 2" xfId="32949"/>
    <cellStyle name="쉼표 [0] 12 2 3 10 3 3" xfId="32950"/>
    <cellStyle name="쉼표 [0] 12 2 3 10 4" xfId="19131"/>
    <cellStyle name="쉼표 [0] 12 2 3 10 4 2" xfId="19132"/>
    <cellStyle name="쉼표 [0] 12 2 3 10 4 2 2" xfId="32951"/>
    <cellStyle name="쉼표 [0] 12 2 3 10 4 3" xfId="32952"/>
    <cellStyle name="쉼표 [0] 12 2 3 10 5" xfId="19133"/>
    <cellStyle name="쉼표 [0] 12 2 3 10 5 2" xfId="19134"/>
    <cellStyle name="쉼표 [0] 12 2 3 10 5 2 2" xfId="32953"/>
    <cellStyle name="쉼표 [0] 12 2 3 10 5 3" xfId="32954"/>
    <cellStyle name="쉼표 [0] 12 2 3 10 6" xfId="19135"/>
    <cellStyle name="쉼표 [0] 12 2 3 10 6 2" xfId="32955"/>
    <cellStyle name="쉼표 [0] 12 2 3 10 7" xfId="19136"/>
    <cellStyle name="쉼표 [0] 12 2 3 10 7 2" xfId="32956"/>
    <cellStyle name="쉼표 [0] 12 2 3 10 8" xfId="19137"/>
    <cellStyle name="쉼표 [0] 12 2 3 10 9" xfId="19138"/>
    <cellStyle name="쉼표 [0] 12 2 3 11" xfId="19139"/>
    <cellStyle name="쉼표 [0] 12 2 3 11 2" xfId="19140"/>
    <cellStyle name="쉼표 [0] 12 2 3 11 2 2" xfId="32957"/>
    <cellStyle name="쉼표 [0] 12 2 3 11 3" xfId="32958"/>
    <cellStyle name="쉼표 [0] 12 2 3 12" xfId="19141"/>
    <cellStyle name="쉼표 [0] 12 2 3 12 2" xfId="19142"/>
    <cellStyle name="쉼표 [0] 12 2 3 12 2 2" xfId="32959"/>
    <cellStyle name="쉼표 [0] 12 2 3 12 3" xfId="32960"/>
    <cellStyle name="쉼표 [0] 12 2 3 13" xfId="19143"/>
    <cellStyle name="쉼표 [0] 12 2 3 13 2" xfId="19144"/>
    <cellStyle name="쉼표 [0] 12 2 3 13 2 2" xfId="32961"/>
    <cellStyle name="쉼표 [0] 12 2 3 13 3" xfId="32962"/>
    <cellStyle name="쉼표 [0] 12 2 3 14" xfId="19145"/>
    <cellStyle name="쉼표 [0] 12 2 3 14 2" xfId="19146"/>
    <cellStyle name="쉼표 [0] 12 2 3 14 2 2" xfId="32963"/>
    <cellStyle name="쉼표 [0] 12 2 3 14 3" xfId="32964"/>
    <cellStyle name="쉼표 [0] 12 2 3 15" xfId="19147"/>
    <cellStyle name="쉼표 [0] 12 2 3 15 2" xfId="19148"/>
    <cellStyle name="쉼표 [0] 12 2 3 15 2 2" xfId="32965"/>
    <cellStyle name="쉼표 [0] 12 2 3 15 3" xfId="32966"/>
    <cellStyle name="쉼표 [0] 12 2 3 16" xfId="19149"/>
    <cellStyle name="쉼표 [0] 12 2 3 16 2" xfId="19150"/>
    <cellStyle name="쉼표 [0] 12 2 3 16 2 2" xfId="32967"/>
    <cellStyle name="쉼표 [0] 12 2 3 16 3" xfId="32968"/>
    <cellStyle name="쉼표 [0] 12 2 3 17" xfId="19151"/>
    <cellStyle name="쉼표 [0] 12 2 3 17 2" xfId="19152"/>
    <cellStyle name="쉼표 [0] 12 2 3 17 2 2" xfId="32969"/>
    <cellStyle name="쉼표 [0] 12 2 3 17 3" xfId="32970"/>
    <cellStyle name="쉼표 [0] 12 2 3 18" xfId="19153"/>
    <cellStyle name="쉼표 [0] 12 2 3 18 2" xfId="32971"/>
    <cellStyle name="쉼표 [0] 12 2 3 19" xfId="19154"/>
    <cellStyle name="쉼표 [0] 12 2 3 19 2" xfId="32972"/>
    <cellStyle name="쉼표 [0] 12 2 3 2" xfId="19155"/>
    <cellStyle name="쉼표 [0] 12 2 3 2 10" xfId="19156"/>
    <cellStyle name="쉼표 [0] 12 2 3 2 10 10" xfId="19157"/>
    <cellStyle name="쉼표 [0] 12 2 3 2 10 11" xfId="19158"/>
    <cellStyle name="쉼표 [0] 12 2 3 2 10 12" xfId="36403"/>
    <cellStyle name="쉼표 [0] 12 2 3 2 10 2" xfId="19159"/>
    <cellStyle name="쉼표 [0] 12 2 3 2 10 2 2" xfId="19160"/>
    <cellStyle name="쉼표 [0] 12 2 3 2 10 2 2 2" xfId="32973"/>
    <cellStyle name="쉼표 [0] 12 2 3 2 10 2 3" xfId="32974"/>
    <cellStyle name="쉼표 [0] 12 2 3 2 10 3" xfId="19161"/>
    <cellStyle name="쉼표 [0] 12 2 3 2 10 3 2" xfId="19162"/>
    <cellStyle name="쉼표 [0] 12 2 3 2 10 3 2 2" xfId="32975"/>
    <cellStyle name="쉼표 [0] 12 2 3 2 10 3 3" xfId="32976"/>
    <cellStyle name="쉼표 [0] 12 2 3 2 10 4" xfId="19163"/>
    <cellStyle name="쉼표 [0] 12 2 3 2 10 4 2" xfId="19164"/>
    <cellStyle name="쉼표 [0] 12 2 3 2 10 4 2 2" xfId="32977"/>
    <cellStyle name="쉼표 [0] 12 2 3 2 10 4 3" xfId="32978"/>
    <cellStyle name="쉼표 [0] 12 2 3 2 10 5" xfId="19165"/>
    <cellStyle name="쉼표 [0] 12 2 3 2 10 5 2" xfId="19166"/>
    <cellStyle name="쉼표 [0] 12 2 3 2 10 5 2 2" xfId="32979"/>
    <cellStyle name="쉼표 [0] 12 2 3 2 10 5 3" xfId="32980"/>
    <cellStyle name="쉼표 [0] 12 2 3 2 10 6" xfId="19167"/>
    <cellStyle name="쉼표 [0] 12 2 3 2 10 6 2" xfId="19168"/>
    <cellStyle name="쉼표 [0] 12 2 3 2 10 6 2 2" xfId="32981"/>
    <cellStyle name="쉼표 [0] 12 2 3 2 10 6 3" xfId="32982"/>
    <cellStyle name="쉼표 [0] 12 2 3 2 10 7" xfId="19169"/>
    <cellStyle name="쉼표 [0] 12 2 3 2 10 7 2" xfId="19170"/>
    <cellStyle name="쉼표 [0] 12 2 3 2 10 7 2 2" xfId="32983"/>
    <cellStyle name="쉼표 [0] 12 2 3 2 10 7 3" xfId="32984"/>
    <cellStyle name="쉼표 [0] 12 2 3 2 10 8" xfId="19171"/>
    <cellStyle name="쉼표 [0] 12 2 3 2 10 8 2" xfId="32985"/>
    <cellStyle name="쉼표 [0] 12 2 3 2 10 9" xfId="19172"/>
    <cellStyle name="쉼표 [0] 12 2 3 2 10 9 2" xfId="32986"/>
    <cellStyle name="쉼표 [0] 12 2 3 2 11" xfId="19173"/>
    <cellStyle name="쉼표 [0] 12 2 3 2 11 2" xfId="19174"/>
    <cellStyle name="쉼표 [0] 12 2 3 2 11 2 2" xfId="32987"/>
    <cellStyle name="쉼표 [0] 12 2 3 2 11 3" xfId="32988"/>
    <cellStyle name="쉼표 [0] 12 2 3 2 12" xfId="19175"/>
    <cellStyle name="쉼표 [0] 12 2 3 2 12 2" xfId="19176"/>
    <cellStyle name="쉼표 [0] 12 2 3 2 12 2 2" xfId="32989"/>
    <cellStyle name="쉼표 [0] 12 2 3 2 12 3" xfId="32990"/>
    <cellStyle name="쉼표 [0] 12 2 3 2 13" xfId="19177"/>
    <cellStyle name="쉼표 [0] 12 2 3 2 13 2" xfId="19178"/>
    <cellStyle name="쉼표 [0] 12 2 3 2 13 2 2" xfId="32991"/>
    <cellStyle name="쉼표 [0] 12 2 3 2 13 3" xfId="32992"/>
    <cellStyle name="쉼표 [0] 12 2 3 2 14" xfId="19179"/>
    <cellStyle name="쉼표 [0] 12 2 3 2 14 2" xfId="19180"/>
    <cellStyle name="쉼표 [0] 12 2 3 2 14 2 2" xfId="32993"/>
    <cellStyle name="쉼표 [0] 12 2 3 2 14 3" xfId="32994"/>
    <cellStyle name="쉼표 [0] 12 2 3 2 15" xfId="19181"/>
    <cellStyle name="쉼표 [0] 12 2 3 2 15 2" xfId="19182"/>
    <cellStyle name="쉼표 [0] 12 2 3 2 15 2 2" xfId="32995"/>
    <cellStyle name="쉼표 [0] 12 2 3 2 15 3" xfId="32996"/>
    <cellStyle name="쉼표 [0] 12 2 3 2 16" xfId="19183"/>
    <cellStyle name="쉼표 [0] 12 2 3 2 16 2" xfId="19184"/>
    <cellStyle name="쉼표 [0] 12 2 3 2 16 2 2" xfId="32997"/>
    <cellStyle name="쉼표 [0] 12 2 3 2 16 3" xfId="32998"/>
    <cellStyle name="쉼표 [0] 12 2 3 2 17" xfId="19185"/>
    <cellStyle name="쉼표 [0] 12 2 3 2 17 2" xfId="19186"/>
    <cellStyle name="쉼표 [0] 12 2 3 2 17 2 2" xfId="32999"/>
    <cellStyle name="쉼표 [0] 12 2 3 2 17 3" xfId="33000"/>
    <cellStyle name="쉼표 [0] 12 2 3 2 18" xfId="19187"/>
    <cellStyle name="쉼표 [0] 12 2 3 2 18 2" xfId="33001"/>
    <cellStyle name="쉼표 [0] 12 2 3 2 19" xfId="19188"/>
    <cellStyle name="쉼표 [0] 12 2 3 2 19 2" xfId="33002"/>
    <cellStyle name="쉼표 [0] 12 2 3 2 2" xfId="19189"/>
    <cellStyle name="쉼표 [0] 12 2 3 2 2 10" xfId="19190"/>
    <cellStyle name="쉼표 [0] 12 2 3 2 2 10 2" xfId="19191"/>
    <cellStyle name="쉼표 [0] 12 2 3 2 2 10 2 2" xfId="33003"/>
    <cellStyle name="쉼표 [0] 12 2 3 2 2 10 3" xfId="33004"/>
    <cellStyle name="쉼표 [0] 12 2 3 2 2 11" xfId="19192"/>
    <cellStyle name="쉼표 [0] 12 2 3 2 2 11 2" xfId="19193"/>
    <cellStyle name="쉼표 [0] 12 2 3 2 2 11 2 2" xfId="33005"/>
    <cellStyle name="쉼표 [0] 12 2 3 2 2 11 3" xfId="33006"/>
    <cellStyle name="쉼표 [0] 12 2 3 2 2 12" xfId="19194"/>
    <cellStyle name="쉼표 [0] 12 2 3 2 2 12 2" xfId="19195"/>
    <cellStyle name="쉼표 [0] 12 2 3 2 2 12 2 2" xfId="33007"/>
    <cellStyle name="쉼표 [0] 12 2 3 2 2 12 3" xfId="33008"/>
    <cellStyle name="쉼표 [0] 12 2 3 2 2 13" xfId="19196"/>
    <cellStyle name="쉼표 [0] 12 2 3 2 2 13 2" xfId="19197"/>
    <cellStyle name="쉼표 [0] 12 2 3 2 2 13 2 2" xfId="33009"/>
    <cellStyle name="쉼표 [0] 12 2 3 2 2 13 3" xfId="33010"/>
    <cellStyle name="쉼표 [0] 12 2 3 2 2 14" xfId="19198"/>
    <cellStyle name="쉼표 [0] 12 2 3 2 2 14 2" xfId="19199"/>
    <cellStyle name="쉼표 [0] 12 2 3 2 2 14 2 2" xfId="33011"/>
    <cellStyle name="쉼표 [0] 12 2 3 2 2 14 3" xfId="33012"/>
    <cellStyle name="쉼표 [0] 12 2 3 2 2 15" xfId="19200"/>
    <cellStyle name="쉼표 [0] 12 2 3 2 2 15 2" xfId="33013"/>
    <cellStyle name="쉼표 [0] 12 2 3 2 2 16" xfId="19201"/>
    <cellStyle name="쉼표 [0] 12 2 3 2 2 16 2" xfId="33014"/>
    <cellStyle name="쉼표 [0] 12 2 3 2 2 17" xfId="19202"/>
    <cellStyle name="쉼표 [0] 12 2 3 2 2 18" xfId="19203"/>
    <cellStyle name="쉼표 [0] 12 2 3 2 2 19" xfId="36401"/>
    <cellStyle name="쉼표 [0] 12 2 3 2 2 2" xfId="19204"/>
    <cellStyle name="쉼표 [0] 12 2 3 2 2 2 10" xfId="19205"/>
    <cellStyle name="쉼표 [0] 12 2 3 2 2 2 10 2" xfId="19206"/>
    <cellStyle name="쉼표 [0] 12 2 3 2 2 2 10 2 2" xfId="33015"/>
    <cellStyle name="쉼표 [0] 12 2 3 2 2 2 10 3" xfId="33016"/>
    <cellStyle name="쉼표 [0] 12 2 3 2 2 2 11" xfId="19207"/>
    <cellStyle name="쉼표 [0] 12 2 3 2 2 2 11 2" xfId="19208"/>
    <cellStyle name="쉼표 [0] 12 2 3 2 2 2 11 2 2" xfId="33017"/>
    <cellStyle name="쉼표 [0] 12 2 3 2 2 2 11 3" xfId="33018"/>
    <cellStyle name="쉼표 [0] 12 2 3 2 2 2 12" xfId="19209"/>
    <cellStyle name="쉼표 [0] 12 2 3 2 2 2 12 2" xfId="19210"/>
    <cellStyle name="쉼표 [0] 12 2 3 2 2 2 12 2 2" xfId="33019"/>
    <cellStyle name="쉼표 [0] 12 2 3 2 2 2 12 3" xfId="33020"/>
    <cellStyle name="쉼표 [0] 12 2 3 2 2 2 13" xfId="19211"/>
    <cellStyle name="쉼표 [0] 12 2 3 2 2 2 13 2" xfId="19212"/>
    <cellStyle name="쉼표 [0] 12 2 3 2 2 2 13 2 2" xfId="33021"/>
    <cellStyle name="쉼표 [0] 12 2 3 2 2 2 13 3" xfId="33022"/>
    <cellStyle name="쉼표 [0] 12 2 3 2 2 2 14" xfId="19213"/>
    <cellStyle name="쉼표 [0] 12 2 3 2 2 2 14 2" xfId="33023"/>
    <cellStyle name="쉼표 [0] 12 2 3 2 2 2 15" xfId="19214"/>
    <cellStyle name="쉼표 [0] 12 2 3 2 2 2 15 2" xfId="33024"/>
    <cellStyle name="쉼표 [0] 12 2 3 2 2 2 16" xfId="19215"/>
    <cellStyle name="쉼표 [0] 12 2 3 2 2 2 17" xfId="19216"/>
    <cellStyle name="쉼표 [0] 12 2 3 2 2 2 18" xfId="36400"/>
    <cellStyle name="쉼표 [0] 12 2 3 2 2 2 2" xfId="19217"/>
    <cellStyle name="쉼표 [0] 12 2 3 2 2 2 2 10" xfId="19218"/>
    <cellStyle name="쉼표 [0] 12 2 3 2 2 2 2 10 2" xfId="33025"/>
    <cellStyle name="쉼표 [0] 12 2 3 2 2 2 2 11" xfId="19219"/>
    <cellStyle name="쉼표 [0] 12 2 3 2 2 2 2 12" xfId="19220"/>
    <cellStyle name="쉼표 [0] 12 2 3 2 2 2 2 13" xfId="36399"/>
    <cellStyle name="쉼표 [0] 12 2 3 2 2 2 2 2" xfId="19221"/>
    <cellStyle name="쉼표 [0] 12 2 3 2 2 2 2 2 10" xfId="19222"/>
    <cellStyle name="쉼표 [0] 12 2 3 2 2 2 2 2 10 2" xfId="33026"/>
    <cellStyle name="쉼표 [0] 12 2 3 2 2 2 2 2 11" xfId="19223"/>
    <cellStyle name="쉼표 [0] 12 2 3 2 2 2 2 2 12" xfId="19224"/>
    <cellStyle name="쉼표 [0] 12 2 3 2 2 2 2 2 13" xfId="36397"/>
    <cellStyle name="쉼표 [0] 12 2 3 2 2 2 2 2 2" xfId="19225"/>
    <cellStyle name="쉼표 [0] 12 2 3 2 2 2 2 2 2 2" xfId="19226"/>
    <cellStyle name="쉼표 [0] 12 2 3 2 2 2 2 2 2 2 2" xfId="33027"/>
    <cellStyle name="쉼표 [0] 12 2 3 2 2 2 2 2 2 3" xfId="33028"/>
    <cellStyle name="쉼표 [0] 12 2 3 2 2 2 2 2 3" xfId="19227"/>
    <cellStyle name="쉼표 [0] 12 2 3 2 2 2 2 2 3 2" xfId="19228"/>
    <cellStyle name="쉼표 [0] 12 2 3 2 2 2 2 2 3 2 2" xfId="33029"/>
    <cellStyle name="쉼표 [0] 12 2 3 2 2 2 2 2 3 3" xfId="33030"/>
    <cellStyle name="쉼표 [0] 12 2 3 2 2 2 2 2 4" xfId="19229"/>
    <cellStyle name="쉼표 [0] 12 2 3 2 2 2 2 2 4 2" xfId="19230"/>
    <cellStyle name="쉼표 [0] 12 2 3 2 2 2 2 2 4 2 2" xfId="33031"/>
    <cellStyle name="쉼표 [0] 12 2 3 2 2 2 2 2 4 3" xfId="33032"/>
    <cellStyle name="쉼표 [0] 12 2 3 2 2 2 2 2 5" xfId="19231"/>
    <cellStyle name="쉼표 [0] 12 2 3 2 2 2 2 2 5 2" xfId="19232"/>
    <cellStyle name="쉼표 [0] 12 2 3 2 2 2 2 2 5 2 2" xfId="33033"/>
    <cellStyle name="쉼표 [0] 12 2 3 2 2 2 2 2 5 3" xfId="33034"/>
    <cellStyle name="쉼표 [0] 12 2 3 2 2 2 2 2 6" xfId="19233"/>
    <cellStyle name="쉼표 [0] 12 2 3 2 2 2 2 2 6 2" xfId="19234"/>
    <cellStyle name="쉼표 [0] 12 2 3 2 2 2 2 2 6 2 2" xfId="33035"/>
    <cellStyle name="쉼표 [0] 12 2 3 2 2 2 2 2 6 3" xfId="33036"/>
    <cellStyle name="쉼표 [0] 12 2 3 2 2 2 2 2 7" xfId="19235"/>
    <cellStyle name="쉼표 [0] 12 2 3 2 2 2 2 2 7 2" xfId="19236"/>
    <cellStyle name="쉼표 [0] 12 2 3 2 2 2 2 2 7 2 2" xfId="33037"/>
    <cellStyle name="쉼표 [0] 12 2 3 2 2 2 2 2 7 3" xfId="33038"/>
    <cellStyle name="쉼표 [0] 12 2 3 2 2 2 2 2 8" xfId="19237"/>
    <cellStyle name="쉼표 [0] 12 2 3 2 2 2 2 2 8 2" xfId="19238"/>
    <cellStyle name="쉼표 [0] 12 2 3 2 2 2 2 2 8 2 2" xfId="33039"/>
    <cellStyle name="쉼표 [0] 12 2 3 2 2 2 2 2 8 3" xfId="33040"/>
    <cellStyle name="쉼표 [0] 12 2 3 2 2 2 2 2 9" xfId="19239"/>
    <cellStyle name="쉼표 [0] 12 2 3 2 2 2 2 2 9 2" xfId="33041"/>
    <cellStyle name="쉼표 [0] 12 2 3 2 2 2 2 3" xfId="19240"/>
    <cellStyle name="쉼표 [0] 12 2 3 2 2 2 2 3 2" xfId="19241"/>
    <cellStyle name="쉼표 [0] 12 2 3 2 2 2 2 3 2 2" xfId="33042"/>
    <cellStyle name="쉼표 [0] 12 2 3 2 2 2 2 3 3" xfId="33043"/>
    <cellStyle name="쉼표 [0] 12 2 3 2 2 2 2 4" xfId="19242"/>
    <cellStyle name="쉼표 [0] 12 2 3 2 2 2 2 4 2" xfId="19243"/>
    <cellStyle name="쉼표 [0] 12 2 3 2 2 2 2 4 2 2" xfId="33044"/>
    <cellStyle name="쉼표 [0] 12 2 3 2 2 2 2 4 3" xfId="33045"/>
    <cellStyle name="쉼표 [0] 12 2 3 2 2 2 2 5" xfId="19244"/>
    <cellStyle name="쉼표 [0] 12 2 3 2 2 2 2 5 2" xfId="19245"/>
    <cellStyle name="쉼표 [0] 12 2 3 2 2 2 2 5 2 2" xfId="33046"/>
    <cellStyle name="쉼표 [0] 12 2 3 2 2 2 2 5 3" xfId="33047"/>
    <cellStyle name="쉼표 [0] 12 2 3 2 2 2 2 6" xfId="19246"/>
    <cellStyle name="쉼표 [0] 12 2 3 2 2 2 2 6 2" xfId="19247"/>
    <cellStyle name="쉼표 [0] 12 2 3 2 2 2 2 6 2 2" xfId="33048"/>
    <cellStyle name="쉼표 [0] 12 2 3 2 2 2 2 6 3" xfId="33049"/>
    <cellStyle name="쉼표 [0] 12 2 3 2 2 2 2 7" xfId="19248"/>
    <cellStyle name="쉼표 [0] 12 2 3 2 2 2 2 7 2" xfId="19249"/>
    <cellStyle name="쉼표 [0] 12 2 3 2 2 2 2 7 2 2" xfId="33050"/>
    <cellStyle name="쉼표 [0] 12 2 3 2 2 2 2 7 3" xfId="33051"/>
    <cellStyle name="쉼표 [0] 12 2 3 2 2 2 2 8" xfId="19250"/>
    <cellStyle name="쉼표 [0] 12 2 3 2 2 2 2 8 2" xfId="19251"/>
    <cellStyle name="쉼표 [0] 12 2 3 2 2 2 2 8 2 2" xfId="33052"/>
    <cellStyle name="쉼표 [0] 12 2 3 2 2 2 2 8 3" xfId="33053"/>
    <cellStyle name="쉼표 [0] 12 2 3 2 2 2 2 9" xfId="19252"/>
    <cellStyle name="쉼표 [0] 12 2 3 2 2 2 2 9 2" xfId="33054"/>
    <cellStyle name="쉼표 [0] 12 2 3 2 2 2 3" xfId="19253"/>
    <cellStyle name="쉼표 [0] 12 2 3 2 2 2 3 10" xfId="19254"/>
    <cellStyle name="쉼표 [0] 12 2 3 2 2 2 3 11" xfId="19255"/>
    <cellStyle name="쉼표 [0] 12 2 3 2 2 2 3 12" xfId="36395"/>
    <cellStyle name="쉼표 [0] 12 2 3 2 2 2 3 2" xfId="19256"/>
    <cellStyle name="쉼표 [0] 12 2 3 2 2 2 3 2 2" xfId="19257"/>
    <cellStyle name="쉼표 [0] 12 2 3 2 2 2 3 2 2 2" xfId="33055"/>
    <cellStyle name="쉼표 [0] 12 2 3 2 2 2 3 2 3" xfId="33056"/>
    <cellStyle name="쉼표 [0] 12 2 3 2 2 2 3 3" xfId="19258"/>
    <cellStyle name="쉼표 [0] 12 2 3 2 2 2 3 3 2" xfId="19259"/>
    <cellStyle name="쉼표 [0] 12 2 3 2 2 2 3 3 2 2" xfId="33057"/>
    <cellStyle name="쉼표 [0] 12 2 3 2 2 2 3 3 3" xfId="33058"/>
    <cellStyle name="쉼표 [0] 12 2 3 2 2 2 3 4" xfId="19260"/>
    <cellStyle name="쉼표 [0] 12 2 3 2 2 2 3 4 2" xfId="19261"/>
    <cellStyle name="쉼표 [0] 12 2 3 2 2 2 3 4 2 2" xfId="33059"/>
    <cellStyle name="쉼표 [0] 12 2 3 2 2 2 3 4 3" xfId="33060"/>
    <cellStyle name="쉼표 [0] 12 2 3 2 2 2 3 5" xfId="19262"/>
    <cellStyle name="쉼표 [0] 12 2 3 2 2 2 3 5 2" xfId="19263"/>
    <cellStyle name="쉼표 [0] 12 2 3 2 2 2 3 5 2 2" xfId="33061"/>
    <cellStyle name="쉼표 [0] 12 2 3 2 2 2 3 5 3" xfId="33062"/>
    <cellStyle name="쉼표 [0] 12 2 3 2 2 2 3 6" xfId="19264"/>
    <cellStyle name="쉼표 [0] 12 2 3 2 2 2 3 6 2" xfId="19265"/>
    <cellStyle name="쉼표 [0] 12 2 3 2 2 2 3 6 2 2" xfId="33063"/>
    <cellStyle name="쉼표 [0] 12 2 3 2 2 2 3 6 3" xfId="33064"/>
    <cellStyle name="쉼표 [0] 12 2 3 2 2 2 3 7" xfId="19266"/>
    <cellStyle name="쉼표 [0] 12 2 3 2 2 2 3 7 2" xfId="19267"/>
    <cellStyle name="쉼표 [0] 12 2 3 2 2 2 3 7 2 2" xfId="33065"/>
    <cellStyle name="쉼표 [0] 12 2 3 2 2 2 3 7 3" xfId="33066"/>
    <cellStyle name="쉼표 [0] 12 2 3 2 2 2 3 8" xfId="19268"/>
    <cellStyle name="쉼표 [0] 12 2 3 2 2 2 3 8 2" xfId="33067"/>
    <cellStyle name="쉼표 [0] 12 2 3 2 2 2 3 9" xfId="19269"/>
    <cellStyle name="쉼표 [0] 12 2 3 2 2 2 3 9 2" xfId="33068"/>
    <cellStyle name="쉼표 [0] 12 2 3 2 2 2 4" xfId="19270"/>
    <cellStyle name="쉼표 [0] 12 2 3 2 2 2 4 10" xfId="19271"/>
    <cellStyle name="쉼표 [0] 12 2 3 2 2 2 4 11" xfId="19272"/>
    <cellStyle name="쉼표 [0] 12 2 3 2 2 2 4 12" xfId="36393"/>
    <cellStyle name="쉼표 [0] 12 2 3 2 2 2 4 2" xfId="19273"/>
    <cellStyle name="쉼표 [0] 12 2 3 2 2 2 4 2 2" xfId="19274"/>
    <cellStyle name="쉼표 [0] 12 2 3 2 2 2 4 2 2 2" xfId="33069"/>
    <cellStyle name="쉼표 [0] 12 2 3 2 2 2 4 2 3" xfId="33070"/>
    <cellStyle name="쉼표 [0] 12 2 3 2 2 2 4 3" xfId="19275"/>
    <cellStyle name="쉼표 [0] 12 2 3 2 2 2 4 3 2" xfId="19276"/>
    <cellStyle name="쉼표 [0] 12 2 3 2 2 2 4 3 2 2" xfId="33071"/>
    <cellStyle name="쉼표 [0] 12 2 3 2 2 2 4 3 3" xfId="33072"/>
    <cellStyle name="쉼표 [0] 12 2 3 2 2 2 4 4" xfId="19277"/>
    <cellStyle name="쉼표 [0] 12 2 3 2 2 2 4 4 2" xfId="19278"/>
    <cellStyle name="쉼표 [0] 12 2 3 2 2 2 4 4 2 2" xfId="33073"/>
    <cellStyle name="쉼표 [0] 12 2 3 2 2 2 4 4 3" xfId="33074"/>
    <cellStyle name="쉼표 [0] 12 2 3 2 2 2 4 5" xfId="19279"/>
    <cellStyle name="쉼표 [0] 12 2 3 2 2 2 4 5 2" xfId="19280"/>
    <cellStyle name="쉼표 [0] 12 2 3 2 2 2 4 5 2 2" xfId="33075"/>
    <cellStyle name="쉼표 [0] 12 2 3 2 2 2 4 5 3" xfId="33076"/>
    <cellStyle name="쉼표 [0] 12 2 3 2 2 2 4 6" xfId="19281"/>
    <cellStyle name="쉼표 [0] 12 2 3 2 2 2 4 6 2" xfId="19282"/>
    <cellStyle name="쉼표 [0] 12 2 3 2 2 2 4 6 2 2" xfId="33077"/>
    <cellStyle name="쉼표 [0] 12 2 3 2 2 2 4 6 3" xfId="33078"/>
    <cellStyle name="쉼표 [0] 12 2 3 2 2 2 4 7" xfId="19283"/>
    <cellStyle name="쉼표 [0] 12 2 3 2 2 2 4 7 2" xfId="19284"/>
    <cellStyle name="쉼표 [0] 12 2 3 2 2 2 4 7 2 2" xfId="33079"/>
    <cellStyle name="쉼표 [0] 12 2 3 2 2 2 4 7 3" xfId="33080"/>
    <cellStyle name="쉼표 [0] 12 2 3 2 2 2 4 8" xfId="19285"/>
    <cellStyle name="쉼표 [0] 12 2 3 2 2 2 4 8 2" xfId="33081"/>
    <cellStyle name="쉼표 [0] 12 2 3 2 2 2 4 9" xfId="19286"/>
    <cellStyle name="쉼표 [0] 12 2 3 2 2 2 4 9 2" xfId="33082"/>
    <cellStyle name="쉼표 [0] 12 2 3 2 2 2 5" xfId="19287"/>
    <cellStyle name="쉼표 [0] 12 2 3 2 2 2 5 10" xfId="19288"/>
    <cellStyle name="쉼표 [0] 12 2 3 2 2 2 5 11" xfId="19289"/>
    <cellStyle name="쉼표 [0] 12 2 3 2 2 2 5 12" xfId="36392"/>
    <cellStyle name="쉼표 [0] 12 2 3 2 2 2 5 2" xfId="19290"/>
    <cellStyle name="쉼표 [0] 12 2 3 2 2 2 5 2 2" xfId="19291"/>
    <cellStyle name="쉼표 [0] 12 2 3 2 2 2 5 2 2 2" xfId="33083"/>
    <cellStyle name="쉼표 [0] 12 2 3 2 2 2 5 2 3" xfId="33084"/>
    <cellStyle name="쉼표 [0] 12 2 3 2 2 2 5 3" xfId="19292"/>
    <cellStyle name="쉼표 [0] 12 2 3 2 2 2 5 3 2" xfId="19293"/>
    <cellStyle name="쉼표 [0] 12 2 3 2 2 2 5 3 2 2" xfId="33085"/>
    <cellStyle name="쉼표 [0] 12 2 3 2 2 2 5 3 3" xfId="33086"/>
    <cellStyle name="쉼표 [0] 12 2 3 2 2 2 5 4" xfId="19294"/>
    <cellStyle name="쉼표 [0] 12 2 3 2 2 2 5 4 2" xfId="19295"/>
    <cellStyle name="쉼표 [0] 12 2 3 2 2 2 5 4 2 2" xfId="33087"/>
    <cellStyle name="쉼표 [0] 12 2 3 2 2 2 5 4 3" xfId="33088"/>
    <cellStyle name="쉼표 [0] 12 2 3 2 2 2 5 5" xfId="19296"/>
    <cellStyle name="쉼표 [0] 12 2 3 2 2 2 5 5 2" xfId="19297"/>
    <cellStyle name="쉼표 [0] 12 2 3 2 2 2 5 5 2 2" xfId="33089"/>
    <cellStyle name="쉼표 [0] 12 2 3 2 2 2 5 5 3" xfId="33090"/>
    <cellStyle name="쉼표 [0] 12 2 3 2 2 2 5 6" xfId="19298"/>
    <cellStyle name="쉼표 [0] 12 2 3 2 2 2 5 6 2" xfId="19299"/>
    <cellStyle name="쉼표 [0] 12 2 3 2 2 2 5 6 2 2" xfId="33091"/>
    <cellStyle name="쉼표 [0] 12 2 3 2 2 2 5 6 3" xfId="33092"/>
    <cellStyle name="쉼표 [0] 12 2 3 2 2 2 5 7" xfId="19300"/>
    <cellStyle name="쉼표 [0] 12 2 3 2 2 2 5 7 2" xfId="19301"/>
    <cellStyle name="쉼표 [0] 12 2 3 2 2 2 5 7 2 2" xfId="33093"/>
    <cellStyle name="쉼표 [0] 12 2 3 2 2 2 5 7 3" xfId="33094"/>
    <cellStyle name="쉼표 [0] 12 2 3 2 2 2 5 8" xfId="19302"/>
    <cellStyle name="쉼표 [0] 12 2 3 2 2 2 5 8 2" xfId="33095"/>
    <cellStyle name="쉼표 [0] 12 2 3 2 2 2 5 9" xfId="19303"/>
    <cellStyle name="쉼표 [0] 12 2 3 2 2 2 5 9 2" xfId="33096"/>
    <cellStyle name="쉼표 [0] 12 2 3 2 2 2 6" xfId="19304"/>
    <cellStyle name="쉼표 [0] 12 2 3 2 2 2 6 10" xfId="19305"/>
    <cellStyle name="쉼표 [0] 12 2 3 2 2 2 6 11" xfId="19306"/>
    <cellStyle name="쉼표 [0] 12 2 3 2 2 2 6 12" xfId="36391"/>
    <cellStyle name="쉼표 [0] 12 2 3 2 2 2 6 2" xfId="19307"/>
    <cellStyle name="쉼표 [0] 12 2 3 2 2 2 6 2 2" xfId="19308"/>
    <cellStyle name="쉼표 [0] 12 2 3 2 2 2 6 2 2 2" xfId="33097"/>
    <cellStyle name="쉼표 [0] 12 2 3 2 2 2 6 2 3" xfId="33098"/>
    <cellStyle name="쉼표 [0] 12 2 3 2 2 2 6 3" xfId="19309"/>
    <cellStyle name="쉼표 [0] 12 2 3 2 2 2 6 3 2" xfId="19310"/>
    <cellStyle name="쉼표 [0] 12 2 3 2 2 2 6 3 2 2" xfId="33099"/>
    <cellStyle name="쉼표 [0] 12 2 3 2 2 2 6 3 3" xfId="33100"/>
    <cellStyle name="쉼표 [0] 12 2 3 2 2 2 6 4" xfId="19311"/>
    <cellStyle name="쉼표 [0] 12 2 3 2 2 2 6 4 2" xfId="19312"/>
    <cellStyle name="쉼표 [0] 12 2 3 2 2 2 6 4 2 2" xfId="33101"/>
    <cellStyle name="쉼표 [0] 12 2 3 2 2 2 6 4 3" xfId="33102"/>
    <cellStyle name="쉼표 [0] 12 2 3 2 2 2 6 5" xfId="19313"/>
    <cellStyle name="쉼표 [0] 12 2 3 2 2 2 6 5 2" xfId="19314"/>
    <cellStyle name="쉼표 [0] 12 2 3 2 2 2 6 5 2 2" xfId="33103"/>
    <cellStyle name="쉼표 [0] 12 2 3 2 2 2 6 5 3" xfId="33104"/>
    <cellStyle name="쉼표 [0] 12 2 3 2 2 2 6 6" xfId="19315"/>
    <cellStyle name="쉼표 [0] 12 2 3 2 2 2 6 6 2" xfId="19316"/>
    <cellStyle name="쉼표 [0] 12 2 3 2 2 2 6 6 2 2" xfId="33105"/>
    <cellStyle name="쉼표 [0] 12 2 3 2 2 2 6 6 3" xfId="33106"/>
    <cellStyle name="쉼표 [0] 12 2 3 2 2 2 6 7" xfId="19317"/>
    <cellStyle name="쉼표 [0] 12 2 3 2 2 2 6 7 2" xfId="19318"/>
    <cellStyle name="쉼표 [0] 12 2 3 2 2 2 6 7 2 2" xfId="33107"/>
    <cellStyle name="쉼표 [0] 12 2 3 2 2 2 6 7 3" xfId="33108"/>
    <cellStyle name="쉼표 [0] 12 2 3 2 2 2 6 8" xfId="19319"/>
    <cellStyle name="쉼표 [0] 12 2 3 2 2 2 6 8 2" xfId="33109"/>
    <cellStyle name="쉼표 [0] 12 2 3 2 2 2 6 9" xfId="19320"/>
    <cellStyle name="쉼표 [0] 12 2 3 2 2 2 6 9 2" xfId="33110"/>
    <cellStyle name="쉼표 [0] 12 2 3 2 2 2 7" xfId="19321"/>
    <cellStyle name="쉼표 [0] 12 2 3 2 2 2 7 2" xfId="19322"/>
    <cellStyle name="쉼표 [0] 12 2 3 2 2 2 7 2 2" xfId="33111"/>
    <cellStyle name="쉼표 [0] 12 2 3 2 2 2 7 3" xfId="33112"/>
    <cellStyle name="쉼표 [0] 12 2 3 2 2 2 8" xfId="19323"/>
    <cellStyle name="쉼표 [0] 12 2 3 2 2 2 8 2" xfId="19324"/>
    <cellStyle name="쉼표 [0] 12 2 3 2 2 2 8 2 2" xfId="33113"/>
    <cellStyle name="쉼표 [0] 12 2 3 2 2 2 8 3" xfId="33114"/>
    <cellStyle name="쉼표 [0] 12 2 3 2 2 2 9" xfId="19325"/>
    <cellStyle name="쉼표 [0] 12 2 3 2 2 2 9 2" xfId="19326"/>
    <cellStyle name="쉼표 [0] 12 2 3 2 2 2 9 2 2" xfId="33115"/>
    <cellStyle name="쉼표 [0] 12 2 3 2 2 2 9 3" xfId="33116"/>
    <cellStyle name="쉼표 [0] 12 2 3 2 2 3" xfId="19327"/>
    <cellStyle name="쉼표 [0] 12 2 3 2 2 3 10" xfId="19328"/>
    <cellStyle name="쉼표 [0] 12 2 3 2 2 3 11" xfId="19329"/>
    <cellStyle name="쉼표 [0] 12 2 3 2 2 3 12" xfId="36389"/>
    <cellStyle name="쉼표 [0] 12 2 3 2 2 3 2" xfId="19330"/>
    <cellStyle name="쉼표 [0] 12 2 3 2 2 3 2 2" xfId="19331"/>
    <cellStyle name="쉼표 [0] 12 2 3 2 2 3 2 2 2" xfId="33117"/>
    <cellStyle name="쉼표 [0] 12 2 3 2 2 3 2 3" xfId="33118"/>
    <cellStyle name="쉼표 [0] 12 2 3 2 2 3 3" xfId="19332"/>
    <cellStyle name="쉼표 [0] 12 2 3 2 2 3 3 2" xfId="19333"/>
    <cellStyle name="쉼표 [0] 12 2 3 2 2 3 3 2 2" xfId="33119"/>
    <cellStyle name="쉼표 [0] 12 2 3 2 2 3 3 3" xfId="33120"/>
    <cellStyle name="쉼표 [0] 12 2 3 2 2 3 4" xfId="19334"/>
    <cellStyle name="쉼표 [0] 12 2 3 2 2 3 4 2" xfId="19335"/>
    <cellStyle name="쉼표 [0] 12 2 3 2 2 3 4 2 2" xfId="33121"/>
    <cellStyle name="쉼표 [0] 12 2 3 2 2 3 4 3" xfId="33122"/>
    <cellStyle name="쉼표 [0] 12 2 3 2 2 3 5" xfId="19336"/>
    <cellStyle name="쉼표 [0] 12 2 3 2 2 3 5 2" xfId="19337"/>
    <cellStyle name="쉼표 [0] 12 2 3 2 2 3 5 2 2" xfId="33123"/>
    <cellStyle name="쉼표 [0] 12 2 3 2 2 3 5 3" xfId="33124"/>
    <cellStyle name="쉼표 [0] 12 2 3 2 2 3 6" xfId="19338"/>
    <cellStyle name="쉼표 [0] 12 2 3 2 2 3 6 2" xfId="19339"/>
    <cellStyle name="쉼표 [0] 12 2 3 2 2 3 6 2 2" xfId="33125"/>
    <cellStyle name="쉼표 [0] 12 2 3 2 2 3 6 3" xfId="33126"/>
    <cellStyle name="쉼표 [0] 12 2 3 2 2 3 7" xfId="19340"/>
    <cellStyle name="쉼표 [0] 12 2 3 2 2 3 7 2" xfId="19341"/>
    <cellStyle name="쉼표 [0] 12 2 3 2 2 3 7 2 2" xfId="33127"/>
    <cellStyle name="쉼표 [0] 12 2 3 2 2 3 7 3" xfId="33128"/>
    <cellStyle name="쉼표 [0] 12 2 3 2 2 3 8" xfId="19342"/>
    <cellStyle name="쉼표 [0] 12 2 3 2 2 3 8 2" xfId="33129"/>
    <cellStyle name="쉼표 [0] 12 2 3 2 2 3 9" xfId="19343"/>
    <cellStyle name="쉼표 [0] 12 2 3 2 2 3 9 2" xfId="33130"/>
    <cellStyle name="쉼표 [0] 12 2 3 2 2 4" xfId="19344"/>
    <cellStyle name="쉼표 [0] 12 2 3 2 2 4 10" xfId="19345"/>
    <cellStyle name="쉼표 [0] 12 2 3 2 2 4 10 2" xfId="33131"/>
    <cellStyle name="쉼표 [0] 12 2 3 2 2 4 11" xfId="19346"/>
    <cellStyle name="쉼표 [0] 12 2 3 2 2 4 12" xfId="19347"/>
    <cellStyle name="쉼표 [0] 12 2 3 2 2 4 13" xfId="36387"/>
    <cellStyle name="쉼표 [0] 12 2 3 2 2 4 2" xfId="19348"/>
    <cellStyle name="쉼표 [0] 12 2 3 2 2 4 2 10" xfId="19349"/>
    <cellStyle name="쉼표 [0] 12 2 3 2 2 4 2 10 2" xfId="33132"/>
    <cellStyle name="쉼표 [0] 12 2 3 2 2 4 2 11" xfId="19350"/>
    <cellStyle name="쉼표 [0] 12 2 3 2 2 4 2 12" xfId="19351"/>
    <cellStyle name="쉼표 [0] 12 2 3 2 2 4 2 13" xfId="36385"/>
    <cellStyle name="쉼표 [0] 12 2 3 2 2 4 2 2" xfId="19352"/>
    <cellStyle name="쉼표 [0] 12 2 3 2 2 4 2 2 2" xfId="19353"/>
    <cellStyle name="쉼표 [0] 12 2 3 2 2 4 2 2 2 2" xfId="33133"/>
    <cellStyle name="쉼표 [0] 12 2 3 2 2 4 2 2 3" xfId="33134"/>
    <cellStyle name="쉼표 [0] 12 2 3 2 2 4 2 3" xfId="19354"/>
    <cellStyle name="쉼표 [0] 12 2 3 2 2 4 2 3 2" xfId="19355"/>
    <cellStyle name="쉼표 [0] 12 2 3 2 2 4 2 3 2 2" xfId="33135"/>
    <cellStyle name="쉼표 [0] 12 2 3 2 2 4 2 3 3" xfId="33136"/>
    <cellStyle name="쉼표 [0] 12 2 3 2 2 4 2 4" xfId="19356"/>
    <cellStyle name="쉼표 [0] 12 2 3 2 2 4 2 4 2" xfId="19357"/>
    <cellStyle name="쉼표 [0] 12 2 3 2 2 4 2 4 2 2" xfId="33137"/>
    <cellStyle name="쉼표 [0] 12 2 3 2 2 4 2 4 3" xfId="33138"/>
    <cellStyle name="쉼표 [0] 12 2 3 2 2 4 2 5" xfId="19358"/>
    <cellStyle name="쉼표 [0] 12 2 3 2 2 4 2 5 2" xfId="19359"/>
    <cellStyle name="쉼표 [0] 12 2 3 2 2 4 2 5 2 2" xfId="33139"/>
    <cellStyle name="쉼표 [0] 12 2 3 2 2 4 2 5 3" xfId="33140"/>
    <cellStyle name="쉼표 [0] 12 2 3 2 2 4 2 6" xfId="19360"/>
    <cellStyle name="쉼표 [0] 12 2 3 2 2 4 2 6 2" xfId="19361"/>
    <cellStyle name="쉼표 [0] 12 2 3 2 2 4 2 6 2 2" xfId="33141"/>
    <cellStyle name="쉼표 [0] 12 2 3 2 2 4 2 6 3" xfId="33142"/>
    <cellStyle name="쉼표 [0] 12 2 3 2 2 4 2 7" xfId="19362"/>
    <cellStyle name="쉼표 [0] 12 2 3 2 2 4 2 7 2" xfId="19363"/>
    <cellStyle name="쉼표 [0] 12 2 3 2 2 4 2 7 2 2" xfId="33143"/>
    <cellStyle name="쉼표 [0] 12 2 3 2 2 4 2 7 3" xfId="33144"/>
    <cellStyle name="쉼표 [0] 12 2 3 2 2 4 2 8" xfId="19364"/>
    <cellStyle name="쉼표 [0] 12 2 3 2 2 4 2 8 2" xfId="19365"/>
    <cellStyle name="쉼표 [0] 12 2 3 2 2 4 2 8 2 2" xfId="33145"/>
    <cellStyle name="쉼표 [0] 12 2 3 2 2 4 2 8 3" xfId="33146"/>
    <cellStyle name="쉼표 [0] 12 2 3 2 2 4 2 9" xfId="19366"/>
    <cellStyle name="쉼표 [0] 12 2 3 2 2 4 2 9 2" xfId="33147"/>
    <cellStyle name="쉼표 [0] 12 2 3 2 2 4 3" xfId="19367"/>
    <cellStyle name="쉼표 [0] 12 2 3 2 2 4 3 2" xfId="19368"/>
    <cellStyle name="쉼표 [0] 12 2 3 2 2 4 3 2 2" xfId="33148"/>
    <cellStyle name="쉼표 [0] 12 2 3 2 2 4 3 3" xfId="33149"/>
    <cellStyle name="쉼표 [0] 12 2 3 2 2 4 4" xfId="19369"/>
    <cellStyle name="쉼표 [0] 12 2 3 2 2 4 4 2" xfId="19370"/>
    <cellStyle name="쉼표 [0] 12 2 3 2 2 4 4 2 2" xfId="33150"/>
    <cellStyle name="쉼표 [0] 12 2 3 2 2 4 4 3" xfId="33151"/>
    <cellStyle name="쉼표 [0] 12 2 3 2 2 4 5" xfId="19371"/>
    <cellStyle name="쉼표 [0] 12 2 3 2 2 4 5 2" xfId="19372"/>
    <cellStyle name="쉼표 [0] 12 2 3 2 2 4 5 2 2" xfId="33152"/>
    <cellStyle name="쉼표 [0] 12 2 3 2 2 4 5 3" xfId="33153"/>
    <cellStyle name="쉼표 [0] 12 2 3 2 2 4 6" xfId="19373"/>
    <cellStyle name="쉼표 [0] 12 2 3 2 2 4 6 2" xfId="19374"/>
    <cellStyle name="쉼표 [0] 12 2 3 2 2 4 6 2 2" xfId="33154"/>
    <cellStyle name="쉼표 [0] 12 2 3 2 2 4 6 3" xfId="33155"/>
    <cellStyle name="쉼표 [0] 12 2 3 2 2 4 7" xfId="19375"/>
    <cellStyle name="쉼표 [0] 12 2 3 2 2 4 7 2" xfId="19376"/>
    <cellStyle name="쉼표 [0] 12 2 3 2 2 4 7 2 2" xfId="33156"/>
    <cellStyle name="쉼표 [0] 12 2 3 2 2 4 7 3" xfId="33157"/>
    <cellStyle name="쉼표 [0] 12 2 3 2 2 4 8" xfId="19377"/>
    <cellStyle name="쉼표 [0] 12 2 3 2 2 4 8 2" xfId="19378"/>
    <cellStyle name="쉼표 [0] 12 2 3 2 2 4 8 2 2" xfId="33158"/>
    <cellStyle name="쉼표 [0] 12 2 3 2 2 4 8 3" xfId="33159"/>
    <cellStyle name="쉼표 [0] 12 2 3 2 2 4 9" xfId="19379"/>
    <cellStyle name="쉼표 [0] 12 2 3 2 2 4 9 2" xfId="33160"/>
    <cellStyle name="쉼표 [0] 12 2 3 2 2 5" xfId="19380"/>
    <cellStyle name="쉼표 [0] 12 2 3 2 2 5 10" xfId="36384"/>
    <cellStyle name="쉼표 [0] 12 2 3 2 2 5 2" xfId="19381"/>
    <cellStyle name="쉼표 [0] 12 2 3 2 2 5 2 2" xfId="19382"/>
    <cellStyle name="쉼표 [0] 12 2 3 2 2 5 2 2 2" xfId="33161"/>
    <cellStyle name="쉼표 [0] 12 2 3 2 2 5 2 3" xfId="33162"/>
    <cellStyle name="쉼표 [0] 12 2 3 2 2 5 3" xfId="19383"/>
    <cellStyle name="쉼표 [0] 12 2 3 2 2 5 3 2" xfId="19384"/>
    <cellStyle name="쉼표 [0] 12 2 3 2 2 5 3 2 2" xfId="33163"/>
    <cellStyle name="쉼표 [0] 12 2 3 2 2 5 3 3" xfId="33164"/>
    <cellStyle name="쉼표 [0] 12 2 3 2 2 5 4" xfId="19385"/>
    <cellStyle name="쉼표 [0] 12 2 3 2 2 5 4 2" xfId="19386"/>
    <cellStyle name="쉼표 [0] 12 2 3 2 2 5 4 2 2" xfId="33165"/>
    <cellStyle name="쉼표 [0] 12 2 3 2 2 5 4 3" xfId="33166"/>
    <cellStyle name="쉼표 [0] 12 2 3 2 2 5 5" xfId="19387"/>
    <cellStyle name="쉼표 [0] 12 2 3 2 2 5 5 2" xfId="19388"/>
    <cellStyle name="쉼표 [0] 12 2 3 2 2 5 5 2 2" xfId="33167"/>
    <cellStyle name="쉼표 [0] 12 2 3 2 2 5 5 3" xfId="33168"/>
    <cellStyle name="쉼표 [0] 12 2 3 2 2 5 6" xfId="19389"/>
    <cellStyle name="쉼표 [0] 12 2 3 2 2 5 6 2" xfId="33169"/>
    <cellStyle name="쉼표 [0] 12 2 3 2 2 5 7" xfId="19390"/>
    <cellStyle name="쉼표 [0] 12 2 3 2 2 5 7 2" xfId="33170"/>
    <cellStyle name="쉼표 [0] 12 2 3 2 2 5 8" xfId="19391"/>
    <cellStyle name="쉼표 [0] 12 2 3 2 2 5 9" xfId="19392"/>
    <cellStyle name="쉼표 [0] 12 2 3 2 2 6" xfId="19393"/>
    <cellStyle name="쉼표 [0] 12 2 3 2 2 6 10" xfId="36383"/>
    <cellStyle name="쉼표 [0] 12 2 3 2 2 6 2" xfId="19394"/>
    <cellStyle name="쉼표 [0] 12 2 3 2 2 6 2 2" xfId="19395"/>
    <cellStyle name="쉼표 [0] 12 2 3 2 2 6 2 2 2" xfId="33171"/>
    <cellStyle name="쉼표 [0] 12 2 3 2 2 6 2 3" xfId="33172"/>
    <cellStyle name="쉼표 [0] 12 2 3 2 2 6 3" xfId="19396"/>
    <cellStyle name="쉼표 [0] 12 2 3 2 2 6 3 2" xfId="19397"/>
    <cellStyle name="쉼표 [0] 12 2 3 2 2 6 3 2 2" xfId="33173"/>
    <cellStyle name="쉼표 [0] 12 2 3 2 2 6 3 3" xfId="33174"/>
    <cellStyle name="쉼표 [0] 12 2 3 2 2 6 4" xfId="19398"/>
    <cellStyle name="쉼표 [0] 12 2 3 2 2 6 4 2" xfId="19399"/>
    <cellStyle name="쉼표 [0] 12 2 3 2 2 6 4 2 2" xfId="33175"/>
    <cellStyle name="쉼표 [0] 12 2 3 2 2 6 4 3" xfId="33176"/>
    <cellStyle name="쉼표 [0] 12 2 3 2 2 6 5" xfId="19400"/>
    <cellStyle name="쉼표 [0] 12 2 3 2 2 6 5 2" xfId="19401"/>
    <cellStyle name="쉼표 [0] 12 2 3 2 2 6 5 2 2" xfId="33177"/>
    <cellStyle name="쉼표 [0] 12 2 3 2 2 6 5 3" xfId="33178"/>
    <cellStyle name="쉼표 [0] 12 2 3 2 2 6 6" xfId="19402"/>
    <cellStyle name="쉼표 [0] 12 2 3 2 2 6 6 2" xfId="33179"/>
    <cellStyle name="쉼표 [0] 12 2 3 2 2 6 7" xfId="19403"/>
    <cellStyle name="쉼표 [0] 12 2 3 2 2 6 7 2" xfId="33180"/>
    <cellStyle name="쉼표 [0] 12 2 3 2 2 6 8" xfId="19404"/>
    <cellStyle name="쉼표 [0] 12 2 3 2 2 6 9" xfId="19405"/>
    <cellStyle name="쉼표 [0] 12 2 3 2 2 7" xfId="19406"/>
    <cellStyle name="쉼표 [0] 12 2 3 2 2 7 10" xfId="36381"/>
    <cellStyle name="쉼표 [0] 12 2 3 2 2 7 2" xfId="19407"/>
    <cellStyle name="쉼표 [0] 12 2 3 2 2 7 2 2" xfId="19408"/>
    <cellStyle name="쉼표 [0] 12 2 3 2 2 7 2 2 2" xfId="33181"/>
    <cellStyle name="쉼표 [0] 12 2 3 2 2 7 2 3" xfId="33182"/>
    <cellStyle name="쉼표 [0] 12 2 3 2 2 7 3" xfId="19409"/>
    <cellStyle name="쉼표 [0] 12 2 3 2 2 7 3 2" xfId="19410"/>
    <cellStyle name="쉼표 [0] 12 2 3 2 2 7 3 2 2" xfId="33183"/>
    <cellStyle name="쉼표 [0] 12 2 3 2 2 7 3 3" xfId="33184"/>
    <cellStyle name="쉼표 [0] 12 2 3 2 2 7 4" xfId="19411"/>
    <cellStyle name="쉼표 [0] 12 2 3 2 2 7 4 2" xfId="19412"/>
    <cellStyle name="쉼표 [0] 12 2 3 2 2 7 4 2 2" xfId="33185"/>
    <cellStyle name="쉼표 [0] 12 2 3 2 2 7 4 3" xfId="33186"/>
    <cellStyle name="쉼표 [0] 12 2 3 2 2 7 5" xfId="19413"/>
    <cellStyle name="쉼표 [0] 12 2 3 2 2 7 5 2" xfId="19414"/>
    <cellStyle name="쉼표 [0] 12 2 3 2 2 7 5 2 2" xfId="33187"/>
    <cellStyle name="쉼표 [0] 12 2 3 2 2 7 5 3" xfId="33188"/>
    <cellStyle name="쉼표 [0] 12 2 3 2 2 7 6" xfId="19415"/>
    <cellStyle name="쉼표 [0] 12 2 3 2 2 7 6 2" xfId="33189"/>
    <cellStyle name="쉼표 [0] 12 2 3 2 2 7 7" xfId="19416"/>
    <cellStyle name="쉼표 [0] 12 2 3 2 2 7 7 2" xfId="33190"/>
    <cellStyle name="쉼표 [0] 12 2 3 2 2 7 8" xfId="19417"/>
    <cellStyle name="쉼표 [0] 12 2 3 2 2 7 9" xfId="19418"/>
    <cellStyle name="쉼표 [0] 12 2 3 2 2 8" xfId="19419"/>
    <cellStyle name="쉼표 [0] 12 2 3 2 2 8 2" xfId="19420"/>
    <cellStyle name="쉼표 [0] 12 2 3 2 2 8 2 2" xfId="33191"/>
    <cellStyle name="쉼표 [0] 12 2 3 2 2 8 3" xfId="33192"/>
    <cellStyle name="쉼표 [0] 12 2 3 2 2 9" xfId="19421"/>
    <cellStyle name="쉼표 [0] 12 2 3 2 2 9 2" xfId="19422"/>
    <cellStyle name="쉼표 [0] 12 2 3 2 2 9 2 2" xfId="33193"/>
    <cellStyle name="쉼표 [0] 12 2 3 2 2 9 3" xfId="33194"/>
    <cellStyle name="쉼표 [0] 12 2 3 2 20" xfId="19423"/>
    <cellStyle name="쉼표 [0] 12 2 3 2 21" xfId="19424"/>
    <cellStyle name="쉼표 [0] 12 2 3 2 22" xfId="36405"/>
    <cellStyle name="쉼표 [0] 12 2 3 2 3" xfId="19425"/>
    <cellStyle name="쉼표 [0] 12 2 3 2 3 10" xfId="19426"/>
    <cellStyle name="쉼표 [0] 12 2 3 2 3 11" xfId="19427"/>
    <cellStyle name="쉼표 [0] 12 2 3 2 3 12" xfId="36379"/>
    <cellStyle name="쉼표 [0] 12 2 3 2 3 2" xfId="19428"/>
    <cellStyle name="쉼표 [0] 12 2 3 2 3 2 2" xfId="19429"/>
    <cellStyle name="쉼표 [0] 12 2 3 2 3 2 2 2" xfId="33195"/>
    <cellStyle name="쉼표 [0] 12 2 3 2 3 2 3" xfId="33196"/>
    <cellStyle name="쉼표 [0] 12 2 3 2 3 3" xfId="19430"/>
    <cellStyle name="쉼표 [0] 12 2 3 2 3 3 2" xfId="19431"/>
    <cellStyle name="쉼표 [0] 12 2 3 2 3 3 2 2" xfId="33197"/>
    <cellStyle name="쉼표 [0] 12 2 3 2 3 3 3" xfId="33198"/>
    <cellStyle name="쉼표 [0] 12 2 3 2 3 4" xfId="19432"/>
    <cellStyle name="쉼표 [0] 12 2 3 2 3 4 2" xfId="19433"/>
    <cellStyle name="쉼표 [0] 12 2 3 2 3 4 2 2" xfId="33199"/>
    <cellStyle name="쉼표 [0] 12 2 3 2 3 4 3" xfId="33200"/>
    <cellStyle name="쉼표 [0] 12 2 3 2 3 5" xfId="19434"/>
    <cellStyle name="쉼표 [0] 12 2 3 2 3 5 2" xfId="19435"/>
    <cellStyle name="쉼표 [0] 12 2 3 2 3 5 2 2" xfId="33201"/>
    <cellStyle name="쉼표 [0] 12 2 3 2 3 5 3" xfId="33202"/>
    <cellStyle name="쉼표 [0] 12 2 3 2 3 6" xfId="19436"/>
    <cellStyle name="쉼표 [0] 12 2 3 2 3 6 2" xfId="19437"/>
    <cellStyle name="쉼표 [0] 12 2 3 2 3 6 2 2" xfId="33203"/>
    <cellStyle name="쉼표 [0] 12 2 3 2 3 6 3" xfId="33204"/>
    <cellStyle name="쉼표 [0] 12 2 3 2 3 7" xfId="19438"/>
    <cellStyle name="쉼표 [0] 12 2 3 2 3 7 2" xfId="19439"/>
    <cellStyle name="쉼표 [0] 12 2 3 2 3 7 2 2" xfId="33205"/>
    <cellStyle name="쉼표 [0] 12 2 3 2 3 7 3" xfId="33206"/>
    <cellStyle name="쉼표 [0] 12 2 3 2 3 8" xfId="19440"/>
    <cellStyle name="쉼표 [0] 12 2 3 2 3 8 2" xfId="33207"/>
    <cellStyle name="쉼표 [0] 12 2 3 2 3 9" xfId="19441"/>
    <cellStyle name="쉼표 [0] 12 2 3 2 3 9 2" xfId="33208"/>
    <cellStyle name="쉼표 [0] 12 2 3 2 4" xfId="19442"/>
    <cellStyle name="쉼표 [0] 12 2 3 2 4 10" xfId="19443"/>
    <cellStyle name="쉼표 [0] 12 2 3 2 4 11" xfId="19444"/>
    <cellStyle name="쉼표 [0] 12 2 3 2 4 12" xfId="36377"/>
    <cellStyle name="쉼표 [0] 12 2 3 2 4 2" xfId="19445"/>
    <cellStyle name="쉼표 [0] 12 2 3 2 4 2 2" xfId="19446"/>
    <cellStyle name="쉼표 [0] 12 2 3 2 4 2 2 2" xfId="33209"/>
    <cellStyle name="쉼표 [0] 12 2 3 2 4 2 3" xfId="33210"/>
    <cellStyle name="쉼표 [0] 12 2 3 2 4 3" xfId="19447"/>
    <cellStyle name="쉼표 [0] 12 2 3 2 4 3 2" xfId="19448"/>
    <cellStyle name="쉼표 [0] 12 2 3 2 4 3 2 2" xfId="33211"/>
    <cellStyle name="쉼표 [0] 12 2 3 2 4 3 3" xfId="33212"/>
    <cellStyle name="쉼표 [0] 12 2 3 2 4 4" xfId="19449"/>
    <cellStyle name="쉼표 [0] 12 2 3 2 4 4 2" xfId="19450"/>
    <cellStyle name="쉼표 [0] 12 2 3 2 4 4 2 2" xfId="33213"/>
    <cellStyle name="쉼표 [0] 12 2 3 2 4 4 3" xfId="33214"/>
    <cellStyle name="쉼표 [0] 12 2 3 2 4 5" xfId="19451"/>
    <cellStyle name="쉼표 [0] 12 2 3 2 4 5 2" xfId="19452"/>
    <cellStyle name="쉼표 [0] 12 2 3 2 4 5 2 2" xfId="33215"/>
    <cellStyle name="쉼표 [0] 12 2 3 2 4 5 3" xfId="33216"/>
    <cellStyle name="쉼표 [0] 12 2 3 2 4 6" xfId="19453"/>
    <cellStyle name="쉼표 [0] 12 2 3 2 4 6 2" xfId="19454"/>
    <cellStyle name="쉼표 [0] 12 2 3 2 4 6 2 2" xfId="33217"/>
    <cellStyle name="쉼표 [0] 12 2 3 2 4 6 3" xfId="33218"/>
    <cellStyle name="쉼표 [0] 12 2 3 2 4 7" xfId="19455"/>
    <cellStyle name="쉼표 [0] 12 2 3 2 4 7 2" xfId="19456"/>
    <cellStyle name="쉼표 [0] 12 2 3 2 4 7 2 2" xfId="33219"/>
    <cellStyle name="쉼표 [0] 12 2 3 2 4 7 3" xfId="33220"/>
    <cellStyle name="쉼표 [0] 12 2 3 2 4 8" xfId="19457"/>
    <cellStyle name="쉼표 [0] 12 2 3 2 4 8 2" xfId="33221"/>
    <cellStyle name="쉼표 [0] 12 2 3 2 4 9" xfId="19458"/>
    <cellStyle name="쉼표 [0] 12 2 3 2 4 9 2" xfId="33222"/>
    <cellStyle name="쉼표 [0] 12 2 3 2 5" xfId="19459"/>
    <cellStyle name="쉼표 [0] 12 2 3 2 5 10" xfId="19460"/>
    <cellStyle name="쉼표 [0] 12 2 3 2 5 11" xfId="19461"/>
    <cellStyle name="쉼표 [0] 12 2 3 2 5 12" xfId="36376"/>
    <cellStyle name="쉼표 [0] 12 2 3 2 5 2" xfId="19462"/>
    <cellStyle name="쉼표 [0] 12 2 3 2 5 2 2" xfId="19463"/>
    <cellStyle name="쉼표 [0] 12 2 3 2 5 2 2 2" xfId="33223"/>
    <cellStyle name="쉼표 [0] 12 2 3 2 5 2 3" xfId="33224"/>
    <cellStyle name="쉼표 [0] 12 2 3 2 5 3" xfId="19464"/>
    <cellStyle name="쉼표 [0] 12 2 3 2 5 3 2" xfId="19465"/>
    <cellStyle name="쉼표 [0] 12 2 3 2 5 3 2 2" xfId="33225"/>
    <cellStyle name="쉼표 [0] 12 2 3 2 5 3 3" xfId="33226"/>
    <cellStyle name="쉼표 [0] 12 2 3 2 5 4" xfId="19466"/>
    <cellStyle name="쉼표 [0] 12 2 3 2 5 4 2" xfId="19467"/>
    <cellStyle name="쉼표 [0] 12 2 3 2 5 4 2 2" xfId="33227"/>
    <cellStyle name="쉼표 [0] 12 2 3 2 5 4 3" xfId="33228"/>
    <cellStyle name="쉼표 [0] 12 2 3 2 5 5" xfId="19468"/>
    <cellStyle name="쉼표 [0] 12 2 3 2 5 5 2" xfId="19469"/>
    <cellStyle name="쉼표 [0] 12 2 3 2 5 5 2 2" xfId="33229"/>
    <cellStyle name="쉼표 [0] 12 2 3 2 5 5 3" xfId="33230"/>
    <cellStyle name="쉼표 [0] 12 2 3 2 5 6" xfId="19470"/>
    <cellStyle name="쉼표 [0] 12 2 3 2 5 6 2" xfId="19471"/>
    <cellStyle name="쉼표 [0] 12 2 3 2 5 6 2 2" xfId="33231"/>
    <cellStyle name="쉼표 [0] 12 2 3 2 5 6 3" xfId="33232"/>
    <cellStyle name="쉼표 [0] 12 2 3 2 5 7" xfId="19472"/>
    <cellStyle name="쉼표 [0] 12 2 3 2 5 7 2" xfId="19473"/>
    <cellStyle name="쉼표 [0] 12 2 3 2 5 7 2 2" xfId="33233"/>
    <cellStyle name="쉼표 [0] 12 2 3 2 5 7 3" xfId="33234"/>
    <cellStyle name="쉼표 [0] 12 2 3 2 5 8" xfId="19474"/>
    <cellStyle name="쉼표 [0] 12 2 3 2 5 8 2" xfId="33235"/>
    <cellStyle name="쉼표 [0] 12 2 3 2 5 9" xfId="19475"/>
    <cellStyle name="쉼표 [0] 12 2 3 2 5 9 2" xfId="33236"/>
    <cellStyle name="쉼표 [0] 12 2 3 2 6" xfId="19476"/>
    <cellStyle name="쉼표 [0] 12 2 3 2 6 10" xfId="19477"/>
    <cellStyle name="쉼표 [0] 12 2 3 2 6 10 2" xfId="19478"/>
    <cellStyle name="쉼표 [0] 12 2 3 2 6 10 2 2" xfId="33237"/>
    <cellStyle name="쉼표 [0] 12 2 3 2 6 10 3" xfId="33238"/>
    <cellStyle name="쉼표 [0] 12 2 3 2 6 11" xfId="19479"/>
    <cellStyle name="쉼표 [0] 12 2 3 2 6 11 2" xfId="19480"/>
    <cellStyle name="쉼표 [0] 12 2 3 2 6 11 2 2" xfId="33239"/>
    <cellStyle name="쉼표 [0] 12 2 3 2 6 11 3" xfId="33240"/>
    <cellStyle name="쉼표 [0] 12 2 3 2 6 12" xfId="19481"/>
    <cellStyle name="쉼표 [0] 12 2 3 2 6 12 2" xfId="19482"/>
    <cellStyle name="쉼표 [0] 12 2 3 2 6 12 2 2" xfId="33241"/>
    <cellStyle name="쉼표 [0] 12 2 3 2 6 12 3" xfId="33242"/>
    <cellStyle name="쉼표 [0] 12 2 3 2 6 13" xfId="19483"/>
    <cellStyle name="쉼표 [0] 12 2 3 2 6 13 2" xfId="19484"/>
    <cellStyle name="쉼표 [0] 12 2 3 2 6 13 2 2" xfId="33243"/>
    <cellStyle name="쉼표 [0] 12 2 3 2 6 13 3" xfId="33244"/>
    <cellStyle name="쉼표 [0] 12 2 3 2 6 14" xfId="19485"/>
    <cellStyle name="쉼표 [0] 12 2 3 2 6 14 2" xfId="33245"/>
    <cellStyle name="쉼표 [0] 12 2 3 2 6 15" xfId="19486"/>
    <cellStyle name="쉼표 [0] 12 2 3 2 6 15 2" xfId="33246"/>
    <cellStyle name="쉼표 [0] 12 2 3 2 6 16" xfId="19487"/>
    <cellStyle name="쉼표 [0] 12 2 3 2 6 17" xfId="19488"/>
    <cellStyle name="쉼표 [0] 12 2 3 2 6 18" xfId="36375"/>
    <cellStyle name="쉼표 [0] 12 2 3 2 6 2" xfId="19489"/>
    <cellStyle name="쉼표 [0] 12 2 3 2 6 2 10" xfId="19490"/>
    <cellStyle name="쉼표 [0] 12 2 3 2 6 2 10 2" xfId="33247"/>
    <cellStyle name="쉼표 [0] 12 2 3 2 6 2 11" xfId="19491"/>
    <cellStyle name="쉼표 [0] 12 2 3 2 6 2 12" xfId="19492"/>
    <cellStyle name="쉼표 [0] 12 2 3 2 6 2 13" xfId="36373"/>
    <cellStyle name="쉼표 [0] 12 2 3 2 6 2 2" xfId="19493"/>
    <cellStyle name="쉼표 [0] 12 2 3 2 6 2 2 10" xfId="19494"/>
    <cellStyle name="쉼표 [0] 12 2 3 2 6 2 2 10 2" xfId="33248"/>
    <cellStyle name="쉼표 [0] 12 2 3 2 6 2 2 11" xfId="19495"/>
    <cellStyle name="쉼표 [0] 12 2 3 2 6 2 2 12" xfId="19496"/>
    <cellStyle name="쉼표 [0] 12 2 3 2 6 2 2 13" xfId="36371"/>
    <cellStyle name="쉼표 [0] 12 2 3 2 6 2 2 2" xfId="19497"/>
    <cellStyle name="쉼표 [0] 12 2 3 2 6 2 2 2 2" xfId="19498"/>
    <cellStyle name="쉼표 [0] 12 2 3 2 6 2 2 2 2 2" xfId="33249"/>
    <cellStyle name="쉼표 [0] 12 2 3 2 6 2 2 2 3" xfId="33250"/>
    <cellStyle name="쉼표 [0] 12 2 3 2 6 2 2 3" xfId="19499"/>
    <cellStyle name="쉼표 [0] 12 2 3 2 6 2 2 3 2" xfId="19500"/>
    <cellStyle name="쉼표 [0] 12 2 3 2 6 2 2 3 2 2" xfId="33251"/>
    <cellStyle name="쉼표 [0] 12 2 3 2 6 2 2 3 3" xfId="33252"/>
    <cellStyle name="쉼표 [0] 12 2 3 2 6 2 2 4" xfId="19501"/>
    <cellStyle name="쉼표 [0] 12 2 3 2 6 2 2 4 2" xfId="19502"/>
    <cellStyle name="쉼표 [0] 12 2 3 2 6 2 2 4 2 2" xfId="33253"/>
    <cellStyle name="쉼표 [0] 12 2 3 2 6 2 2 4 3" xfId="33254"/>
    <cellStyle name="쉼표 [0] 12 2 3 2 6 2 2 5" xfId="19503"/>
    <cellStyle name="쉼표 [0] 12 2 3 2 6 2 2 5 2" xfId="19504"/>
    <cellStyle name="쉼표 [0] 12 2 3 2 6 2 2 5 2 2" xfId="33255"/>
    <cellStyle name="쉼표 [0] 12 2 3 2 6 2 2 5 3" xfId="33256"/>
    <cellStyle name="쉼표 [0] 12 2 3 2 6 2 2 6" xfId="19505"/>
    <cellStyle name="쉼표 [0] 12 2 3 2 6 2 2 6 2" xfId="19506"/>
    <cellStyle name="쉼표 [0] 12 2 3 2 6 2 2 6 2 2" xfId="33257"/>
    <cellStyle name="쉼표 [0] 12 2 3 2 6 2 2 6 3" xfId="33258"/>
    <cellStyle name="쉼표 [0] 12 2 3 2 6 2 2 7" xfId="19507"/>
    <cellStyle name="쉼표 [0] 12 2 3 2 6 2 2 7 2" xfId="19508"/>
    <cellStyle name="쉼표 [0] 12 2 3 2 6 2 2 7 2 2" xfId="33259"/>
    <cellStyle name="쉼표 [0] 12 2 3 2 6 2 2 7 3" xfId="33260"/>
    <cellStyle name="쉼표 [0] 12 2 3 2 6 2 2 8" xfId="19509"/>
    <cellStyle name="쉼표 [0] 12 2 3 2 6 2 2 8 2" xfId="19510"/>
    <cellStyle name="쉼표 [0] 12 2 3 2 6 2 2 8 2 2" xfId="33261"/>
    <cellStyle name="쉼표 [0] 12 2 3 2 6 2 2 8 3" xfId="33262"/>
    <cellStyle name="쉼표 [0] 12 2 3 2 6 2 2 9" xfId="19511"/>
    <cellStyle name="쉼표 [0] 12 2 3 2 6 2 2 9 2" xfId="33263"/>
    <cellStyle name="쉼표 [0] 12 2 3 2 6 2 3" xfId="19512"/>
    <cellStyle name="쉼표 [0] 12 2 3 2 6 2 3 2" xfId="19513"/>
    <cellStyle name="쉼표 [0] 12 2 3 2 6 2 3 2 2" xfId="33264"/>
    <cellStyle name="쉼표 [0] 12 2 3 2 6 2 3 3" xfId="33265"/>
    <cellStyle name="쉼표 [0] 12 2 3 2 6 2 4" xfId="19514"/>
    <cellStyle name="쉼표 [0] 12 2 3 2 6 2 4 2" xfId="19515"/>
    <cellStyle name="쉼표 [0] 12 2 3 2 6 2 4 2 2" xfId="33266"/>
    <cellStyle name="쉼표 [0] 12 2 3 2 6 2 4 3" xfId="33267"/>
    <cellStyle name="쉼표 [0] 12 2 3 2 6 2 5" xfId="19516"/>
    <cellStyle name="쉼표 [0] 12 2 3 2 6 2 5 2" xfId="19517"/>
    <cellStyle name="쉼표 [0] 12 2 3 2 6 2 5 2 2" xfId="33268"/>
    <cellStyle name="쉼표 [0] 12 2 3 2 6 2 5 3" xfId="33269"/>
    <cellStyle name="쉼표 [0] 12 2 3 2 6 2 6" xfId="19518"/>
    <cellStyle name="쉼표 [0] 12 2 3 2 6 2 6 2" xfId="19519"/>
    <cellStyle name="쉼표 [0] 12 2 3 2 6 2 6 2 2" xfId="33270"/>
    <cellStyle name="쉼표 [0] 12 2 3 2 6 2 6 3" xfId="33271"/>
    <cellStyle name="쉼표 [0] 12 2 3 2 6 2 7" xfId="19520"/>
    <cellStyle name="쉼표 [0] 12 2 3 2 6 2 7 2" xfId="19521"/>
    <cellStyle name="쉼표 [0] 12 2 3 2 6 2 7 2 2" xfId="33272"/>
    <cellStyle name="쉼표 [0] 12 2 3 2 6 2 7 3" xfId="33273"/>
    <cellStyle name="쉼표 [0] 12 2 3 2 6 2 8" xfId="19522"/>
    <cellStyle name="쉼표 [0] 12 2 3 2 6 2 8 2" xfId="19523"/>
    <cellStyle name="쉼표 [0] 12 2 3 2 6 2 8 2 2" xfId="33274"/>
    <cellStyle name="쉼표 [0] 12 2 3 2 6 2 8 3" xfId="33275"/>
    <cellStyle name="쉼표 [0] 12 2 3 2 6 2 9" xfId="19524"/>
    <cellStyle name="쉼표 [0] 12 2 3 2 6 2 9 2" xfId="33276"/>
    <cellStyle name="쉼표 [0] 12 2 3 2 6 3" xfId="19525"/>
    <cellStyle name="쉼표 [0] 12 2 3 2 6 3 10" xfId="36369"/>
    <cellStyle name="쉼표 [0] 12 2 3 2 6 3 2" xfId="19526"/>
    <cellStyle name="쉼표 [0] 12 2 3 2 6 3 2 2" xfId="19527"/>
    <cellStyle name="쉼표 [0] 12 2 3 2 6 3 2 2 2" xfId="33277"/>
    <cellStyle name="쉼표 [0] 12 2 3 2 6 3 2 3" xfId="33278"/>
    <cellStyle name="쉼표 [0] 12 2 3 2 6 3 3" xfId="19528"/>
    <cellStyle name="쉼표 [0] 12 2 3 2 6 3 3 2" xfId="19529"/>
    <cellStyle name="쉼표 [0] 12 2 3 2 6 3 3 2 2" xfId="33279"/>
    <cellStyle name="쉼표 [0] 12 2 3 2 6 3 3 3" xfId="33280"/>
    <cellStyle name="쉼표 [0] 12 2 3 2 6 3 4" xfId="19530"/>
    <cellStyle name="쉼표 [0] 12 2 3 2 6 3 4 2" xfId="19531"/>
    <cellStyle name="쉼표 [0] 12 2 3 2 6 3 4 2 2" xfId="33281"/>
    <cellStyle name="쉼표 [0] 12 2 3 2 6 3 4 3" xfId="33282"/>
    <cellStyle name="쉼표 [0] 12 2 3 2 6 3 5" xfId="19532"/>
    <cellStyle name="쉼표 [0] 12 2 3 2 6 3 5 2" xfId="19533"/>
    <cellStyle name="쉼표 [0] 12 2 3 2 6 3 5 2 2" xfId="33283"/>
    <cellStyle name="쉼표 [0] 12 2 3 2 6 3 5 3" xfId="33284"/>
    <cellStyle name="쉼표 [0] 12 2 3 2 6 3 6" xfId="19534"/>
    <cellStyle name="쉼표 [0] 12 2 3 2 6 3 6 2" xfId="33285"/>
    <cellStyle name="쉼표 [0] 12 2 3 2 6 3 7" xfId="19535"/>
    <cellStyle name="쉼표 [0] 12 2 3 2 6 3 7 2" xfId="33286"/>
    <cellStyle name="쉼표 [0] 12 2 3 2 6 3 8" xfId="19536"/>
    <cellStyle name="쉼표 [0] 12 2 3 2 6 3 9" xfId="19537"/>
    <cellStyle name="쉼표 [0] 12 2 3 2 6 4" xfId="19538"/>
    <cellStyle name="쉼표 [0] 12 2 3 2 6 4 10" xfId="36368"/>
    <cellStyle name="쉼표 [0] 12 2 3 2 6 4 2" xfId="19539"/>
    <cellStyle name="쉼표 [0] 12 2 3 2 6 4 2 2" xfId="19540"/>
    <cellStyle name="쉼표 [0] 12 2 3 2 6 4 2 2 2" xfId="33287"/>
    <cellStyle name="쉼표 [0] 12 2 3 2 6 4 2 3" xfId="33288"/>
    <cellStyle name="쉼표 [0] 12 2 3 2 6 4 3" xfId="19541"/>
    <cellStyle name="쉼표 [0] 12 2 3 2 6 4 3 2" xfId="19542"/>
    <cellStyle name="쉼표 [0] 12 2 3 2 6 4 3 2 2" xfId="33289"/>
    <cellStyle name="쉼표 [0] 12 2 3 2 6 4 3 3" xfId="33290"/>
    <cellStyle name="쉼표 [0] 12 2 3 2 6 4 4" xfId="19543"/>
    <cellStyle name="쉼표 [0] 12 2 3 2 6 4 4 2" xfId="19544"/>
    <cellStyle name="쉼표 [0] 12 2 3 2 6 4 4 2 2" xfId="33291"/>
    <cellStyle name="쉼표 [0] 12 2 3 2 6 4 4 3" xfId="33292"/>
    <cellStyle name="쉼표 [0] 12 2 3 2 6 4 5" xfId="19545"/>
    <cellStyle name="쉼표 [0] 12 2 3 2 6 4 5 2" xfId="19546"/>
    <cellStyle name="쉼표 [0] 12 2 3 2 6 4 5 2 2" xfId="33293"/>
    <cellStyle name="쉼표 [0] 12 2 3 2 6 4 5 3" xfId="33294"/>
    <cellStyle name="쉼표 [0] 12 2 3 2 6 4 6" xfId="19547"/>
    <cellStyle name="쉼표 [0] 12 2 3 2 6 4 6 2" xfId="33295"/>
    <cellStyle name="쉼표 [0] 12 2 3 2 6 4 7" xfId="19548"/>
    <cellStyle name="쉼표 [0] 12 2 3 2 6 4 7 2" xfId="33296"/>
    <cellStyle name="쉼표 [0] 12 2 3 2 6 4 8" xfId="19549"/>
    <cellStyle name="쉼표 [0] 12 2 3 2 6 4 9" xfId="19550"/>
    <cellStyle name="쉼표 [0] 12 2 3 2 6 5" xfId="19551"/>
    <cellStyle name="쉼표 [0] 12 2 3 2 6 5 10" xfId="36367"/>
    <cellStyle name="쉼표 [0] 12 2 3 2 6 5 2" xfId="19552"/>
    <cellStyle name="쉼표 [0] 12 2 3 2 6 5 2 2" xfId="19553"/>
    <cellStyle name="쉼표 [0] 12 2 3 2 6 5 2 2 2" xfId="33297"/>
    <cellStyle name="쉼표 [0] 12 2 3 2 6 5 2 3" xfId="33298"/>
    <cellStyle name="쉼표 [0] 12 2 3 2 6 5 3" xfId="19554"/>
    <cellStyle name="쉼표 [0] 12 2 3 2 6 5 3 2" xfId="19555"/>
    <cellStyle name="쉼표 [0] 12 2 3 2 6 5 3 2 2" xfId="33299"/>
    <cellStyle name="쉼표 [0] 12 2 3 2 6 5 3 3" xfId="33300"/>
    <cellStyle name="쉼표 [0] 12 2 3 2 6 5 4" xfId="19556"/>
    <cellStyle name="쉼표 [0] 12 2 3 2 6 5 4 2" xfId="19557"/>
    <cellStyle name="쉼표 [0] 12 2 3 2 6 5 4 2 2" xfId="33301"/>
    <cellStyle name="쉼표 [0] 12 2 3 2 6 5 4 3" xfId="33302"/>
    <cellStyle name="쉼표 [0] 12 2 3 2 6 5 5" xfId="19558"/>
    <cellStyle name="쉼표 [0] 12 2 3 2 6 5 5 2" xfId="19559"/>
    <cellStyle name="쉼표 [0] 12 2 3 2 6 5 5 2 2" xfId="33303"/>
    <cellStyle name="쉼표 [0] 12 2 3 2 6 5 5 3" xfId="33304"/>
    <cellStyle name="쉼표 [0] 12 2 3 2 6 5 6" xfId="19560"/>
    <cellStyle name="쉼표 [0] 12 2 3 2 6 5 6 2" xfId="33305"/>
    <cellStyle name="쉼표 [0] 12 2 3 2 6 5 7" xfId="19561"/>
    <cellStyle name="쉼표 [0] 12 2 3 2 6 5 7 2" xfId="33306"/>
    <cellStyle name="쉼표 [0] 12 2 3 2 6 5 8" xfId="19562"/>
    <cellStyle name="쉼표 [0] 12 2 3 2 6 5 9" xfId="19563"/>
    <cellStyle name="쉼표 [0] 12 2 3 2 6 6" xfId="19564"/>
    <cellStyle name="쉼표 [0] 12 2 3 2 6 6 10" xfId="36365"/>
    <cellStyle name="쉼표 [0] 12 2 3 2 6 6 2" xfId="19565"/>
    <cellStyle name="쉼표 [0] 12 2 3 2 6 6 2 2" xfId="19566"/>
    <cellStyle name="쉼표 [0] 12 2 3 2 6 6 2 2 2" xfId="33307"/>
    <cellStyle name="쉼표 [0] 12 2 3 2 6 6 2 3" xfId="33308"/>
    <cellStyle name="쉼표 [0] 12 2 3 2 6 6 3" xfId="19567"/>
    <cellStyle name="쉼표 [0] 12 2 3 2 6 6 3 2" xfId="19568"/>
    <cellStyle name="쉼표 [0] 12 2 3 2 6 6 3 2 2" xfId="33309"/>
    <cellStyle name="쉼표 [0] 12 2 3 2 6 6 3 3" xfId="33310"/>
    <cellStyle name="쉼표 [0] 12 2 3 2 6 6 4" xfId="19569"/>
    <cellStyle name="쉼표 [0] 12 2 3 2 6 6 4 2" xfId="19570"/>
    <cellStyle name="쉼표 [0] 12 2 3 2 6 6 4 2 2" xfId="33311"/>
    <cellStyle name="쉼표 [0] 12 2 3 2 6 6 4 3" xfId="33312"/>
    <cellStyle name="쉼표 [0] 12 2 3 2 6 6 5" xfId="19571"/>
    <cellStyle name="쉼표 [0] 12 2 3 2 6 6 5 2" xfId="19572"/>
    <cellStyle name="쉼표 [0] 12 2 3 2 6 6 5 2 2" xfId="33313"/>
    <cellStyle name="쉼표 [0] 12 2 3 2 6 6 5 3" xfId="33314"/>
    <cellStyle name="쉼표 [0] 12 2 3 2 6 6 6" xfId="19573"/>
    <cellStyle name="쉼표 [0] 12 2 3 2 6 6 6 2" xfId="33315"/>
    <cellStyle name="쉼표 [0] 12 2 3 2 6 6 7" xfId="19574"/>
    <cellStyle name="쉼표 [0] 12 2 3 2 6 6 7 2" xfId="33316"/>
    <cellStyle name="쉼표 [0] 12 2 3 2 6 6 8" xfId="19575"/>
    <cellStyle name="쉼표 [0] 12 2 3 2 6 6 9" xfId="19576"/>
    <cellStyle name="쉼표 [0] 12 2 3 2 6 7" xfId="19577"/>
    <cellStyle name="쉼표 [0] 12 2 3 2 6 7 2" xfId="19578"/>
    <cellStyle name="쉼표 [0] 12 2 3 2 6 7 2 2" xfId="33317"/>
    <cellStyle name="쉼표 [0] 12 2 3 2 6 7 3" xfId="33318"/>
    <cellStyle name="쉼표 [0] 12 2 3 2 6 8" xfId="19579"/>
    <cellStyle name="쉼표 [0] 12 2 3 2 6 8 2" xfId="19580"/>
    <cellStyle name="쉼표 [0] 12 2 3 2 6 8 2 2" xfId="33319"/>
    <cellStyle name="쉼표 [0] 12 2 3 2 6 8 3" xfId="33320"/>
    <cellStyle name="쉼표 [0] 12 2 3 2 6 9" xfId="19581"/>
    <cellStyle name="쉼표 [0] 12 2 3 2 6 9 2" xfId="19582"/>
    <cellStyle name="쉼표 [0] 12 2 3 2 6 9 2 2" xfId="33321"/>
    <cellStyle name="쉼표 [0] 12 2 3 2 6 9 3" xfId="33322"/>
    <cellStyle name="쉼표 [0] 12 2 3 2 7" xfId="19583"/>
    <cellStyle name="쉼표 [0] 12 2 3 2 7 10" xfId="19584"/>
    <cellStyle name="쉼표 [0] 12 2 3 2 7 10 2" xfId="33323"/>
    <cellStyle name="쉼표 [0] 12 2 3 2 7 11" xfId="19585"/>
    <cellStyle name="쉼표 [0] 12 2 3 2 7 12" xfId="19586"/>
    <cellStyle name="쉼표 [0] 12 2 3 2 7 13" xfId="36363"/>
    <cellStyle name="쉼표 [0] 12 2 3 2 7 2" xfId="19587"/>
    <cellStyle name="쉼표 [0] 12 2 3 2 7 2 10" xfId="19588"/>
    <cellStyle name="쉼표 [0] 12 2 3 2 7 2 10 2" xfId="33324"/>
    <cellStyle name="쉼표 [0] 12 2 3 2 7 2 11" xfId="19589"/>
    <cellStyle name="쉼표 [0] 12 2 3 2 7 2 12" xfId="19590"/>
    <cellStyle name="쉼표 [0] 12 2 3 2 7 2 13" xfId="36361"/>
    <cellStyle name="쉼표 [0] 12 2 3 2 7 2 2" xfId="19591"/>
    <cellStyle name="쉼표 [0] 12 2 3 2 7 2 2 2" xfId="19592"/>
    <cellStyle name="쉼표 [0] 12 2 3 2 7 2 2 2 2" xfId="33325"/>
    <cellStyle name="쉼표 [0] 12 2 3 2 7 2 2 3" xfId="33326"/>
    <cellStyle name="쉼표 [0] 12 2 3 2 7 2 3" xfId="19593"/>
    <cellStyle name="쉼표 [0] 12 2 3 2 7 2 3 2" xfId="19594"/>
    <cellStyle name="쉼표 [0] 12 2 3 2 7 2 3 2 2" xfId="33327"/>
    <cellStyle name="쉼표 [0] 12 2 3 2 7 2 3 3" xfId="33328"/>
    <cellStyle name="쉼표 [0] 12 2 3 2 7 2 4" xfId="19595"/>
    <cellStyle name="쉼표 [0] 12 2 3 2 7 2 4 2" xfId="19596"/>
    <cellStyle name="쉼표 [0] 12 2 3 2 7 2 4 2 2" xfId="33329"/>
    <cellStyle name="쉼표 [0] 12 2 3 2 7 2 4 3" xfId="33330"/>
    <cellStyle name="쉼표 [0] 12 2 3 2 7 2 5" xfId="19597"/>
    <cellStyle name="쉼표 [0] 12 2 3 2 7 2 5 2" xfId="19598"/>
    <cellStyle name="쉼표 [0] 12 2 3 2 7 2 5 2 2" xfId="33331"/>
    <cellStyle name="쉼표 [0] 12 2 3 2 7 2 5 3" xfId="33332"/>
    <cellStyle name="쉼표 [0] 12 2 3 2 7 2 6" xfId="19599"/>
    <cellStyle name="쉼표 [0] 12 2 3 2 7 2 6 2" xfId="19600"/>
    <cellStyle name="쉼표 [0] 12 2 3 2 7 2 6 2 2" xfId="33333"/>
    <cellStyle name="쉼표 [0] 12 2 3 2 7 2 6 3" xfId="33334"/>
    <cellStyle name="쉼표 [0] 12 2 3 2 7 2 7" xfId="19601"/>
    <cellStyle name="쉼표 [0] 12 2 3 2 7 2 7 2" xfId="19602"/>
    <cellStyle name="쉼표 [0] 12 2 3 2 7 2 7 2 2" xfId="33335"/>
    <cellStyle name="쉼표 [0] 12 2 3 2 7 2 7 3" xfId="33336"/>
    <cellStyle name="쉼표 [0] 12 2 3 2 7 2 8" xfId="19603"/>
    <cellStyle name="쉼표 [0] 12 2 3 2 7 2 8 2" xfId="19604"/>
    <cellStyle name="쉼표 [0] 12 2 3 2 7 2 8 2 2" xfId="33337"/>
    <cellStyle name="쉼표 [0] 12 2 3 2 7 2 8 3" xfId="33338"/>
    <cellStyle name="쉼표 [0] 12 2 3 2 7 2 9" xfId="19605"/>
    <cellStyle name="쉼표 [0] 12 2 3 2 7 2 9 2" xfId="33339"/>
    <cellStyle name="쉼표 [0] 12 2 3 2 7 3" xfId="19606"/>
    <cellStyle name="쉼표 [0] 12 2 3 2 7 3 2" xfId="19607"/>
    <cellStyle name="쉼표 [0] 12 2 3 2 7 3 2 2" xfId="33340"/>
    <cellStyle name="쉼표 [0] 12 2 3 2 7 3 3" xfId="33341"/>
    <cellStyle name="쉼표 [0] 12 2 3 2 7 4" xfId="19608"/>
    <cellStyle name="쉼표 [0] 12 2 3 2 7 4 2" xfId="19609"/>
    <cellStyle name="쉼표 [0] 12 2 3 2 7 4 2 2" xfId="33342"/>
    <cellStyle name="쉼표 [0] 12 2 3 2 7 4 3" xfId="33343"/>
    <cellStyle name="쉼표 [0] 12 2 3 2 7 5" xfId="19610"/>
    <cellStyle name="쉼표 [0] 12 2 3 2 7 5 2" xfId="19611"/>
    <cellStyle name="쉼표 [0] 12 2 3 2 7 5 2 2" xfId="33344"/>
    <cellStyle name="쉼표 [0] 12 2 3 2 7 5 3" xfId="33345"/>
    <cellStyle name="쉼표 [0] 12 2 3 2 7 6" xfId="19612"/>
    <cellStyle name="쉼표 [0] 12 2 3 2 7 6 2" xfId="19613"/>
    <cellStyle name="쉼표 [0] 12 2 3 2 7 6 2 2" xfId="33346"/>
    <cellStyle name="쉼표 [0] 12 2 3 2 7 6 3" xfId="33347"/>
    <cellStyle name="쉼표 [0] 12 2 3 2 7 7" xfId="19614"/>
    <cellStyle name="쉼표 [0] 12 2 3 2 7 7 2" xfId="19615"/>
    <cellStyle name="쉼표 [0] 12 2 3 2 7 7 2 2" xfId="33348"/>
    <cellStyle name="쉼표 [0] 12 2 3 2 7 7 3" xfId="33349"/>
    <cellStyle name="쉼표 [0] 12 2 3 2 7 8" xfId="19616"/>
    <cellStyle name="쉼표 [0] 12 2 3 2 7 8 2" xfId="19617"/>
    <cellStyle name="쉼표 [0] 12 2 3 2 7 8 2 2" xfId="33350"/>
    <cellStyle name="쉼표 [0] 12 2 3 2 7 8 3" xfId="33351"/>
    <cellStyle name="쉼표 [0] 12 2 3 2 7 9" xfId="19618"/>
    <cellStyle name="쉼표 [0] 12 2 3 2 7 9 2" xfId="33352"/>
    <cellStyle name="쉼표 [0] 12 2 3 2 8" xfId="19619"/>
    <cellStyle name="쉼표 [0] 12 2 3 2 8 10" xfId="19620"/>
    <cellStyle name="쉼표 [0] 12 2 3 2 8 11" xfId="19621"/>
    <cellStyle name="쉼표 [0] 12 2 3 2 8 12" xfId="36360"/>
    <cellStyle name="쉼표 [0] 12 2 3 2 8 2" xfId="19622"/>
    <cellStyle name="쉼표 [0] 12 2 3 2 8 2 2" xfId="19623"/>
    <cellStyle name="쉼표 [0] 12 2 3 2 8 2 2 2" xfId="33353"/>
    <cellStyle name="쉼표 [0] 12 2 3 2 8 2 3" xfId="33354"/>
    <cellStyle name="쉼표 [0] 12 2 3 2 8 3" xfId="19624"/>
    <cellStyle name="쉼표 [0] 12 2 3 2 8 3 2" xfId="19625"/>
    <cellStyle name="쉼표 [0] 12 2 3 2 8 3 2 2" xfId="33355"/>
    <cellStyle name="쉼표 [0] 12 2 3 2 8 3 3" xfId="33356"/>
    <cellStyle name="쉼표 [0] 12 2 3 2 8 4" xfId="19626"/>
    <cellStyle name="쉼표 [0] 12 2 3 2 8 4 2" xfId="19627"/>
    <cellStyle name="쉼표 [0] 12 2 3 2 8 4 2 2" xfId="33357"/>
    <cellStyle name="쉼표 [0] 12 2 3 2 8 4 3" xfId="33358"/>
    <cellStyle name="쉼표 [0] 12 2 3 2 8 5" xfId="19628"/>
    <cellStyle name="쉼표 [0] 12 2 3 2 8 5 2" xfId="19629"/>
    <cellStyle name="쉼표 [0] 12 2 3 2 8 5 2 2" xfId="33359"/>
    <cellStyle name="쉼표 [0] 12 2 3 2 8 5 3" xfId="33360"/>
    <cellStyle name="쉼표 [0] 12 2 3 2 8 6" xfId="19630"/>
    <cellStyle name="쉼표 [0] 12 2 3 2 8 6 2" xfId="19631"/>
    <cellStyle name="쉼표 [0] 12 2 3 2 8 6 2 2" xfId="33361"/>
    <cellStyle name="쉼표 [0] 12 2 3 2 8 6 3" xfId="33362"/>
    <cellStyle name="쉼표 [0] 12 2 3 2 8 7" xfId="19632"/>
    <cellStyle name="쉼표 [0] 12 2 3 2 8 7 2" xfId="19633"/>
    <cellStyle name="쉼표 [0] 12 2 3 2 8 7 2 2" xfId="33363"/>
    <cellStyle name="쉼표 [0] 12 2 3 2 8 7 3" xfId="33364"/>
    <cellStyle name="쉼표 [0] 12 2 3 2 8 8" xfId="19634"/>
    <cellStyle name="쉼표 [0] 12 2 3 2 8 8 2" xfId="33365"/>
    <cellStyle name="쉼표 [0] 12 2 3 2 8 9" xfId="19635"/>
    <cellStyle name="쉼표 [0] 12 2 3 2 8 9 2" xfId="33366"/>
    <cellStyle name="쉼표 [0] 12 2 3 2 9" xfId="19636"/>
    <cellStyle name="쉼표 [0] 12 2 3 2 9 10" xfId="19637"/>
    <cellStyle name="쉼표 [0] 12 2 3 2 9 11" xfId="19638"/>
    <cellStyle name="쉼표 [0] 12 2 3 2 9 12" xfId="36359"/>
    <cellStyle name="쉼표 [0] 12 2 3 2 9 2" xfId="19639"/>
    <cellStyle name="쉼표 [0] 12 2 3 2 9 2 2" xfId="19640"/>
    <cellStyle name="쉼표 [0] 12 2 3 2 9 2 2 2" xfId="33367"/>
    <cellStyle name="쉼표 [0] 12 2 3 2 9 2 3" xfId="33368"/>
    <cellStyle name="쉼표 [0] 12 2 3 2 9 3" xfId="19641"/>
    <cellStyle name="쉼표 [0] 12 2 3 2 9 3 2" xfId="19642"/>
    <cellStyle name="쉼표 [0] 12 2 3 2 9 3 2 2" xfId="33369"/>
    <cellStyle name="쉼표 [0] 12 2 3 2 9 3 3" xfId="33370"/>
    <cellStyle name="쉼표 [0] 12 2 3 2 9 4" xfId="19643"/>
    <cellStyle name="쉼표 [0] 12 2 3 2 9 4 2" xfId="19644"/>
    <cellStyle name="쉼표 [0] 12 2 3 2 9 4 2 2" xfId="33371"/>
    <cellStyle name="쉼표 [0] 12 2 3 2 9 4 3" xfId="33372"/>
    <cellStyle name="쉼표 [0] 12 2 3 2 9 5" xfId="19645"/>
    <cellStyle name="쉼표 [0] 12 2 3 2 9 5 2" xfId="19646"/>
    <cellStyle name="쉼표 [0] 12 2 3 2 9 5 2 2" xfId="33373"/>
    <cellStyle name="쉼표 [0] 12 2 3 2 9 5 3" xfId="33374"/>
    <cellStyle name="쉼표 [0] 12 2 3 2 9 6" xfId="19647"/>
    <cellStyle name="쉼표 [0] 12 2 3 2 9 6 2" xfId="19648"/>
    <cellStyle name="쉼표 [0] 12 2 3 2 9 6 2 2" xfId="33375"/>
    <cellStyle name="쉼표 [0] 12 2 3 2 9 6 3" xfId="33376"/>
    <cellStyle name="쉼표 [0] 12 2 3 2 9 7" xfId="19649"/>
    <cellStyle name="쉼표 [0] 12 2 3 2 9 7 2" xfId="19650"/>
    <cellStyle name="쉼표 [0] 12 2 3 2 9 7 2 2" xfId="33377"/>
    <cellStyle name="쉼표 [0] 12 2 3 2 9 7 3" xfId="33378"/>
    <cellStyle name="쉼표 [0] 12 2 3 2 9 8" xfId="19651"/>
    <cellStyle name="쉼표 [0] 12 2 3 2 9 8 2" xfId="33379"/>
    <cellStyle name="쉼표 [0] 12 2 3 2 9 9" xfId="19652"/>
    <cellStyle name="쉼표 [0] 12 2 3 2 9 9 2" xfId="33380"/>
    <cellStyle name="쉼표 [0] 12 2 3 20" xfId="19653"/>
    <cellStyle name="쉼표 [0] 12 2 3 21" xfId="19654"/>
    <cellStyle name="쉼표 [0] 12 2 3 22" xfId="36408"/>
    <cellStyle name="쉼표 [0] 12 2 3 3" xfId="19655"/>
    <cellStyle name="쉼표 [0] 12 2 3 3 10" xfId="19656"/>
    <cellStyle name="쉼표 [0] 12 2 3 3 10 2" xfId="19657"/>
    <cellStyle name="쉼표 [0] 12 2 3 3 10 2 2" xfId="33381"/>
    <cellStyle name="쉼표 [0] 12 2 3 3 10 3" xfId="33382"/>
    <cellStyle name="쉼표 [0] 12 2 3 3 11" xfId="19658"/>
    <cellStyle name="쉼표 [0] 12 2 3 3 11 2" xfId="19659"/>
    <cellStyle name="쉼표 [0] 12 2 3 3 11 2 2" xfId="33383"/>
    <cellStyle name="쉼표 [0] 12 2 3 3 11 3" xfId="33384"/>
    <cellStyle name="쉼표 [0] 12 2 3 3 12" xfId="19660"/>
    <cellStyle name="쉼표 [0] 12 2 3 3 12 2" xfId="19661"/>
    <cellStyle name="쉼표 [0] 12 2 3 3 12 2 2" xfId="33385"/>
    <cellStyle name="쉼표 [0] 12 2 3 3 12 3" xfId="33386"/>
    <cellStyle name="쉼표 [0] 12 2 3 3 13" xfId="19662"/>
    <cellStyle name="쉼표 [0] 12 2 3 3 13 2" xfId="19663"/>
    <cellStyle name="쉼표 [0] 12 2 3 3 13 2 2" xfId="33387"/>
    <cellStyle name="쉼표 [0] 12 2 3 3 13 3" xfId="33388"/>
    <cellStyle name="쉼표 [0] 12 2 3 3 14" xfId="19664"/>
    <cellStyle name="쉼표 [0] 12 2 3 3 14 2" xfId="19665"/>
    <cellStyle name="쉼표 [0] 12 2 3 3 14 2 2" xfId="33389"/>
    <cellStyle name="쉼표 [0] 12 2 3 3 14 3" xfId="33390"/>
    <cellStyle name="쉼표 [0] 12 2 3 3 15" xfId="19666"/>
    <cellStyle name="쉼표 [0] 12 2 3 3 15 2" xfId="33391"/>
    <cellStyle name="쉼표 [0] 12 2 3 3 16" xfId="19667"/>
    <cellStyle name="쉼표 [0] 12 2 3 3 16 2" xfId="33392"/>
    <cellStyle name="쉼표 [0] 12 2 3 3 17" xfId="19668"/>
    <cellStyle name="쉼표 [0] 12 2 3 3 18" xfId="19669"/>
    <cellStyle name="쉼표 [0] 12 2 3 3 19" xfId="36357"/>
    <cellStyle name="쉼표 [0] 12 2 3 3 2" xfId="19670"/>
    <cellStyle name="쉼표 [0] 12 2 3 3 2 10" xfId="19671"/>
    <cellStyle name="쉼표 [0] 12 2 3 3 2 10 2" xfId="19672"/>
    <cellStyle name="쉼표 [0] 12 2 3 3 2 10 2 2" xfId="33393"/>
    <cellStyle name="쉼표 [0] 12 2 3 3 2 10 3" xfId="33394"/>
    <cellStyle name="쉼표 [0] 12 2 3 3 2 11" xfId="19673"/>
    <cellStyle name="쉼표 [0] 12 2 3 3 2 11 2" xfId="19674"/>
    <cellStyle name="쉼표 [0] 12 2 3 3 2 11 2 2" xfId="33395"/>
    <cellStyle name="쉼표 [0] 12 2 3 3 2 11 3" xfId="33396"/>
    <cellStyle name="쉼표 [0] 12 2 3 3 2 12" xfId="19675"/>
    <cellStyle name="쉼표 [0] 12 2 3 3 2 12 2" xfId="19676"/>
    <cellStyle name="쉼표 [0] 12 2 3 3 2 12 2 2" xfId="33397"/>
    <cellStyle name="쉼표 [0] 12 2 3 3 2 12 3" xfId="33398"/>
    <cellStyle name="쉼표 [0] 12 2 3 3 2 13" xfId="19677"/>
    <cellStyle name="쉼표 [0] 12 2 3 3 2 13 2" xfId="19678"/>
    <cellStyle name="쉼표 [0] 12 2 3 3 2 13 2 2" xfId="33399"/>
    <cellStyle name="쉼표 [0] 12 2 3 3 2 13 3" xfId="33400"/>
    <cellStyle name="쉼표 [0] 12 2 3 3 2 14" xfId="19679"/>
    <cellStyle name="쉼표 [0] 12 2 3 3 2 14 2" xfId="33401"/>
    <cellStyle name="쉼표 [0] 12 2 3 3 2 15" xfId="19680"/>
    <cellStyle name="쉼표 [0] 12 2 3 3 2 15 2" xfId="33402"/>
    <cellStyle name="쉼표 [0] 12 2 3 3 2 16" xfId="19681"/>
    <cellStyle name="쉼표 [0] 12 2 3 3 2 17" xfId="19682"/>
    <cellStyle name="쉼표 [0] 12 2 3 3 2 18" xfId="36355"/>
    <cellStyle name="쉼표 [0] 12 2 3 3 2 2" xfId="19683"/>
    <cellStyle name="쉼표 [0] 12 2 3 3 2 2 10" xfId="19684"/>
    <cellStyle name="쉼표 [0] 12 2 3 3 2 2 10 2" xfId="33403"/>
    <cellStyle name="쉼표 [0] 12 2 3 3 2 2 11" xfId="19685"/>
    <cellStyle name="쉼표 [0] 12 2 3 3 2 2 12" xfId="19686"/>
    <cellStyle name="쉼표 [0] 12 2 3 3 2 2 13" xfId="36354"/>
    <cellStyle name="쉼표 [0] 12 2 3 3 2 2 2" xfId="19687"/>
    <cellStyle name="쉼표 [0] 12 2 3 3 2 2 2 10" xfId="19688"/>
    <cellStyle name="쉼표 [0] 12 2 3 3 2 2 2 10 2" xfId="33404"/>
    <cellStyle name="쉼표 [0] 12 2 3 3 2 2 2 11" xfId="19689"/>
    <cellStyle name="쉼표 [0] 12 2 3 3 2 2 2 12" xfId="19690"/>
    <cellStyle name="쉼표 [0] 12 2 3 3 2 2 2 13" xfId="36353"/>
    <cellStyle name="쉼표 [0] 12 2 3 3 2 2 2 2" xfId="19691"/>
    <cellStyle name="쉼표 [0] 12 2 3 3 2 2 2 2 2" xfId="19692"/>
    <cellStyle name="쉼표 [0] 12 2 3 3 2 2 2 2 2 2" xfId="33405"/>
    <cellStyle name="쉼표 [0] 12 2 3 3 2 2 2 2 3" xfId="33406"/>
    <cellStyle name="쉼표 [0] 12 2 3 3 2 2 2 3" xfId="19693"/>
    <cellStyle name="쉼표 [0] 12 2 3 3 2 2 2 3 2" xfId="19694"/>
    <cellStyle name="쉼표 [0] 12 2 3 3 2 2 2 3 2 2" xfId="33407"/>
    <cellStyle name="쉼표 [0] 12 2 3 3 2 2 2 3 3" xfId="33408"/>
    <cellStyle name="쉼표 [0] 12 2 3 3 2 2 2 4" xfId="19695"/>
    <cellStyle name="쉼표 [0] 12 2 3 3 2 2 2 4 2" xfId="19696"/>
    <cellStyle name="쉼표 [0] 12 2 3 3 2 2 2 4 2 2" xfId="33409"/>
    <cellStyle name="쉼표 [0] 12 2 3 3 2 2 2 4 3" xfId="33410"/>
    <cellStyle name="쉼표 [0] 12 2 3 3 2 2 2 5" xfId="19697"/>
    <cellStyle name="쉼표 [0] 12 2 3 3 2 2 2 5 2" xfId="19698"/>
    <cellStyle name="쉼표 [0] 12 2 3 3 2 2 2 5 2 2" xfId="33411"/>
    <cellStyle name="쉼표 [0] 12 2 3 3 2 2 2 5 3" xfId="33412"/>
    <cellStyle name="쉼표 [0] 12 2 3 3 2 2 2 6" xfId="19699"/>
    <cellStyle name="쉼표 [0] 12 2 3 3 2 2 2 6 2" xfId="19700"/>
    <cellStyle name="쉼표 [0] 12 2 3 3 2 2 2 6 2 2" xfId="33413"/>
    <cellStyle name="쉼표 [0] 12 2 3 3 2 2 2 6 3" xfId="33414"/>
    <cellStyle name="쉼표 [0] 12 2 3 3 2 2 2 7" xfId="19701"/>
    <cellStyle name="쉼표 [0] 12 2 3 3 2 2 2 7 2" xfId="19702"/>
    <cellStyle name="쉼표 [0] 12 2 3 3 2 2 2 7 2 2" xfId="33415"/>
    <cellStyle name="쉼표 [0] 12 2 3 3 2 2 2 7 3" xfId="33416"/>
    <cellStyle name="쉼표 [0] 12 2 3 3 2 2 2 8" xfId="19703"/>
    <cellStyle name="쉼표 [0] 12 2 3 3 2 2 2 8 2" xfId="19704"/>
    <cellStyle name="쉼표 [0] 12 2 3 3 2 2 2 8 2 2" xfId="33417"/>
    <cellStyle name="쉼표 [0] 12 2 3 3 2 2 2 8 3" xfId="33418"/>
    <cellStyle name="쉼표 [0] 12 2 3 3 2 2 2 9" xfId="19705"/>
    <cellStyle name="쉼표 [0] 12 2 3 3 2 2 2 9 2" xfId="33419"/>
    <cellStyle name="쉼표 [0] 12 2 3 3 2 2 3" xfId="19706"/>
    <cellStyle name="쉼표 [0] 12 2 3 3 2 2 3 2" xfId="19707"/>
    <cellStyle name="쉼표 [0] 12 2 3 3 2 2 3 2 2" xfId="33420"/>
    <cellStyle name="쉼표 [0] 12 2 3 3 2 2 3 3" xfId="33421"/>
    <cellStyle name="쉼표 [0] 12 2 3 3 2 2 4" xfId="19708"/>
    <cellStyle name="쉼표 [0] 12 2 3 3 2 2 4 2" xfId="19709"/>
    <cellStyle name="쉼표 [0] 12 2 3 3 2 2 4 2 2" xfId="33422"/>
    <cellStyle name="쉼표 [0] 12 2 3 3 2 2 4 3" xfId="33423"/>
    <cellStyle name="쉼표 [0] 12 2 3 3 2 2 5" xfId="19710"/>
    <cellStyle name="쉼표 [0] 12 2 3 3 2 2 5 2" xfId="19711"/>
    <cellStyle name="쉼표 [0] 12 2 3 3 2 2 5 2 2" xfId="33424"/>
    <cellStyle name="쉼표 [0] 12 2 3 3 2 2 5 3" xfId="33425"/>
    <cellStyle name="쉼표 [0] 12 2 3 3 2 2 6" xfId="19712"/>
    <cellStyle name="쉼표 [0] 12 2 3 3 2 2 6 2" xfId="19713"/>
    <cellStyle name="쉼표 [0] 12 2 3 3 2 2 6 2 2" xfId="33426"/>
    <cellStyle name="쉼표 [0] 12 2 3 3 2 2 6 3" xfId="33427"/>
    <cellStyle name="쉼표 [0] 12 2 3 3 2 2 7" xfId="19714"/>
    <cellStyle name="쉼표 [0] 12 2 3 3 2 2 7 2" xfId="19715"/>
    <cellStyle name="쉼표 [0] 12 2 3 3 2 2 7 2 2" xfId="33428"/>
    <cellStyle name="쉼표 [0] 12 2 3 3 2 2 7 3" xfId="33429"/>
    <cellStyle name="쉼표 [0] 12 2 3 3 2 2 8" xfId="19716"/>
    <cellStyle name="쉼표 [0] 12 2 3 3 2 2 8 2" xfId="19717"/>
    <cellStyle name="쉼표 [0] 12 2 3 3 2 2 8 2 2" xfId="33430"/>
    <cellStyle name="쉼표 [0] 12 2 3 3 2 2 8 3" xfId="33431"/>
    <cellStyle name="쉼표 [0] 12 2 3 3 2 2 9" xfId="19718"/>
    <cellStyle name="쉼표 [0] 12 2 3 3 2 2 9 2" xfId="33432"/>
    <cellStyle name="쉼표 [0] 12 2 3 3 2 3" xfId="19719"/>
    <cellStyle name="쉼표 [0] 12 2 3 3 2 3 10" xfId="36351"/>
    <cellStyle name="쉼표 [0] 12 2 3 3 2 3 2" xfId="19720"/>
    <cellStyle name="쉼표 [0] 12 2 3 3 2 3 2 2" xfId="19721"/>
    <cellStyle name="쉼표 [0] 12 2 3 3 2 3 2 2 2" xfId="33433"/>
    <cellStyle name="쉼표 [0] 12 2 3 3 2 3 2 3" xfId="33434"/>
    <cellStyle name="쉼표 [0] 12 2 3 3 2 3 3" xfId="19722"/>
    <cellStyle name="쉼표 [0] 12 2 3 3 2 3 3 2" xfId="19723"/>
    <cellStyle name="쉼표 [0] 12 2 3 3 2 3 3 2 2" xfId="33435"/>
    <cellStyle name="쉼표 [0] 12 2 3 3 2 3 3 3" xfId="33436"/>
    <cellStyle name="쉼표 [0] 12 2 3 3 2 3 4" xfId="19724"/>
    <cellStyle name="쉼표 [0] 12 2 3 3 2 3 4 2" xfId="19725"/>
    <cellStyle name="쉼표 [0] 12 2 3 3 2 3 4 2 2" xfId="33437"/>
    <cellStyle name="쉼표 [0] 12 2 3 3 2 3 4 3" xfId="33438"/>
    <cellStyle name="쉼표 [0] 12 2 3 3 2 3 5" xfId="19726"/>
    <cellStyle name="쉼표 [0] 12 2 3 3 2 3 5 2" xfId="19727"/>
    <cellStyle name="쉼표 [0] 12 2 3 3 2 3 5 2 2" xfId="33439"/>
    <cellStyle name="쉼표 [0] 12 2 3 3 2 3 5 3" xfId="33440"/>
    <cellStyle name="쉼표 [0] 12 2 3 3 2 3 6" xfId="19728"/>
    <cellStyle name="쉼표 [0] 12 2 3 3 2 3 6 2" xfId="33441"/>
    <cellStyle name="쉼표 [0] 12 2 3 3 2 3 7" xfId="19729"/>
    <cellStyle name="쉼표 [0] 12 2 3 3 2 3 7 2" xfId="33442"/>
    <cellStyle name="쉼표 [0] 12 2 3 3 2 3 8" xfId="19730"/>
    <cellStyle name="쉼표 [0] 12 2 3 3 2 3 9" xfId="19731"/>
    <cellStyle name="쉼표 [0] 12 2 3 3 2 4" xfId="19732"/>
    <cellStyle name="쉼표 [0] 12 2 3 3 2 4 10" xfId="36349"/>
    <cellStyle name="쉼표 [0] 12 2 3 3 2 4 2" xfId="19733"/>
    <cellStyle name="쉼표 [0] 12 2 3 3 2 4 2 2" xfId="19734"/>
    <cellStyle name="쉼표 [0] 12 2 3 3 2 4 2 2 2" xfId="33443"/>
    <cellStyle name="쉼표 [0] 12 2 3 3 2 4 2 3" xfId="33444"/>
    <cellStyle name="쉼표 [0] 12 2 3 3 2 4 3" xfId="19735"/>
    <cellStyle name="쉼표 [0] 12 2 3 3 2 4 3 2" xfId="19736"/>
    <cellStyle name="쉼표 [0] 12 2 3 3 2 4 3 2 2" xfId="33445"/>
    <cellStyle name="쉼표 [0] 12 2 3 3 2 4 3 3" xfId="33446"/>
    <cellStyle name="쉼표 [0] 12 2 3 3 2 4 4" xfId="19737"/>
    <cellStyle name="쉼표 [0] 12 2 3 3 2 4 4 2" xfId="19738"/>
    <cellStyle name="쉼표 [0] 12 2 3 3 2 4 4 2 2" xfId="33447"/>
    <cellStyle name="쉼표 [0] 12 2 3 3 2 4 4 3" xfId="33448"/>
    <cellStyle name="쉼표 [0] 12 2 3 3 2 4 5" xfId="19739"/>
    <cellStyle name="쉼표 [0] 12 2 3 3 2 4 5 2" xfId="19740"/>
    <cellStyle name="쉼표 [0] 12 2 3 3 2 4 5 2 2" xfId="33449"/>
    <cellStyle name="쉼표 [0] 12 2 3 3 2 4 5 3" xfId="33450"/>
    <cellStyle name="쉼표 [0] 12 2 3 3 2 4 6" xfId="19741"/>
    <cellStyle name="쉼표 [0] 12 2 3 3 2 4 6 2" xfId="33451"/>
    <cellStyle name="쉼표 [0] 12 2 3 3 2 4 7" xfId="19742"/>
    <cellStyle name="쉼표 [0] 12 2 3 3 2 4 7 2" xfId="33452"/>
    <cellStyle name="쉼표 [0] 12 2 3 3 2 4 8" xfId="19743"/>
    <cellStyle name="쉼표 [0] 12 2 3 3 2 4 9" xfId="19744"/>
    <cellStyle name="쉼표 [0] 12 2 3 3 2 5" xfId="19745"/>
    <cellStyle name="쉼표 [0] 12 2 3 3 2 5 10" xfId="36347"/>
    <cellStyle name="쉼표 [0] 12 2 3 3 2 5 2" xfId="19746"/>
    <cellStyle name="쉼표 [0] 12 2 3 3 2 5 2 2" xfId="19747"/>
    <cellStyle name="쉼표 [0] 12 2 3 3 2 5 2 2 2" xfId="33453"/>
    <cellStyle name="쉼표 [0] 12 2 3 3 2 5 2 3" xfId="33454"/>
    <cellStyle name="쉼표 [0] 12 2 3 3 2 5 3" xfId="19748"/>
    <cellStyle name="쉼표 [0] 12 2 3 3 2 5 3 2" xfId="19749"/>
    <cellStyle name="쉼표 [0] 12 2 3 3 2 5 3 2 2" xfId="33455"/>
    <cellStyle name="쉼표 [0] 12 2 3 3 2 5 3 3" xfId="33456"/>
    <cellStyle name="쉼표 [0] 12 2 3 3 2 5 4" xfId="19750"/>
    <cellStyle name="쉼표 [0] 12 2 3 3 2 5 4 2" xfId="19751"/>
    <cellStyle name="쉼표 [0] 12 2 3 3 2 5 4 2 2" xfId="33457"/>
    <cellStyle name="쉼표 [0] 12 2 3 3 2 5 4 3" xfId="33458"/>
    <cellStyle name="쉼표 [0] 12 2 3 3 2 5 5" xfId="19752"/>
    <cellStyle name="쉼표 [0] 12 2 3 3 2 5 5 2" xfId="19753"/>
    <cellStyle name="쉼표 [0] 12 2 3 3 2 5 5 2 2" xfId="33459"/>
    <cellStyle name="쉼표 [0] 12 2 3 3 2 5 5 3" xfId="33460"/>
    <cellStyle name="쉼표 [0] 12 2 3 3 2 5 6" xfId="19754"/>
    <cellStyle name="쉼표 [0] 12 2 3 3 2 5 6 2" xfId="33461"/>
    <cellStyle name="쉼표 [0] 12 2 3 3 2 5 7" xfId="19755"/>
    <cellStyle name="쉼표 [0] 12 2 3 3 2 5 7 2" xfId="33462"/>
    <cellStyle name="쉼표 [0] 12 2 3 3 2 5 8" xfId="19756"/>
    <cellStyle name="쉼표 [0] 12 2 3 3 2 5 9" xfId="19757"/>
    <cellStyle name="쉼표 [0] 12 2 3 3 2 6" xfId="19758"/>
    <cellStyle name="쉼표 [0] 12 2 3 3 2 6 10" xfId="36346"/>
    <cellStyle name="쉼표 [0] 12 2 3 3 2 6 2" xfId="19759"/>
    <cellStyle name="쉼표 [0] 12 2 3 3 2 6 2 2" xfId="19760"/>
    <cellStyle name="쉼표 [0] 12 2 3 3 2 6 2 2 2" xfId="33463"/>
    <cellStyle name="쉼표 [0] 12 2 3 3 2 6 2 3" xfId="33464"/>
    <cellStyle name="쉼표 [0] 12 2 3 3 2 6 3" xfId="19761"/>
    <cellStyle name="쉼표 [0] 12 2 3 3 2 6 3 2" xfId="19762"/>
    <cellStyle name="쉼표 [0] 12 2 3 3 2 6 3 2 2" xfId="33465"/>
    <cellStyle name="쉼표 [0] 12 2 3 3 2 6 3 3" xfId="33466"/>
    <cellStyle name="쉼표 [0] 12 2 3 3 2 6 4" xfId="19763"/>
    <cellStyle name="쉼표 [0] 12 2 3 3 2 6 4 2" xfId="19764"/>
    <cellStyle name="쉼표 [0] 12 2 3 3 2 6 4 2 2" xfId="33467"/>
    <cellStyle name="쉼표 [0] 12 2 3 3 2 6 4 3" xfId="33468"/>
    <cellStyle name="쉼표 [0] 12 2 3 3 2 6 5" xfId="19765"/>
    <cellStyle name="쉼표 [0] 12 2 3 3 2 6 5 2" xfId="19766"/>
    <cellStyle name="쉼표 [0] 12 2 3 3 2 6 5 2 2" xfId="33469"/>
    <cellStyle name="쉼표 [0] 12 2 3 3 2 6 5 3" xfId="33470"/>
    <cellStyle name="쉼표 [0] 12 2 3 3 2 6 6" xfId="19767"/>
    <cellStyle name="쉼표 [0] 12 2 3 3 2 6 6 2" xfId="33471"/>
    <cellStyle name="쉼표 [0] 12 2 3 3 2 6 7" xfId="19768"/>
    <cellStyle name="쉼표 [0] 12 2 3 3 2 6 7 2" xfId="33472"/>
    <cellStyle name="쉼표 [0] 12 2 3 3 2 6 8" xfId="19769"/>
    <cellStyle name="쉼표 [0] 12 2 3 3 2 6 9" xfId="19770"/>
    <cellStyle name="쉼표 [0] 12 2 3 3 2 7" xfId="19771"/>
    <cellStyle name="쉼표 [0] 12 2 3 3 2 7 2" xfId="19772"/>
    <cellStyle name="쉼표 [0] 12 2 3 3 2 7 2 2" xfId="33473"/>
    <cellStyle name="쉼표 [0] 12 2 3 3 2 7 3" xfId="33474"/>
    <cellStyle name="쉼표 [0] 12 2 3 3 2 8" xfId="19773"/>
    <cellStyle name="쉼표 [0] 12 2 3 3 2 8 2" xfId="19774"/>
    <cellStyle name="쉼표 [0] 12 2 3 3 2 8 2 2" xfId="33475"/>
    <cellStyle name="쉼표 [0] 12 2 3 3 2 8 3" xfId="33476"/>
    <cellStyle name="쉼표 [0] 12 2 3 3 2 9" xfId="19775"/>
    <cellStyle name="쉼표 [0] 12 2 3 3 2 9 2" xfId="19776"/>
    <cellStyle name="쉼표 [0] 12 2 3 3 2 9 2 2" xfId="33477"/>
    <cellStyle name="쉼표 [0] 12 2 3 3 2 9 3" xfId="33478"/>
    <cellStyle name="쉼표 [0] 12 2 3 3 3" xfId="19777"/>
    <cellStyle name="쉼표 [0] 12 2 3 3 3 10" xfId="36344"/>
    <cellStyle name="쉼표 [0] 12 2 3 3 3 2" xfId="19778"/>
    <cellStyle name="쉼표 [0] 12 2 3 3 3 2 2" xfId="19779"/>
    <cellStyle name="쉼표 [0] 12 2 3 3 3 2 2 2" xfId="33479"/>
    <cellStyle name="쉼표 [0] 12 2 3 3 3 2 3" xfId="33480"/>
    <cellStyle name="쉼표 [0] 12 2 3 3 3 3" xfId="19780"/>
    <cellStyle name="쉼표 [0] 12 2 3 3 3 3 2" xfId="19781"/>
    <cellStyle name="쉼표 [0] 12 2 3 3 3 3 2 2" xfId="33481"/>
    <cellStyle name="쉼표 [0] 12 2 3 3 3 3 3" xfId="33482"/>
    <cellStyle name="쉼표 [0] 12 2 3 3 3 4" xfId="19782"/>
    <cellStyle name="쉼표 [0] 12 2 3 3 3 4 2" xfId="19783"/>
    <cellStyle name="쉼표 [0] 12 2 3 3 3 4 2 2" xfId="33483"/>
    <cellStyle name="쉼표 [0] 12 2 3 3 3 4 3" xfId="33484"/>
    <cellStyle name="쉼표 [0] 12 2 3 3 3 5" xfId="19784"/>
    <cellStyle name="쉼표 [0] 12 2 3 3 3 5 2" xfId="19785"/>
    <cellStyle name="쉼표 [0] 12 2 3 3 3 5 2 2" xfId="33485"/>
    <cellStyle name="쉼표 [0] 12 2 3 3 3 5 3" xfId="33486"/>
    <cellStyle name="쉼표 [0] 12 2 3 3 3 6" xfId="19786"/>
    <cellStyle name="쉼표 [0] 12 2 3 3 3 6 2" xfId="33488"/>
    <cellStyle name="쉼표 [0] 12 2 3 3 3 7" xfId="19787"/>
    <cellStyle name="쉼표 [0] 12 2 3 3 3 7 2" xfId="33490"/>
    <cellStyle name="쉼표 [0] 12 2 3 3 3 8" xfId="19788"/>
    <cellStyle name="쉼표 [0] 12 2 3 3 3 9" xfId="19789"/>
    <cellStyle name="쉼표 [0] 12 2 3 3 4" xfId="19790"/>
    <cellStyle name="쉼표 [0] 12 2 3 3 4 10" xfId="19791"/>
    <cellStyle name="쉼표 [0] 12 2 3 3 4 10 2" xfId="33494"/>
    <cellStyle name="쉼표 [0] 12 2 3 3 4 11" xfId="19792"/>
    <cellStyle name="쉼표 [0] 12 2 3 3 4 12" xfId="19793"/>
    <cellStyle name="쉼표 [0] 12 2 3 3 4 13" xfId="36343"/>
    <cellStyle name="쉼표 [0] 12 2 3 3 4 2" xfId="19794"/>
    <cellStyle name="쉼표 [0] 12 2 3 3 4 2 10" xfId="19795"/>
    <cellStyle name="쉼표 [0] 12 2 3 3 4 2 10 2" xfId="33498"/>
    <cellStyle name="쉼표 [0] 12 2 3 3 4 2 11" xfId="19796"/>
    <cellStyle name="쉼표 [0] 12 2 3 3 4 2 12" xfId="19797"/>
    <cellStyle name="쉼표 [0] 12 2 3 3 4 2 13" xfId="36341"/>
    <cellStyle name="쉼표 [0] 12 2 3 3 4 2 2" xfId="19798"/>
    <cellStyle name="쉼표 [0] 12 2 3 3 4 2 2 2" xfId="19799"/>
    <cellStyle name="쉼표 [0] 12 2 3 3 4 2 2 2 2" xfId="33500"/>
    <cellStyle name="쉼표 [0] 12 2 3 3 4 2 2 3" xfId="33501"/>
    <cellStyle name="쉼표 [0] 12 2 3 3 4 2 3" xfId="19800"/>
    <cellStyle name="쉼표 [0] 12 2 3 3 4 2 3 2" xfId="19801"/>
    <cellStyle name="쉼표 [0] 12 2 3 3 4 2 3 2 2" xfId="33502"/>
    <cellStyle name="쉼표 [0] 12 2 3 3 4 2 3 3" xfId="33503"/>
    <cellStyle name="쉼표 [0] 12 2 3 3 4 2 4" xfId="19802"/>
    <cellStyle name="쉼표 [0] 12 2 3 3 4 2 4 2" xfId="19803"/>
    <cellStyle name="쉼표 [0] 12 2 3 3 4 2 4 2 2" xfId="33504"/>
    <cellStyle name="쉼표 [0] 12 2 3 3 4 2 4 3" xfId="33505"/>
    <cellStyle name="쉼표 [0] 12 2 3 3 4 2 5" xfId="19804"/>
    <cellStyle name="쉼표 [0] 12 2 3 3 4 2 5 2" xfId="19805"/>
    <cellStyle name="쉼표 [0] 12 2 3 3 4 2 5 2 2" xfId="33506"/>
    <cellStyle name="쉼표 [0] 12 2 3 3 4 2 5 3" xfId="33507"/>
    <cellStyle name="쉼표 [0] 12 2 3 3 4 2 6" xfId="19806"/>
    <cellStyle name="쉼표 [0] 12 2 3 3 4 2 6 2" xfId="19807"/>
    <cellStyle name="쉼표 [0] 12 2 3 3 4 2 6 2 2" xfId="33508"/>
    <cellStyle name="쉼표 [0] 12 2 3 3 4 2 6 3" xfId="33509"/>
    <cellStyle name="쉼표 [0] 12 2 3 3 4 2 7" xfId="19808"/>
    <cellStyle name="쉼표 [0] 12 2 3 3 4 2 7 2" xfId="19809"/>
    <cellStyle name="쉼표 [0] 12 2 3 3 4 2 7 2 2" xfId="33510"/>
    <cellStyle name="쉼표 [0] 12 2 3 3 4 2 7 3" xfId="33511"/>
    <cellStyle name="쉼표 [0] 12 2 3 3 4 2 8" xfId="19810"/>
    <cellStyle name="쉼표 [0] 12 2 3 3 4 2 8 2" xfId="19811"/>
    <cellStyle name="쉼표 [0] 12 2 3 3 4 2 8 2 2" xfId="33512"/>
    <cellStyle name="쉼표 [0] 12 2 3 3 4 2 8 3" xfId="33513"/>
    <cellStyle name="쉼표 [0] 12 2 3 3 4 2 9" xfId="19812"/>
    <cellStyle name="쉼표 [0] 12 2 3 3 4 2 9 2" xfId="33514"/>
    <cellStyle name="쉼표 [0] 12 2 3 3 4 3" xfId="19813"/>
    <cellStyle name="쉼표 [0] 12 2 3 3 4 3 2" xfId="19814"/>
    <cellStyle name="쉼표 [0] 12 2 3 3 4 3 2 2" xfId="33515"/>
    <cellStyle name="쉼표 [0] 12 2 3 3 4 3 3" xfId="33516"/>
    <cellStyle name="쉼표 [0] 12 2 3 3 4 4" xfId="19815"/>
    <cellStyle name="쉼표 [0] 12 2 3 3 4 4 2" xfId="19816"/>
    <cellStyle name="쉼표 [0] 12 2 3 3 4 4 2 2" xfId="33517"/>
    <cellStyle name="쉼표 [0] 12 2 3 3 4 4 3" xfId="33518"/>
    <cellStyle name="쉼표 [0] 12 2 3 3 4 5" xfId="19817"/>
    <cellStyle name="쉼표 [0] 12 2 3 3 4 5 2" xfId="19818"/>
    <cellStyle name="쉼표 [0] 12 2 3 3 4 5 2 2" xfId="33519"/>
    <cellStyle name="쉼표 [0] 12 2 3 3 4 5 3" xfId="33520"/>
    <cellStyle name="쉼표 [0] 12 2 3 3 4 6" xfId="19819"/>
    <cellStyle name="쉼표 [0] 12 2 3 3 4 6 2" xfId="19820"/>
    <cellStyle name="쉼표 [0] 12 2 3 3 4 6 2 2" xfId="33521"/>
    <cellStyle name="쉼표 [0] 12 2 3 3 4 6 3" xfId="33522"/>
    <cellStyle name="쉼표 [0] 12 2 3 3 4 7" xfId="19821"/>
    <cellStyle name="쉼표 [0] 12 2 3 3 4 7 2" xfId="19822"/>
    <cellStyle name="쉼표 [0] 12 2 3 3 4 7 2 2" xfId="33523"/>
    <cellStyle name="쉼표 [0] 12 2 3 3 4 7 3" xfId="33524"/>
    <cellStyle name="쉼표 [0] 12 2 3 3 4 8" xfId="19823"/>
    <cellStyle name="쉼표 [0] 12 2 3 3 4 8 2" xfId="19824"/>
    <cellStyle name="쉼표 [0] 12 2 3 3 4 8 2 2" xfId="33525"/>
    <cellStyle name="쉼표 [0] 12 2 3 3 4 8 3" xfId="33526"/>
    <cellStyle name="쉼표 [0] 12 2 3 3 4 9" xfId="19825"/>
    <cellStyle name="쉼표 [0] 12 2 3 3 4 9 2" xfId="33527"/>
    <cellStyle name="쉼표 [0] 12 2 3 3 5" xfId="19826"/>
    <cellStyle name="쉼표 [0] 12 2 3 3 5 10" xfId="19827"/>
    <cellStyle name="쉼표 [0] 12 2 3 3 5 11" xfId="19828"/>
    <cellStyle name="쉼표 [0] 12 2 3 3 5 12" xfId="36339"/>
    <cellStyle name="쉼표 [0] 12 2 3 3 5 2" xfId="19829"/>
    <cellStyle name="쉼표 [0] 12 2 3 3 5 2 2" xfId="19830"/>
    <cellStyle name="쉼표 [0] 12 2 3 3 5 2 2 2" xfId="33528"/>
    <cellStyle name="쉼표 [0] 12 2 3 3 5 2 3" xfId="33529"/>
    <cellStyle name="쉼표 [0] 12 2 3 3 5 3" xfId="19831"/>
    <cellStyle name="쉼표 [0] 12 2 3 3 5 3 2" xfId="19832"/>
    <cellStyle name="쉼표 [0] 12 2 3 3 5 3 2 2" xfId="33530"/>
    <cellStyle name="쉼표 [0] 12 2 3 3 5 3 3" xfId="33531"/>
    <cellStyle name="쉼표 [0] 12 2 3 3 5 4" xfId="19833"/>
    <cellStyle name="쉼표 [0] 12 2 3 3 5 4 2" xfId="19834"/>
    <cellStyle name="쉼표 [0] 12 2 3 3 5 4 2 2" xfId="33532"/>
    <cellStyle name="쉼표 [0] 12 2 3 3 5 4 3" xfId="33533"/>
    <cellStyle name="쉼표 [0] 12 2 3 3 5 5" xfId="19835"/>
    <cellStyle name="쉼표 [0] 12 2 3 3 5 5 2" xfId="19836"/>
    <cellStyle name="쉼표 [0] 12 2 3 3 5 5 2 2" xfId="33534"/>
    <cellStyle name="쉼표 [0] 12 2 3 3 5 5 3" xfId="33535"/>
    <cellStyle name="쉼표 [0] 12 2 3 3 5 6" xfId="19837"/>
    <cellStyle name="쉼표 [0] 12 2 3 3 5 6 2" xfId="19838"/>
    <cellStyle name="쉼표 [0] 12 2 3 3 5 6 2 2" xfId="33536"/>
    <cellStyle name="쉼표 [0] 12 2 3 3 5 6 3" xfId="33537"/>
    <cellStyle name="쉼표 [0] 12 2 3 3 5 7" xfId="19839"/>
    <cellStyle name="쉼표 [0] 12 2 3 3 5 7 2" xfId="19840"/>
    <cellStyle name="쉼표 [0] 12 2 3 3 5 7 2 2" xfId="33538"/>
    <cellStyle name="쉼표 [0] 12 2 3 3 5 7 3" xfId="33539"/>
    <cellStyle name="쉼표 [0] 12 2 3 3 5 8" xfId="19841"/>
    <cellStyle name="쉼표 [0] 12 2 3 3 5 8 2" xfId="33540"/>
    <cellStyle name="쉼표 [0] 12 2 3 3 5 9" xfId="19842"/>
    <cellStyle name="쉼표 [0] 12 2 3 3 5 9 2" xfId="33541"/>
    <cellStyle name="쉼표 [0] 12 2 3 3 6" xfId="19843"/>
    <cellStyle name="쉼표 [0] 12 2 3 3 6 10" xfId="19844"/>
    <cellStyle name="쉼표 [0] 12 2 3 3 6 11" xfId="19845"/>
    <cellStyle name="쉼표 [0] 12 2 3 3 6 12" xfId="36337"/>
    <cellStyle name="쉼표 [0] 12 2 3 3 6 2" xfId="19846"/>
    <cellStyle name="쉼표 [0] 12 2 3 3 6 2 2" xfId="19847"/>
    <cellStyle name="쉼표 [0] 12 2 3 3 6 2 2 2" xfId="33542"/>
    <cellStyle name="쉼표 [0] 12 2 3 3 6 2 3" xfId="33543"/>
    <cellStyle name="쉼표 [0] 12 2 3 3 6 3" xfId="19848"/>
    <cellStyle name="쉼표 [0] 12 2 3 3 6 3 2" xfId="19849"/>
    <cellStyle name="쉼표 [0] 12 2 3 3 6 3 2 2" xfId="33544"/>
    <cellStyle name="쉼표 [0] 12 2 3 3 6 3 3" xfId="33545"/>
    <cellStyle name="쉼표 [0] 12 2 3 3 6 4" xfId="19850"/>
    <cellStyle name="쉼표 [0] 12 2 3 3 6 4 2" xfId="19851"/>
    <cellStyle name="쉼표 [0] 12 2 3 3 6 4 2 2" xfId="33546"/>
    <cellStyle name="쉼표 [0] 12 2 3 3 6 4 3" xfId="33547"/>
    <cellStyle name="쉼표 [0] 12 2 3 3 6 5" xfId="19852"/>
    <cellStyle name="쉼표 [0] 12 2 3 3 6 5 2" xfId="19853"/>
    <cellStyle name="쉼표 [0] 12 2 3 3 6 5 2 2" xfId="33548"/>
    <cellStyle name="쉼표 [0] 12 2 3 3 6 5 3" xfId="33549"/>
    <cellStyle name="쉼표 [0] 12 2 3 3 6 6" xfId="19854"/>
    <cellStyle name="쉼표 [0] 12 2 3 3 6 6 2" xfId="19855"/>
    <cellStyle name="쉼표 [0] 12 2 3 3 6 6 2 2" xfId="33550"/>
    <cellStyle name="쉼표 [0] 12 2 3 3 6 6 3" xfId="33551"/>
    <cellStyle name="쉼표 [0] 12 2 3 3 6 7" xfId="19856"/>
    <cellStyle name="쉼표 [0] 12 2 3 3 6 7 2" xfId="19857"/>
    <cellStyle name="쉼표 [0] 12 2 3 3 6 7 2 2" xfId="33552"/>
    <cellStyle name="쉼표 [0] 12 2 3 3 6 7 3" xfId="33553"/>
    <cellStyle name="쉼표 [0] 12 2 3 3 6 8" xfId="19858"/>
    <cellStyle name="쉼표 [0] 12 2 3 3 6 8 2" xfId="33554"/>
    <cellStyle name="쉼표 [0] 12 2 3 3 6 9" xfId="19859"/>
    <cellStyle name="쉼표 [0] 12 2 3 3 6 9 2" xfId="33555"/>
    <cellStyle name="쉼표 [0] 12 2 3 3 7" xfId="19860"/>
    <cellStyle name="쉼표 [0] 12 2 3 3 7 10" xfId="19861"/>
    <cellStyle name="쉼표 [0] 12 2 3 3 7 11" xfId="19862"/>
    <cellStyle name="쉼표 [0] 12 2 3 3 7 12" xfId="36336"/>
    <cellStyle name="쉼표 [0] 12 2 3 3 7 2" xfId="19863"/>
    <cellStyle name="쉼표 [0] 12 2 3 3 7 2 2" xfId="19864"/>
    <cellStyle name="쉼표 [0] 12 2 3 3 7 2 2 2" xfId="33556"/>
    <cellStyle name="쉼표 [0] 12 2 3 3 7 2 3" xfId="33557"/>
    <cellStyle name="쉼표 [0] 12 2 3 3 7 3" xfId="19865"/>
    <cellStyle name="쉼표 [0] 12 2 3 3 7 3 2" xfId="19866"/>
    <cellStyle name="쉼표 [0] 12 2 3 3 7 3 2 2" xfId="33558"/>
    <cellStyle name="쉼표 [0] 12 2 3 3 7 3 3" xfId="33559"/>
    <cellStyle name="쉼표 [0] 12 2 3 3 7 4" xfId="19867"/>
    <cellStyle name="쉼표 [0] 12 2 3 3 7 4 2" xfId="19868"/>
    <cellStyle name="쉼표 [0] 12 2 3 3 7 4 2 2" xfId="33560"/>
    <cellStyle name="쉼표 [0] 12 2 3 3 7 4 3" xfId="33561"/>
    <cellStyle name="쉼표 [0] 12 2 3 3 7 5" xfId="19869"/>
    <cellStyle name="쉼표 [0] 12 2 3 3 7 5 2" xfId="19870"/>
    <cellStyle name="쉼표 [0] 12 2 3 3 7 5 2 2" xfId="33562"/>
    <cellStyle name="쉼표 [0] 12 2 3 3 7 5 3" xfId="33563"/>
    <cellStyle name="쉼표 [0] 12 2 3 3 7 6" xfId="19871"/>
    <cellStyle name="쉼표 [0] 12 2 3 3 7 6 2" xfId="19872"/>
    <cellStyle name="쉼표 [0] 12 2 3 3 7 6 2 2" xfId="33564"/>
    <cellStyle name="쉼표 [0] 12 2 3 3 7 6 3" xfId="33565"/>
    <cellStyle name="쉼표 [0] 12 2 3 3 7 7" xfId="19873"/>
    <cellStyle name="쉼표 [0] 12 2 3 3 7 7 2" xfId="19874"/>
    <cellStyle name="쉼표 [0] 12 2 3 3 7 7 2 2" xfId="33566"/>
    <cellStyle name="쉼표 [0] 12 2 3 3 7 7 3" xfId="33567"/>
    <cellStyle name="쉼표 [0] 12 2 3 3 7 8" xfId="19875"/>
    <cellStyle name="쉼표 [0] 12 2 3 3 7 8 2" xfId="33568"/>
    <cellStyle name="쉼표 [0] 12 2 3 3 7 9" xfId="19876"/>
    <cellStyle name="쉼표 [0] 12 2 3 3 7 9 2" xfId="33569"/>
    <cellStyle name="쉼표 [0] 12 2 3 3 8" xfId="19877"/>
    <cellStyle name="쉼표 [0] 12 2 3 3 8 2" xfId="19878"/>
    <cellStyle name="쉼표 [0] 12 2 3 3 8 2 2" xfId="33570"/>
    <cellStyle name="쉼표 [0] 12 2 3 3 8 3" xfId="33571"/>
    <cellStyle name="쉼표 [0] 12 2 3 3 9" xfId="19879"/>
    <cellStyle name="쉼표 [0] 12 2 3 3 9 2" xfId="19880"/>
    <cellStyle name="쉼표 [0] 12 2 3 3 9 2 2" xfId="33572"/>
    <cellStyle name="쉼표 [0] 12 2 3 3 9 3" xfId="33573"/>
    <cellStyle name="쉼표 [0] 12 2 3 4" xfId="19881"/>
    <cellStyle name="쉼표 [0] 12 2 3 4 10" xfId="36335"/>
    <cellStyle name="쉼표 [0] 12 2 3 4 2" xfId="19882"/>
    <cellStyle name="쉼표 [0] 12 2 3 4 2 2" xfId="19883"/>
    <cellStyle name="쉼표 [0] 12 2 3 4 2 2 2" xfId="33574"/>
    <cellStyle name="쉼표 [0] 12 2 3 4 2 3" xfId="33575"/>
    <cellStyle name="쉼표 [0] 12 2 3 4 3" xfId="19884"/>
    <cellStyle name="쉼표 [0] 12 2 3 4 3 2" xfId="19885"/>
    <cellStyle name="쉼표 [0] 12 2 3 4 3 2 2" xfId="33576"/>
    <cellStyle name="쉼표 [0] 12 2 3 4 3 3" xfId="33577"/>
    <cellStyle name="쉼표 [0] 12 2 3 4 4" xfId="19886"/>
    <cellStyle name="쉼표 [0] 12 2 3 4 4 2" xfId="19887"/>
    <cellStyle name="쉼표 [0] 12 2 3 4 4 2 2" xfId="33578"/>
    <cellStyle name="쉼표 [0] 12 2 3 4 4 3" xfId="33579"/>
    <cellStyle name="쉼표 [0] 12 2 3 4 5" xfId="19888"/>
    <cellStyle name="쉼표 [0] 12 2 3 4 5 2" xfId="19889"/>
    <cellStyle name="쉼표 [0] 12 2 3 4 5 2 2" xfId="33580"/>
    <cellStyle name="쉼표 [0] 12 2 3 4 5 3" xfId="33581"/>
    <cellStyle name="쉼표 [0] 12 2 3 4 6" xfId="19890"/>
    <cellStyle name="쉼표 [0] 12 2 3 4 6 2" xfId="33582"/>
    <cellStyle name="쉼표 [0] 12 2 3 4 7" xfId="19891"/>
    <cellStyle name="쉼표 [0] 12 2 3 4 7 2" xfId="33583"/>
    <cellStyle name="쉼표 [0] 12 2 3 4 8" xfId="19892"/>
    <cellStyle name="쉼표 [0] 12 2 3 4 9" xfId="19893"/>
    <cellStyle name="쉼표 [0] 12 2 3 5" xfId="19894"/>
    <cellStyle name="쉼표 [0] 12 2 3 5 10" xfId="36333"/>
    <cellStyle name="쉼표 [0] 12 2 3 5 2" xfId="19895"/>
    <cellStyle name="쉼표 [0] 12 2 3 5 2 2" xfId="19896"/>
    <cellStyle name="쉼표 [0] 12 2 3 5 2 2 2" xfId="33584"/>
    <cellStyle name="쉼표 [0] 12 2 3 5 2 3" xfId="33585"/>
    <cellStyle name="쉼표 [0] 12 2 3 5 3" xfId="19897"/>
    <cellStyle name="쉼표 [0] 12 2 3 5 3 2" xfId="19898"/>
    <cellStyle name="쉼표 [0] 12 2 3 5 3 2 2" xfId="33586"/>
    <cellStyle name="쉼표 [0] 12 2 3 5 3 3" xfId="33587"/>
    <cellStyle name="쉼표 [0] 12 2 3 5 4" xfId="19899"/>
    <cellStyle name="쉼표 [0] 12 2 3 5 4 2" xfId="19900"/>
    <cellStyle name="쉼표 [0] 12 2 3 5 4 2 2" xfId="33588"/>
    <cellStyle name="쉼표 [0] 12 2 3 5 4 3" xfId="33589"/>
    <cellStyle name="쉼표 [0] 12 2 3 5 5" xfId="19901"/>
    <cellStyle name="쉼표 [0] 12 2 3 5 5 2" xfId="19902"/>
    <cellStyle name="쉼표 [0] 12 2 3 5 5 2 2" xfId="33590"/>
    <cellStyle name="쉼표 [0] 12 2 3 5 5 3" xfId="33591"/>
    <cellStyle name="쉼표 [0] 12 2 3 5 6" xfId="19903"/>
    <cellStyle name="쉼표 [0] 12 2 3 5 6 2" xfId="33592"/>
    <cellStyle name="쉼표 [0] 12 2 3 5 7" xfId="19904"/>
    <cellStyle name="쉼표 [0] 12 2 3 5 7 2" xfId="33593"/>
    <cellStyle name="쉼표 [0] 12 2 3 5 8" xfId="19905"/>
    <cellStyle name="쉼표 [0] 12 2 3 5 9" xfId="19906"/>
    <cellStyle name="쉼표 [0] 12 2 3 6" xfId="19907"/>
    <cellStyle name="쉼표 [0] 12 2 3 6 10" xfId="19908"/>
    <cellStyle name="쉼표 [0] 12 2 3 6 10 2" xfId="19909"/>
    <cellStyle name="쉼표 [0] 12 2 3 6 10 2 2" xfId="33594"/>
    <cellStyle name="쉼표 [0] 12 2 3 6 10 3" xfId="33595"/>
    <cellStyle name="쉼표 [0] 12 2 3 6 11" xfId="19910"/>
    <cellStyle name="쉼표 [0] 12 2 3 6 11 2" xfId="19911"/>
    <cellStyle name="쉼표 [0] 12 2 3 6 11 2 2" xfId="33596"/>
    <cellStyle name="쉼표 [0] 12 2 3 6 11 3" xfId="33597"/>
    <cellStyle name="쉼표 [0] 12 2 3 6 12" xfId="19912"/>
    <cellStyle name="쉼표 [0] 12 2 3 6 12 2" xfId="19913"/>
    <cellStyle name="쉼표 [0] 12 2 3 6 12 2 2" xfId="33598"/>
    <cellStyle name="쉼표 [0] 12 2 3 6 12 3" xfId="33599"/>
    <cellStyle name="쉼표 [0] 12 2 3 6 13" xfId="19914"/>
    <cellStyle name="쉼표 [0] 12 2 3 6 13 2" xfId="19915"/>
    <cellStyle name="쉼표 [0] 12 2 3 6 13 2 2" xfId="33600"/>
    <cellStyle name="쉼표 [0] 12 2 3 6 13 3" xfId="33601"/>
    <cellStyle name="쉼표 [0] 12 2 3 6 14" xfId="19916"/>
    <cellStyle name="쉼표 [0] 12 2 3 6 14 2" xfId="33602"/>
    <cellStyle name="쉼표 [0] 12 2 3 6 15" xfId="19917"/>
    <cellStyle name="쉼표 [0] 12 2 3 6 15 2" xfId="33603"/>
    <cellStyle name="쉼표 [0] 12 2 3 6 16" xfId="19918"/>
    <cellStyle name="쉼표 [0] 12 2 3 6 17" xfId="19919"/>
    <cellStyle name="쉼표 [0] 12 2 3 6 18" xfId="36331"/>
    <cellStyle name="쉼표 [0] 12 2 3 6 2" xfId="19920"/>
    <cellStyle name="쉼표 [0] 12 2 3 6 2 10" xfId="19921"/>
    <cellStyle name="쉼표 [0] 12 2 3 6 2 10 2" xfId="33604"/>
    <cellStyle name="쉼표 [0] 12 2 3 6 2 11" xfId="19922"/>
    <cellStyle name="쉼표 [0] 12 2 3 6 2 12" xfId="19923"/>
    <cellStyle name="쉼표 [0] 12 2 3 6 2 13" xfId="36329"/>
    <cellStyle name="쉼표 [0] 12 2 3 6 2 2" xfId="19924"/>
    <cellStyle name="쉼표 [0] 12 2 3 6 2 2 10" xfId="19925"/>
    <cellStyle name="쉼표 [0] 12 2 3 6 2 2 10 2" xfId="33605"/>
    <cellStyle name="쉼표 [0] 12 2 3 6 2 2 11" xfId="19926"/>
    <cellStyle name="쉼표 [0] 12 2 3 6 2 2 12" xfId="19927"/>
    <cellStyle name="쉼표 [0] 12 2 3 6 2 2 13" xfId="36328"/>
    <cellStyle name="쉼표 [0] 12 2 3 6 2 2 2" xfId="19928"/>
    <cellStyle name="쉼표 [0] 12 2 3 6 2 2 2 2" xfId="19929"/>
    <cellStyle name="쉼표 [0] 12 2 3 6 2 2 2 2 2" xfId="33606"/>
    <cellStyle name="쉼표 [0] 12 2 3 6 2 2 2 3" xfId="33607"/>
    <cellStyle name="쉼표 [0] 12 2 3 6 2 2 3" xfId="19930"/>
    <cellStyle name="쉼표 [0] 12 2 3 6 2 2 3 2" xfId="19931"/>
    <cellStyle name="쉼표 [0] 12 2 3 6 2 2 3 2 2" xfId="33608"/>
    <cellStyle name="쉼표 [0] 12 2 3 6 2 2 3 3" xfId="33609"/>
    <cellStyle name="쉼표 [0] 12 2 3 6 2 2 4" xfId="19932"/>
    <cellStyle name="쉼표 [0] 12 2 3 6 2 2 4 2" xfId="19933"/>
    <cellStyle name="쉼표 [0] 12 2 3 6 2 2 4 2 2" xfId="33610"/>
    <cellStyle name="쉼표 [0] 12 2 3 6 2 2 4 3" xfId="33611"/>
    <cellStyle name="쉼표 [0] 12 2 3 6 2 2 5" xfId="19934"/>
    <cellStyle name="쉼표 [0] 12 2 3 6 2 2 5 2" xfId="19935"/>
    <cellStyle name="쉼표 [0] 12 2 3 6 2 2 5 2 2" xfId="33612"/>
    <cellStyle name="쉼표 [0] 12 2 3 6 2 2 5 3" xfId="33613"/>
    <cellStyle name="쉼표 [0] 12 2 3 6 2 2 6" xfId="19936"/>
    <cellStyle name="쉼표 [0] 12 2 3 6 2 2 6 2" xfId="19937"/>
    <cellStyle name="쉼표 [0] 12 2 3 6 2 2 6 2 2" xfId="33614"/>
    <cellStyle name="쉼표 [0] 12 2 3 6 2 2 6 3" xfId="33615"/>
    <cellStyle name="쉼표 [0] 12 2 3 6 2 2 7" xfId="19938"/>
    <cellStyle name="쉼표 [0] 12 2 3 6 2 2 7 2" xfId="19939"/>
    <cellStyle name="쉼표 [0] 12 2 3 6 2 2 7 2 2" xfId="33616"/>
    <cellStyle name="쉼표 [0] 12 2 3 6 2 2 7 3" xfId="33617"/>
    <cellStyle name="쉼표 [0] 12 2 3 6 2 2 8" xfId="19940"/>
    <cellStyle name="쉼표 [0] 12 2 3 6 2 2 8 2" xfId="19941"/>
    <cellStyle name="쉼표 [0] 12 2 3 6 2 2 8 2 2" xfId="33618"/>
    <cellStyle name="쉼표 [0] 12 2 3 6 2 2 8 3" xfId="33619"/>
    <cellStyle name="쉼표 [0] 12 2 3 6 2 2 9" xfId="19942"/>
    <cellStyle name="쉼표 [0] 12 2 3 6 2 2 9 2" xfId="33620"/>
    <cellStyle name="쉼표 [0] 12 2 3 6 2 3" xfId="19943"/>
    <cellStyle name="쉼표 [0] 12 2 3 6 2 3 2" xfId="19944"/>
    <cellStyle name="쉼표 [0] 12 2 3 6 2 3 2 2" xfId="33621"/>
    <cellStyle name="쉼표 [0] 12 2 3 6 2 3 3" xfId="33622"/>
    <cellStyle name="쉼표 [0] 12 2 3 6 2 4" xfId="19945"/>
    <cellStyle name="쉼표 [0] 12 2 3 6 2 4 2" xfId="19946"/>
    <cellStyle name="쉼표 [0] 12 2 3 6 2 4 2 2" xfId="33623"/>
    <cellStyle name="쉼표 [0] 12 2 3 6 2 4 3" xfId="33624"/>
    <cellStyle name="쉼표 [0] 12 2 3 6 2 5" xfId="19947"/>
    <cellStyle name="쉼표 [0] 12 2 3 6 2 5 2" xfId="19948"/>
    <cellStyle name="쉼표 [0] 12 2 3 6 2 5 2 2" xfId="33625"/>
    <cellStyle name="쉼표 [0] 12 2 3 6 2 5 3" xfId="33626"/>
    <cellStyle name="쉼표 [0] 12 2 3 6 2 6" xfId="19949"/>
    <cellStyle name="쉼표 [0] 12 2 3 6 2 6 2" xfId="19950"/>
    <cellStyle name="쉼표 [0] 12 2 3 6 2 6 2 2" xfId="33627"/>
    <cellStyle name="쉼표 [0] 12 2 3 6 2 6 3" xfId="33628"/>
    <cellStyle name="쉼표 [0] 12 2 3 6 2 7" xfId="19951"/>
    <cellStyle name="쉼표 [0] 12 2 3 6 2 7 2" xfId="19952"/>
    <cellStyle name="쉼표 [0] 12 2 3 6 2 7 2 2" xfId="33629"/>
    <cellStyle name="쉼표 [0] 12 2 3 6 2 7 3" xfId="33630"/>
    <cellStyle name="쉼표 [0] 12 2 3 6 2 8" xfId="19953"/>
    <cellStyle name="쉼표 [0] 12 2 3 6 2 8 2" xfId="19954"/>
    <cellStyle name="쉼표 [0] 12 2 3 6 2 8 2 2" xfId="33631"/>
    <cellStyle name="쉼표 [0] 12 2 3 6 2 8 3" xfId="33632"/>
    <cellStyle name="쉼표 [0] 12 2 3 6 2 9" xfId="19955"/>
    <cellStyle name="쉼표 [0] 12 2 3 6 2 9 2" xfId="33633"/>
    <cellStyle name="쉼표 [0] 12 2 3 6 3" xfId="19956"/>
    <cellStyle name="쉼표 [0] 12 2 3 6 3 10" xfId="19957"/>
    <cellStyle name="쉼표 [0] 12 2 3 6 3 11" xfId="19958"/>
    <cellStyle name="쉼표 [0] 12 2 3 6 3 12" xfId="36327"/>
    <cellStyle name="쉼표 [0] 12 2 3 6 3 2" xfId="19959"/>
    <cellStyle name="쉼표 [0] 12 2 3 6 3 2 2" xfId="19960"/>
    <cellStyle name="쉼표 [0] 12 2 3 6 3 2 2 2" xfId="33634"/>
    <cellStyle name="쉼표 [0] 12 2 3 6 3 2 3" xfId="33635"/>
    <cellStyle name="쉼표 [0] 12 2 3 6 3 3" xfId="19961"/>
    <cellStyle name="쉼표 [0] 12 2 3 6 3 3 2" xfId="19962"/>
    <cellStyle name="쉼표 [0] 12 2 3 6 3 3 2 2" xfId="33636"/>
    <cellStyle name="쉼표 [0] 12 2 3 6 3 3 3" xfId="33637"/>
    <cellStyle name="쉼표 [0] 12 2 3 6 3 4" xfId="19963"/>
    <cellStyle name="쉼표 [0] 12 2 3 6 3 4 2" xfId="19964"/>
    <cellStyle name="쉼표 [0] 12 2 3 6 3 4 2 2" xfId="33638"/>
    <cellStyle name="쉼표 [0] 12 2 3 6 3 4 3" xfId="33639"/>
    <cellStyle name="쉼표 [0] 12 2 3 6 3 5" xfId="19965"/>
    <cellStyle name="쉼표 [0] 12 2 3 6 3 5 2" xfId="19966"/>
    <cellStyle name="쉼표 [0] 12 2 3 6 3 5 2 2" xfId="33640"/>
    <cellStyle name="쉼표 [0] 12 2 3 6 3 5 3" xfId="33641"/>
    <cellStyle name="쉼표 [0] 12 2 3 6 3 6" xfId="19967"/>
    <cellStyle name="쉼표 [0] 12 2 3 6 3 6 2" xfId="19968"/>
    <cellStyle name="쉼표 [0] 12 2 3 6 3 6 2 2" xfId="33642"/>
    <cellStyle name="쉼표 [0] 12 2 3 6 3 6 3" xfId="33643"/>
    <cellStyle name="쉼표 [0] 12 2 3 6 3 7" xfId="19969"/>
    <cellStyle name="쉼표 [0] 12 2 3 6 3 7 2" xfId="19970"/>
    <cellStyle name="쉼표 [0] 12 2 3 6 3 7 2 2" xfId="33644"/>
    <cellStyle name="쉼표 [0] 12 2 3 6 3 7 3" xfId="33645"/>
    <cellStyle name="쉼표 [0] 12 2 3 6 3 8" xfId="19971"/>
    <cellStyle name="쉼표 [0] 12 2 3 6 3 8 2" xfId="33646"/>
    <cellStyle name="쉼표 [0] 12 2 3 6 3 9" xfId="19972"/>
    <cellStyle name="쉼표 [0] 12 2 3 6 3 9 2" xfId="33647"/>
    <cellStyle name="쉼표 [0] 12 2 3 6 4" xfId="19973"/>
    <cellStyle name="쉼표 [0] 12 2 3 6 4 10" xfId="19974"/>
    <cellStyle name="쉼표 [0] 12 2 3 6 4 11" xfId="19975"/>
    <cellStyle name="쉼표 [0] 12 2 3 6 4 12" xfId="36325"/>
    <cellStyle name="쉼표 [0] 12 2 3 6 4 2" xfId="19976"/>
    <cellStyle name="쉼표 [0] 12 2 3 6 4 2 2" xfId="19977"/>
    <cellStyle name="쉼표 [0] 12 2 3 6 4 2 2 2" xfId="33648"/>
    <cellStyle name="쉼표 [0] 12 2 3 6 4 2 3" xfId="33649"/>
    <cellStyle name="쉼표 [0] 12 2 3 6 4 3" xfId="19978"/>
    <cellStyle name="쉼표 [0] 12 2 3 6 4 3 2" xfId="19979"/>
    <cellStyle name="쉼표 [0] 12 2 3 6 4 3 2 2" xfId="33650"/>
    <cellStyle name="쉼표 [0] 12 2 3 6 4 3 3" xfId="33651"/>
    <cellStyle name="쉼표 [0] 12 2 3 6 4 4" xfId="19980"/>
    <cellStyle name="쉼표 [0] 12 2 3 6 4 4 2" xfId="19981"/>
    <cellStyle name="쉼표 [0] 12 2 3 6 4 4 2 2" xfId="33652"/>
    <cellStyle name="쉼표 [0] 12 2 3 6 4 4 3" xfId="33653"/>
    <cellStyle name="쉼표 [0] 12 2 3 6 4 5" xfId="19982"/>
    <cellStyle name="쉼표 [0] 12 2 3 6 4 5 2" xfId="19983"/>
    <cellStyle name="쉼표 [0] 12 2 3 6 4 5 2 2" xfId="33654"/>
    <cellStyle name="쉼표 [0] 12 2 3 6 4 5 3" xfId="33655"/>
    <cellStyle name="쉼표 [0] 12 2 3 6 4 6" xfId="19984"/>
    <cellStyle name="쉼표 [0] 12 2 3 6 4 6 2" xfId="19985"/>
    <cellStyle name="쉼표 [0] 12 2 3 6 4 6 2 2" xfId="33656"/>
    <cellStyle name="쉼표 [0] 12 2 3 6 4 6 3" xfId="33657"/>
    <cellStyle name="쉼표 [0] 12 2 3 6 4 7" xfId="19986"/>
    <cellStyle name="쉼표 [0] 12 2 3 6 4 7 2" xfId="19987"/>
    <cellStyle name="쉼표 [0] 12 2 3 6 4 7 2 2" xfId="33658"/>
    <cellStyle name="쉼표 [0] 12 2 3 6 4 7 3" xfId="33659"/>
    <cellStyle name="쉼표 [0] 12 2 3 6 4 8" xfId="19988"/>
    <cellStyle name="쉼표 [0] 12 2 3 6 4 8 2" xfId="33660"/>
    <cellStyle name="쉼표 [0] 12 2 3 6 4 9" xfId="19989"/>
    <cellStyle name="쉼표 [0] 12 2 3 6 4 9 2" xfId="33661"/>
    <cellStyle name="쉼표 [0] 12 2 3 6 5" xfId="19990"/>
    <cellStyle name="쉼표 [0] 12 2 3 6 5 10" xfId="19991"/>
    <cellStyle name="쉼표 [0] 12 2 3 6 5 11" xfId="19992"/>
    <cellStyle name="쉼표 [0] 12 2 3 6 5 12" xfId="36323"/>
    <cellStyle name="쉼표 [0] 12 2 3 6 5 2" xfId="19993"/>
    <cellStyle name="쉼표 [0] 12 2 3 6 5 2 2" xfId="19994"/>
    <cellStyle name="쉼표 [0] 12 2 3 6 5 2 2 2" xfId="33662"/>
    <cellStyle name="쉼표 [0] 12 2 3 6 5 2 3" xfId="33663"/>
    <cellStyle name="쉼표 [0] 12 2 3 6 5 3" xfId="19995"/>
    <cellStyle name="쉼표 [0] 12 2 3 6 5 3 2" xfId="19996"/>
    <cellStyle name="쉼표 [0] 12 2 3 6 5 3 2 2" xfId="33664"/>
    <cellStyle name="쉼표 [0] 12 2 3 6 5 3 3" xfId="33665"/>
    <cellStyle name="쉼표 [0] 12 2 3 6 5 4" xfId="19997"/>
    <cellStyle name="쉼표 [0] 12 2 3 6 5 4 2" xfId="19998"/>
    <cellStyle name="쉼표 [0] 12 2 3 6 5 4 2 2" xfId="33666"/>
    <cellStyle name="쉼표 [0] 12 2 3 6 5 4 3" xfId="33667"/>
    <cellStyle name="쉼표 [0] 12 2 3 6 5 5" xfId="19999"/>
    <cellStyle name="쉼표 [0] 12 2 3 6 5 5 2" xfId="20000"/>
    <cellStyle name="쉼표 [0] 12 2 3 6 5 5 2 2" xfId="33668"/>
    <cellStyle name="쉼표 [0] 12 2 3 6 5 5 3" xfId="33669"/>
    <cellStyle name="쉼표 [0] 12 2 3 6 5 6" xfId="20001"/>
    <cellStyle name="쉼표 [0] 12 2 3 6 5 6 2" xfId="20002"/>
    <cellStyle name="쉼표 [0] 12 2 3 6 5 6 2 2" xfId="33670"/>
    <cellStyle name="쉼표 [0] 12 2 3 6 5 6 3" xfId="33671"/>
    <cellStyle name="쉼표 [0] 12 2 3 6 5 7" xfId="20003"/>
    <cellStyle name="쉼표 [0] 12 2 3 6 5 7 2" xfId="20004"/>
    <cellStyle name="쉼표 [0] 12 2 3 6 5 7 2 2" xfId="33672"/>
    <cellStyle name="쉼표 [0] 12 2 3 6 5 7 3" xfId="33673"/>
    <cellStyle name="쉼표 [0] 12 2 3 6 5 8" xfId="20005"/>
    <cellStyle name="쉼표 [0] 12 2 3 6 5 8 2" xfId="33674"/>
    <cellStyle name="쉼표 [0] 12 2 3 6 5 9" xfId="20006"/>
    <cellStyle name="쉼표 [0] 12 2 3 6 5 9 2" xfId="33675"/>
    <cellStyle name="쉼표 [0] 12 2 3 6 6" xfId="20007"/>
    <cellStyle name="쉼표 [0] 12 2 3 6 6 10" xfId="20008"/>
    <cellStyle name="쉼표 [0] 12 2 3 6 6 11" xfId="20009"/>
    <cellStyle name="쉼표 [0] 12 2 3 6 6 12" xfId="36321"/>
    <cellStyle name="쉼표 [0] 12 2 3 6 6 2" xfId="20010"/>
    <cellStyle name="쉼표 [0] 12 2 3 6 6 2 2" xfId="20011"/>
    <cellStyle name="쉼표 [0] 12 2 3 6 6 2 2 2" xfId="33676"/>
    <cellStyle name="쉼표 [0] 12 2 3 6 6 2 3" xfId="33677"/>
    <cellStyle name="쉼표 [0] 12 2 3 6 6 3" xfId="20012"/>
    <cellStyle name="쉼표 [0] 12 2 3 6 6 3 2" xfId="20013"/>
    <cellStyle name="쉼표 [0] 12 2 3 6 6 3 2 2" xfId="33678"/>
    <cellStyle name="쉼표 [0] 12 2 3 6 6 3 3" xfId="33679"/>
    <cellStyle name="쉼표 [0] 12 2 3 6 6 4" xfId="20014"/>
    <cellStyle name="쉼표 [0] 12 2 3 6 6 4 2" xfId="20015"/>
    <cellStyle name="쉼표 [0] 12 2 3 6 6 4 2 2" xfId="33680"/>
    <cellStyle name="쉼표 [0] 12 2 3 6 6 4 3" xfId="33681"/>
    <cellStyle name="쉼표 [0] 12 2 3 6 6 5" xfId="20016"/>
    <cellStyle name="쉼표 [0] 12 2 3 6 6 5 2" xfId="20017"/>
    <cellStyle name="쉼표 [0] 12 2 3 6 6 5 2 2" xfId="33682"/>
    <cellStyle name="쉼표 [0] 12 2 3 6 6 5 3" xfId="33683"/>
    <cellStyle name="쉼표 [0] 12 2 3 6 6 6" xfId="20018"/>
    <cellStyle name="쉼표 [0] 12 2 3 6 6 6 2" xfId="20019"/>
    <cellStyle name="쉼표 [0] 12 2 3 6 6 6 2 2" xfId="33684"/>
    <cellStyle name="쉼표 [0] 12 2 3 6 6 6 3" xfId="33685"/>
    <cellStyle name="쉼표 [0] 12 2 3 6 6 7" xfId="20020"/>
    <cellStyle name="쉼표 [0] 12 2 3 6 6 7 2" xfId="20021"/>
    <cellStyle name="쉼표 [0] 12 2 3 6 6 7 2 2" xfId="33686"/>
    <cellStyle name="쉼표 [0] 12 2 3 6 6 7 3" xfId="33687"/>
    <cellStyle name="쉼표 [0] 12 2 3 6 6 8" xfId="20022"/>
    <cellStyle name="쉼표 [0] 12 2 3 6 6 8 2" xfId="33688"/>
    <cellStyle name="쉼표 [0] 12 2 3 6 6 9" xfId="20023"/>
    <cellStyle name="쉼표 [0] 12 2 3 6 6 9 2" xfId="33689"/>
    <cellStyle name="쉼표 [0] 12 2 3 6 7" xfId="20024"/>
    <cellStyle name="쉼표 [0] 12 2 3 6 7 2" xfId="20025"/>
    <cellStyle name="쉼표 [0] 12 2 3 6 7 2 2" xfId="33690"/>
    <cellStyle name="쉼표 [0] 12 2 3 6 7 3" xfId="33691"/>
    <cellStyle name="쉼표 [0] 12 2 3 6 8" xfId="20026"/>
    <cellStyle name="쉼표 [0] 12 2 3 6 8 2" xfId="20027"/>
    <cellStyle name="쉼표 [0] 12 2 3 6 8 2 2" xfId="33692"/>
    <cellStyle name="쉼표 [0] 12 2 3 6 8 3" xfId="33693"/>
    <cellStyle name="쉼표 [0] 12 2 3 6 9" xfId="20028"/>
    <cellStyle name="쉼표 [0] 12 2 3 6 9 2" xfId="20029"/>
    <cellStyle name="쉼표 [0] 12 2 3 6 9 2 2" xfId="33694"/>
    <cellStyle name="쉼표 [0] 12 2 3 6 9 3" xfId="33695"/>
    <cellStyle name="쉼표 [0] 12 2 3 7" xfId="20030"/>
    <cellStyle name="쉼표 [0] 12 2 3 7 10" xfId="20031"/>
    <cellStyle name="쉼표 [0] 12 2 3 7 10 2" xfId="33696"/>
    <cellStyle name="쉼표 [0] 12 2 3 7 11" xfId="20032"/>
    <cellStyle name="쉼표 [0] 12 2 3 7 12" xfId="20033"/>
    <cellStyle name="쉼표 [0] 12 2 3 7 13" xfId="36320"/>
    <cellStyle name="쉼표 [0] 12 2 3 7 2" xfId="20034"/>
    <cellStyle name="쉼표 [0] 12 2 3 7 2 10" xfId="20035"/>
    <cellStyle name="쉼표 [0] 12 2 3 7 2 10 2" xfId="33697"/>
    <cellStyle name="쉼표 [0] 12 2 3 7 2 11" xfId="20036"/>
    <cellStyle name="쉼표 [0] 12 2 3 7 2 12" xfId="20037"/>
    <cellStyle name="쉼표 [0] 12 2 3 7 2 13" xfId="36319"/>
    <cellStyle name="쉼표 [0] 12 2 3 7 2 2" xfId="20038"/>
    <cellStyle name="쉼표 [0] 12 2 3 7 2 2 2" xfId="20039"/>
    <cellStyle name="쉼표 [0] 12 2 3 7 2 2 2 2" xfId="33698"/>
    <cellStyle name="쉼표 [0] 12 2 3 7 2 2 3" xfId="33699"/>
    <cellStyle name="쉼표 [0] 12 2 3 7 2 3" xfId="20040"/>
    <cellStyle name="쉼표 [0] 12 2 3 7 2 3 2" xfId="20041"/>
    <cellStyle name="쉼표 [0] 12 2 3 7 2 3 2 2" xfId="33700"/>
    <cellStyle name="쉼표 [0] 12 2 3 7 2 3 3" xfId="33701"/>
    <cellStyle name="쉼표 [0] 12 2 3 7 2 4" xfId="20042"/>
    <cellStyle name="쉼표 [0] 12 2 3 7 2 4 2" xfId="20043"/>
    <cellStyle name="쉼표 [0] 12 2 3 7 2 4 2 2" xfId="33702"/>
    <cellStyle name="쉼표 [0] 12 2 3 7 2 4 3" xfId="33703"/>
    <cellStyle name="쉼표 [0] 12 2 3 7 2 5" xfId="20044"/>
    <cellStyle name="쉼표 [0] 12 2 3 7 2 5 2" xfId="20045"/>
    <cellStyle name="쉼표 [0] 12 2 3 7 2 5 2 2" xfId="33704"/>
    <cellStyle name="쉼표 [0] 12 2 3 7 2 5 3" xfId="33705"/>
    <cellStyle name="쉼표 [0] 12 2 3 7 2 6" xfId="20046"/>
    <cellStyle name="쉼표 [0] 12 2 3 7 2 6 2" xfId="20047"/>
    <cellStyle name="쉼표 [0] 12 2 3 7 2 6 2 2" xfId="33706"/>
    <cellStyle name="쉼표 [0] 12 2 3 7 2 6 3" xfId="33707"/>
    <cellStyle name="쉼표 [0] 12 2 3 7 2 7" xfId="20048"/>
    <cellStyle name="쉼표 [0] 12 2 3 7 2 7 2" xfId="20049"/>
    <cellStyle name="쉼표 [0] 12 2 3 7 2 7 2 2" xfId="33708"/>
    <cellStyle name="쉼표 [0] 12 2 3 7 2 7 3" xfId="33709"/>
    <cellStyle name="쉼표 [0] 12 2 3 7 2 8" xfId="20050"/>
    <cellStyle name="쉼표 [0] 12 2 3 7 2 8 2" xfId="20051"/>
    <cellStyle name="쉼표 [0] 12 2 3 7 2 8 2 2" xfId="33710"/>
    <cellStyle name="쉼표 [0] 12 2 3 7 2 8 3" xfId="33711"/>
    <cellStyle name="쉼표 [0] 12 2 3 7 2 9" xfId="20052"/>
    <cellStyle name="쉼표 [0] 12 2 3 7 2 9 2" xfId="33712"/>
    <cellStyle name="쉼표 [0] 12 2 3 7 3" xfId="20053"/>
    <cellStyle name="쉼표 [0] 12 2 3 7 3 2" xfId="20054"/>
    <cellStyle name="쉼표 [0] 12 2 3 7 3 2 2" xfId="33713"/>
    <cellStyle name="쉼표 [0] 12 2 3 7 3 3" xfId="33714"/>
    <cellStyle name="쉼표 [0] 12 2 3 7 4" xfId="20055"/>
    <cellStyle name="쉼표 [0] 12 2 3 7 4 2" xfId="20056"/>
    <cellStyle name="쉼표 [0] 12 2 3 7 4 2 2" xfId="33715"/>
    <cellStyle name="쉼표 [0] 12 2 3 7 4 3" xfId="33716"/>
    <cellStyle name="쉼표 [0] 12 2 3 7 5" xfId="20057"/>
    <cellStyle name="쉼표 [0] 12 2 3 7 5 2" xfId="20058"/>
    <cellStyle name="쉼표 [0] 12 2 3 7 5 2 2" xfId="33717"/>
    <cellStyle name="쉼표 [0] 12 2 3 7 5 3" xfId="33718"/>
    <cellStyle name="쉼표 [0] 12 2 3 7 6" xfId="20059"/>
    <cellStyle name="쉼표 [0] 12 2 3 7 6 2" xfId="20060"/>
    <cellStyle name="쉼표 [0] 12 2 3 7 6 2 2" xfId="33719"/>
    <cellStyle name="쉼표 [0] 12 2 3 7 6 3" xfId="33720"/>
    <cellStyle name="쉼표 [0] 12 2 3 7 7" xfId="20061"/>
    <cellStyle name="쉼표 [0] 12 2 3 7 7 2" xfId="20062"/>
    <cellStyle name="쉼표 [0] 12 2 3 7 7 2 2" xfId="33721"/>
    <cellStyle name="쉼표 [0] 12 2 3 7 7 3" xfId="33722"/>
    <cellStyle name="쉼표 [0] 12 2 3 7 8" xfId="20063"/>
    <cellStyle name="쉼표 [0] 12 2 3 7 8 2" xfId="20064"/>
    <cellStyle name="쉼표 [0] 12 2 3 7 8 2 2" xfId="33723"/>
    <cellStyle name="쉼표 [0] 12 2 3 7 8 3" xfId="33724"/>
    <cellStyle name="쉼표 [0] 12 2 3 7 9" xfId="20065"/>
    <cellStyle name="쉼표 [0] 12 2 3 7 9 2" xfId="33725"/>
    <cellStyle name="쉼표 [0] 12 2 3 8" xfId="20066"/>
    <cellStyle name="쉼표 [0] 12 2 3 8 10" xfId="36317"/>
    <cellStyle name="쉼표 [0] 12 2 3 8 2" xfId="20067"/>
    <cellStyle name="쉼표 [0] 12 2 3 8 2 2" xfId="20068"/>
    <cellStyle name="쉼표 [0] 12 2 3 8 2 2 2" xfId="33726"/>
    <cellStyle name="쉼표 [0] 12 2 3 8 2 3" xfId="33727"/>
    <cellStyle name="쉼표 [0] 12 2 3 8 3" xfId="20069"/>
    <cellStyle name="쉼표 [0] 12 2 3 8 3 2" xfId="20070"/>
    <cellStyle name="쉼표 [0] 12 2 3 8 3 2 2" xfId="33728"/>
    <cellStyle name="쉼표 [0] 12 2 3 8 3 3" xfId="33729"/>
    <cellStyle name="쉼표 [0] 12 2 3 8 4" xfId="20071"/>
    <cellStyle name="쉼표 [0] 12 2 3 8 4 2" xfId="20072"/>
    <cellStyle name="쉼표 [0] 12 2 3 8 4 2 2" xfId="33730"/>
    <cellStyle name="쉼표 [0] 12 2 3 8 4 3" xfId="33731"/>
    <cellStyle name="쉼표 [0] 12 2 3 8 5" xfId="20073"/>
    <cellStyle name="쉼표 [0] 12 2 3 8 5 2" xfId="20074"/>
    <cellStyle name="쉼표 [0] 12 2 3 8 5 2 2" xfId="33732"/>
    <cellStyle name="쉼표 [0] 12 2 3 8 5 3" xfId="33733"/>
    <cellStyle name="쉼표 [0] 12 2 3 8 6" xfId="20075"/>
    <cellStyle name="쉼표 [0] 12 2 3 8 6 2" xfId="33734"/>
    <cellStyle name="쉼표 [0] 12 2 3 8 7" xfId="20076"/>
    <cellStyle name="쉼표 [0] 12 2 3 8 7 2" xfId="33735"/>
    <cellStyle name="쉼표 [0] 12 2 3 8 8" xfId="20077"/>
    <cellStyle name="쉼표 [0] 12 2 3 8 9" xfId="20078"/>
    <cellStyle name="쉼표 [0] 12 2 3 9" xfId="20079"/>
    <cellStyle name="쉼표 [0] 12 2 3 9 10" xfId="36315"/>
    <cellStyle name="쉼표 [0] 12 2 3 9 2" xfId="20080"/>
    <cellStyle name="쉼표 [0] 12 2 3 9 2 2" xfId="20081"/>
    <cellStyle name="쉼표 [0] 12 2 3 9 2 2 2" xfId="33736"/>
    <cellStyle name="쉼표 [0] 12 2 3 9 2 3" xfId="33737"/>
    <cellStyle name="쉼표 [0] 12 2 3 9 3" xfId="20082"/>
    <cellStyle name="쉼표 [0] 12 2 3 9 3 2" xfId="20083"/>
    <cellStyle name="쉼표 [0] 12 2 3 9 3 2 2" xfId="33738"/>
    <cellStyle name="쉼표 [0] 12 2 3 9 3 3" xfId="33739"/>
    <cellStyle name="쉼표 [0] 12 2 3 9 4" xfId="20084"/>
    <cellStyle name="쉼표 [0] 12 2 3 9 4 2" xfId="20085"/>
    <cellStyle name="쉼표 [0] 12 2 3 9 4 2 2" xfId="33740"/>
    <cellStyle name="쉼표 [0] 12 2 3 9 4 3" xfId="33741"/>
    <cellStyle name="쉼표 [0] 12 2 3 9 5" xfId="20086"/>
    <cellStyle name="쉼표 [0] 12 2 3 9 5 2" xfId="20087"/>
    <cellStyle name="쉼표 [0] 12 2 3 9 5 2 2" xfId="33742"/>
    <cellStyle name="쉼표 [0] 12 2 3 9 5 3" xfId="33743"/>
    <cellStyle name="쉼표 [0] 12 2 3 9 6" xfId="20088"/>
    <cellStyle name="쉼표 [0] 12 2 3 9 6 2" xfId="33744"/>
    <cellStyle name="쉼표 [0] 12 2 3 9 7" xfId="20089"/>
    <cellStyle name="쉼표 [0] 12 2 3 9 7 2" xfId="33745"/>
    <cellStyle name="쉼표 [0] 12 2 3 9 8" xfId="20090"/>
    <cellStyle name="쉼표 [0] 12 2 3 9 9" xfId="20091"/>
    <cellStyle name="쉼표 [0] 12 2 30" xfId="20092"/>
    <cellStyle name="쉼표 [0] 12 2 31" xfId="20093"/>
    <cellStyle name="쉼표 [0] 12 2 32" xfId="20094"/>
    <cellStyle name="쉼표 [0] 12 2 33" xfId="36022"/>
    <cellStyle name="쉼표 [0] 12 2 4" xfId="20095"/>
    <cellStyle name="쉼표 [0] 12 2 4 10" xfId="20096"/>
    <cellStyle name="쉼표 [0] 12 2 4 11" xfId="20097"/>
    <cellStyle name="쉼표 [0] 12 2 4 12" xfId="36313"/>
    <cellStyle name="쉼표 [0] 12 2 4 2" xfId="20098"/>
    <cellStyle name="쉼표 [0] 12 2 4 2 2" xfId="20099"/>
    <cellStyle name="쉼표 [0] 12 2 4 2 2 2" xfId="33746"/>
    <cellStyle name="쉼표 [0] 12 2 4 2 3" xfId="33747"/>
    <cellStyle name="쉼표 [0] 12 2 4 3" xfId="20100"/>
    <cellStyle name="쉼표 [0] 12 2 4 3 2" xfId="20101"/>
    <cellStyle name="쉼표 [0] 12 2 4 3 2 2" xfId="33748"/>
    <cellStyle name="쉼표 [0] 12 2 4 3 3" xfId="33749"/>
    <cellStyle name="쉼표 [0] 12 2 4 4" xfId="20102"/>
    <cellStyle name="쉼표 [0] 12 2 4 4 2" xfId="20103"/>
    <cellStyle name="쉼표 [0] 12 2 4 4 2 2" xfId="33750"/>
    <cellStyle name="쉼표 [0] 12 2 4 4 3" xfId="33751"/>
    <cellStyle name="쉼표 [0] 12 2 4 5" xfId="20104"/>
    <cellStyle name="쉼표 [0] 12 2 4 5 2" xfId="20105"/>
    <cellStyle name="쉼표 [0] 12 2 4 5 2 2" xfId="33752"/>
    <cellStyle name="쉼표 [0] 12 2 4 5 3" xfId="33753"/>
    <cellStyle name="쉼표 [0] 12 2 4 6" xfId="20106"/>
    <cellStyle name="쉼표 [0] 12 2 4 6 2" xfId="20107"/>
    <cellStyle name="쉼표 [0] 12 2 4 6 2 2" xfId="33754"/>
    <cellStyle name="쉼표 [0] 12 2 4 6 3" xfId="33755"/>
    <cellStyle name="쉼표 [0] 12 2 4 7" xfId="20108"/>
    <cellStyle name="쉼표 [0] 12 2 4 7 2" xfId="20109"/>
    <cellStyle name="쉼표 [0] 12 2 4 7 2 2" xfId="33756"/>
    <cellStyle name="쉼표 [0] 12 2 4 7 3" xfId="33757"/>
    <cellStyle name="쉼표 [0] 12 2 4 8" xfId="20110"/>
    <cellStyle name="쉼표 [0] 12 2 4 8 2" xfId="33758"/>
    <cellStyle name="쉼표 [0] 12 2 4 9" xfId="20111"/>
    <cellStyle name="쉼표 [0] 12 2 4 9 2" xfId="33759"/>
    <cellStyle name="쉼표 [0] 12 2 5" xfId="20112"/>
    <cellStyle name="쉼표 [0] 12 2 5 10" xfId="20113"/>
    <cellStyle name="쉼표 [0] 12 2 5 11" xfId="20114"/>
    <cellStyle name="쉼표 [0] 12 2 5 12" xfId="36312"/>
    <cellStyle name="쉼표 [0] 12 2 5 2" xfId="20115"/>
    <cellStyle name="쉼표 [0] 12 2 5 2 2" xfId="20116"/>
    <cellStyle name="쉼표 [0] 12 2 5 2 2 2" xfId="33760"/>
    <cellStyle name="쉼표 [0] 12 2 5 2 3" xfId="33761"/>
    <cellStyle name="쉼표 [0] 12 2 5 3" xfId="20117"/>
    <cellStyle name="쉼표 [0] 12 2 5 3 2" xfId="20118"/>
    <cellStyle name="쉼표 [0] 12 2 5 3 2 2" xfId="33762"/>
    <cellStyle name="쉼표 [0] 12 2 5 3 3" xfId="33763"/>
    <cellStyle name="쉼표 [0] 12 2 5 4" xfId="20119"/>
    <cellStyle name="쉼표 [0] 12 2 5 4 2" xfId="20120"/>
    <cellStyle name="쉼표 [0] 12 2 5 4 2 2" xfId="33764"/>
    <cellStyle name="쉼표 [0] 12 2 5 4 3" xfId="33765"/>
    <cellStyle name="쉼표 [0] 12 2 5 5" xfId="20121"/>
    <cellStyle name="쉼표 [0] 12 2 5 5 2" xfId="20122"/>
    <cellStyle name="쉼표 [0] 12 2 5 5 2 2" xfId="33766"/>
    <cellStyle name="쉼표 [0] 12 2 5 5 3" xfId="33767"/>
    <cellStyle name="쉼표 [0] 12 2 5 6" xfId="20123"/>
    <cellStyle name="쉼표 [0] 12 2 5 6 2" xfId="20124"/>
    <cellStyle name="쉼표 [0] 12 2 5 6 2 2" xfId="33768"/>
    <cellStyle name="쉼표 [0] 12 2 5 6 3" xfId="33769"/>
    <cellStyle name="쉼표 [0] 12 2 5 7" xfId="20125"/>
    <cellStyle name="쉼표 [0] 12 2 5 7 2" xfId="20126"/>
    <cellStyle name="쉼표 [0] 12 2 5 7 2 2" xfId="33770"/>
    <cellStyle name="쉼표 [0] 12 2 5 7 3" xfId="33771"/>
    <cellStyle name="쉼표 [0] 12 2 5 8" xfId="20127"/>
    <cellStyle name="쉼표 [0] 12 2 5 8 2" xfId="33772"/>
    <cellStyle name="쉼표 [0] 12 2 5 9" xfId="20128"/>
    <cellStyle name="쉼표 [0] 12 2 5 9 2" xfId="33773"/>
    <cellStyle name="쉼표 [0] 12 2 6" xfId="20129"/>
    <cellStyle name="쉼표 [0] 12 2 6 10" xfId="20130"/>
    <cellStyle name="쉼표 [0] 12 2 6 11" xfId="20131"/>
    <cellStyle name="쉼표 [0] 12 2 6 12" xfId="36311"/>
    <cellStyle name="쉼표 [0] 12 2 6 2" xfId="20132"/>
    <cellStyle name="쉼표 [0] 12 2 6 2 2" xfId="20133"/>
    <cellStyle name="쉼표 [0] 12 2 6 2 2 2" xfId="33774"/>
    <cellStyle name="쉼표 [0] 12 2 6 2 3" xfId="33775"/>
    <cellStyle name="쉼표 [0] 12 2 6 3" xfId="20134"/>
    <cellStyle name="쉼표 [0] 12 2 6 3 2" xfId="20135"/>
    <cellStyle name="쉼표 [0] 12 2 6 3 2 2" xfId="33776"/>
    <cellStyle name="쉼표 [0] 12 2 6 3 3" xfId="33777"/>
    <cellStyle name="쉼표 [0] 12 2 6 4" xfId="20136"/>
    <cellStyle name="쉼표 [0] 12 2 6 4 2" xfId="20137"/>
    <cellStyle name="쉼표 [0] 12 2 6 4 2 2" xfId="33778"/>
    <cellStyle name="쉼표 [0] 12 2 6 4 3" xfId="33779"/>
    <cellStyle name="쉼표 [0] 12 2 6 5" xfId="20138"/>
    <cellStyle name="쉼표 [0] 12 2 6 5 2" xfId="20139"/>
    <cellStyle name="쉼표 [0] 12 2 6 5 2 2" xfId="33780"/>
    <cellStyle name="쉼표 [0] 12 2 6 5 3" xfId="33781"/>
    <cellStyle name="쉼표 [0] 12 2 6 6" xfId="20140"/>
    <cellStyle name="쉼표 [0] 12 2 6 6 2" xfId="20141"/>
    <cellStyle name="쉼표 [0] 12 2 6 6 2 2" xfId="33782"/>
    <cellStyle name="쉼표 [0] 12 2 6 6 3" xfId="33783"/>
    <cellStyle name="쉼표 [0] 12 2 6 7" xfId="20142"/>
    <cellStyle name="쉼표 [0] 12 2 6 7 2" xfId="20143"/>
    <cellStyle name="쉼표 [0] 12 2 6 7 2 2" xfId="33784"/>
    <cellStyle name="쉼표 [0] 12 2 6 7 3" xfId="33785"/>
    <cellStyle name="쉼표 [0] 12 2 6 8" xfId="20144"/>
    <cellStyle name="쉼표 [0] 12 2 6 8 2" xfId="33786"/>
    <cellStyle name="쉼표 [0] 12 2 6 9" xfId="20145"/>
    <cellStyle name="쉼표 [0] 12 2 6 9 2" xfId="33787"/>
    <cellStyle name="쉼표 [0] 12 2 7" xfId="20146"/>
    <cellStyle name="쉼표 [0] 12 2 7 10" xfId="20147"/>
    <cellStyle name="쉼표 [0] 12 2 7 11" xfId="20148"/>
    <cellStyle name="쉼표 [0] 12 2 7 12" xfId="36309"/>
    <cellStyle name="쉼표 [0] 12 2 7 2" xfId="20149"/>
    <cellStyle name="쉼표 [0] 12 2 7 2 2" xfId="20150"/>
    <cellStyle name="쉼표 [0] 12 2 7 2 2 2" xfId="33788"/>
    <cellStyle name="쉼표 [0] 12 2 7 2 3" xfId="33789"/>
    <cellStyle name="쉼표 [0] 12 2 7 3" xfId="20151"/>
    <cellStyle name="쉼표 [0] 12 2 7 3 2" xfId="20152"/>
    <cellStyle name="쉼표 [0] 12 2 7 3 2 2" xfId="33790"/>
    <cellStyle name="쉼표 [0] 12 2 7 3 3" xfId="33791"/>
    <cellStyle name="쉼표 [0] 12 2 7 4" xfId="20153"/>
    <cellStyle name="쉼표 [0] 12 2 7 4 2" xfId="20154"/>
    <cellStyle name="쉼표 [0] 12 2 7 4 2 2" xfId="33792"/>
    <cellStyle name="쉼표 [0] 12 2 7 4 3" xfId="33793"/>
    <cellStyle name="쉼표 [0] 12 2 7 5" xfId="20155"/>
    <cellStyle name="쉼표 [0] 12 2 7 5 2" xfId="20156"/>
    <cellStyle name="쉼표 [0] 12 2 7 5 2 2" xfId="33794"/>
    <cellStyle name="쉼표 [0] 12 2 7 5 3" xfId="33795"/>
    <cellStyle name="쉼표 [0] 12 2 7 6" xfId="20157"/>
    <cellStyle name="쉼표 [0] 12 2 7 6 2" xfId="20158"/>
    <cellStyle name="쉼표 [0] 12 2 7 6 2 2" xfId="33796"/>
    <cellStyle name="쉼표 [0] 12 2 7 6 3" xfId="33797"/>
    <cellStyle name="쉼표 [0] 12 2 7 7" xfId="20159"/>
    <cellStyle name="쉼표 [0] 12 2 7 7 2" xfId="20160"/>
    <cellStyle name="쉼표 [0] 12 2 7 7 2 2" xfId="33798"/>
    <cellStyle name="쉼표 [0] 12 2 7 7 3" xfId="33799"/>
    <cellStyle name="쉼표 [0] 12 2 7 8" xfId="20161"/>
    <cellStyle name="쉼표 [0] 12 2 7 8 2" xfId="33800"/>
    <cellStyle name="쉼표 [0] 12 2 7 9" xfId="20162"/>
    <cellStyle name="쉼표 [0] 12 2 7 9 2" xfId="33801"/>
    <cellStyle name="쉼표 [0] 12 2 8" xfId="20163"/>
    <cellStyle name="쉼표 [0] 12 2 8 10" xfId="20164"/>
    <cellStyle name="쉼표 [0] 12 2 8 11" xfId="20165"/>
    <cellStyle name="쉼표 [0] 12 2 8 12" xfId="36307"/>
    <cellStyle name="쉼표 [0] 12 2 8 2" xfId="20166"/>
    <cellStyle name="쉼표 [0] 12 2 8 2 2" xfId="20167"/>
    <cellStyle name="쉼표 [0] 12 2 8 2 2 2" xfId="33802"/>
    <cellStyle name="쉼표 [0] 12 2 8 2 3" xfId="33803"/>
    <cellStyle name="쉼표 [0] 12 2 8 3" xfId="20168"/>
    <cellStyle name="쉼표 [0] 12 2 8 3 2" xfId="20169"/>
    <cellStyle name="쉼표 [0] 12 2 8 3 2 2" xfId="33804"/>
    <cellStyle name="쉼표 [0] 12 2 8 3 3" xfId="33805"/>
    <cellStyle name="쉼표 [0] 12 2 8 4" xfId="20170"/>
    <cellStyle name="쉼표 [0] 12 2 8 4 2" xfId="20171"/>
    <cellStyle name="쉼표 [0] 12 2 8 4 2 2" xfId="33806"/>
    <cellStyle name="쉼표 [0] 12 2 8 4 3" xfId="33807"/>
    <cellStyle name="쉼표 [0] 12 2 8 5" xfId="20172"/>
    <cellStyle name="쉼표 [0] 12 2 8 5 2" xfId="20173"/>
    <cellStyle name="쉼표 [0] 12 2 8 5 2 2" xfId="33808"/>
    <cellStyle name="쉼표 [0] 12 2 8 5 3" xfId="33809"/>
    <cellStyle name="쉼표 [0] 12 2 8 6" xfId="20174"/>
    <cellStyle name="쉼표 [0] 12 2 8 6 2" xfId="20175"/>
    <cellStyle name="쉼표 [0] 12 2 8 6 2 2" xfId="33810"/>
    <cellStyle name="쉼표 [0] 12 2 8 6 3" xfId="33811"/>
    <cellStyle name="쉼표 [0] 12 2 8 7" xfId="20176"/>
    <cellStyle name="쉼표 [0] 12 2 8 7 2" xfId="20177"/>
    <cellStyle name="쉼표 [0] 12 2 8 7 2 2" xfId="33812"/>
    <cellStyle name="쉼표 [0] 12 2 8 7 3" xfId="33813"/>
    <cellStyle name="쉼표 [0] 12 2 8 8" xfId="20178"/>
    <cellStyle name="쉼표 [0] 12 2 8 8 2" xfId="33814"/>
    <cellStyle name="쉼표 [0] 12 2 8 9" xfId="20179"/>
    <cellStyle name="쉼표 [0] 12 2 8 9 2" xfId="33815"/>
    <cellStyle name="쉼표 [0] 12 2 9" xfId="20180"/>
    <cellStyle name="쉼표 [0] 12 2 9 10" xfId="20181"/>
    <cellStyle name="쉼표 [0] 12 2 9 11" xfId="20182"/>
    <cellStyle name="쉼표 [0] 12 2 9 12" xfId="36305"/>
    <cellStyle name="쉼표 [0] 12 2 9 2" xfId="20183"/>
    <cellStyle name="쉼표 [0] 12 2 9 2 2" xfId="20184"/>
    <cellStyle name="쉼표 [0] 12 2 9 2 2 2" xfId="33816"/>
    <cellStyle name="쉼표 [0] 12 2 9 2 3" xfId="33817"/>
    <cellStyle name="쉼표 [0] 12 2 9 3" xfId="20185"/>
    <cellStyle name="쉼표 [0] 12 2 9 3 2" xfId="20186"/>
    <cellStyle name="쉼표 [0] 12 2 9 3 2 2" xfId="33818"/>
    <cellStyle name="쉼표 [0] 12 2 9 3 3" xfId="33819"/>
    <cellStyle name="쉼표 [0] 12 2 9 4" xfId="20187"/>
    <cellStyle name="쉼표 [0] 12 2 9 4 2" xfId="20188"/>
    <cellStyle name="쉼표 [0] 12 2 9 4 2 2" xfId="33820"/>
    <cellStyle name="쉼표 [0] 12 2 9 4 3" xfId="33821"/>
    <cellStyle name="쉼표 [0] 12 2 9 5" xfId="20189"/>
    <cellStyle name="쉼표 [0] 12 2 9 5 2" xfId="20190"/>
    <cellStyle name="쉼표 [0] 12 2 9 5 2 2" xfId="33822"/>
    <cellStyle name="쉼표 [0] 12 2 9 5 3" xfId="33823"/>
    <cellStyle name="쉼표 [0] 12 2 9 6" xfId="20191"/>
    <cellStyle name="쉼표 [0] 12 2 9 6 2" xfId="20192"/>
    <cellStyle name="쉼표 [0] 12 2 9 6 2 2" xfId="33824"/>
    <cellStyle name="쉼표 [0] 12 2 9 6 3" xfId="33825"/>
    <cellStyle name="쉼표 [0] 12 2 9 7" xfId="20193"/>
    <cellStyle name="쉼표 [0] 12 2 9 7 2" xfId="20194"/>
    <cellStyle name="쉼표 [0] 12 2 9 7 2 2" xfId="33826"/>
    <cellStyle name="쉼표 [0] 12 2 9 7 3" xfId="33827"/>
    <cellStyle name="쉼표 [0] 12 2 9 8" xfId="20195"/>
    <cellStyle name="쉼표 [0] 12 2 9 8 2" xfId="33828"/>
    <cellStyle name="쉼표 [0] 12 2 9 9" xfId="20196"/>
    <cellStyle name="쉼표 [0] 12 2 9 9 2" xfId="33829"/>
    <cellStyle name="쉼표 [0] 12 20" xfId="20197"/>
    <cellStyle name="쉼표 [0] 12 20 10" xfId="20198"/>
    <cellStyle name="쉼표 [0] 12 20 10 2" xfId="20199"/>
    <cellStyle name="쉼표 [0] 12 20 10 2 2" xfId="33830"/>
    <cellStyle name="쉼표 [0] 12 20 10 3" xfId="33831"/>
    <cellStyle name="쉼표 [0] 12 20 11" xfId="20200"/>
    <cellStyle name="쉼표 [0] 12 20 11 2" xfId="20201"/>
    <cellStyle name="쉼표 [0] 12 20 11 2 2" xfId="33832"/>
    <cellStyle name="쉼표 [0] 12 20 11 3" xfId="33833"/>
    <cellStyle name="쉼표 [0] 12 20 12" xfId="20202"/>
    <cellStyle name="쉼표 [0] 12 20 12 2" xfId="20203"/>
    <cellStyle name="쉼표 [0] 12 20 12 2 2" xfId="33834"/>
    <cellStyle name="쉼표 [0] 12 20 12 3" xfId="33835"/>
    <cellStyle name="쉼표 [0] 12 20 13" xfId="20204"/>
    <cellStyle name="쉼표 [0] 12 20 13 2" xfId="20205"/>
    <cellStyle name="쉼표 [0] 12 20 13 2 2" xfId="33836"/>
    <cellStyle name="쉼표 [0] 12 20 13 3" xfId="33837"/>
    <cellStyle name="쉼표 [0] 12 20 14" xfId="20206"/>
    <cellStyle name="쉼표 [0] 12 20 14 2" xfId="20207"/>
    <cellStyle name="쉼표 [0] 12 20 14 2 2" xfId="33838"/>
    <cellStyle name="쉼표 [0] 12 20 14 3" xfId="33839"/>
    <cellStyle name="쉼표 [0] 12 20 15" xfId="20208"/>
    <cellStyle name="쉼표 [0] 12 20 15 2" xfId="33840"/>
    <cellStyle name="쉼표 [0] 12 20 16" xfId="20209"/>
    <cellStyle name="쉼표 [0] 12 20 16 2" xfId="33841"/>
    <cellStyle name="쉼표 [0] 12 20 17" xfId="20210"/>
    <cellStyle name="쉼표 [0] 12 20 18" xfId="20211"/>
    <cellStyle name="쉼표 [0] 12 20 19" xfId="36304"/>
    <cellStyle name="쉼표 [0] 12 20 2" xfId="20212"/>
    <cellStyle name="쉼표 [0] 12 20 2 10" xfId="20213"/>
    <cellStyle name="쉼표 [0] 12 20 2 10 2" xfId="20214"/>
    <cellStyle name="쉼표 [0] 12 20 2 10 2 2" xfId="33842"/>
    <cellStyle name="쉼표 [0] 12 20 2 10 3" xfId="33843"/>
    <cellStyle name="쉼표 [0] 12 20 2 11" xfId="20215"/>
    <cellStyle name="쉼표 [0] 12 20 2 11 2" xfId="20216"/>
    <cellStyle name="쉼표 [0] 12 20 2 11 2 2" xfId="33844"/>
    <cellStyle name="쉼표 [0] 12 20 2 11 3" xfId="33845"/>
    <cellStyle name="쉼표 [0] 12 20 2 12" xfId="20217"/>
    <cellStyle name="쉼표 [0] 12 20 2 12 2" xfId="20218"/>
    <cellStyle name="쉼표 [0] 12 20 2 12 2 2" xfId="33846"/>
    <cellStyle name="쉼표 [0] 12 20 2 12 3" xfId="33847"/>
    <cellStyle name="쉼표 [0] 12 20 2 13" xfId="20219"/>
    <cellStyle name="쉼표 [0] 12 20 2 13 2" xfId="20220"/>
    <cellStyle name="쉼표 [0] 12 20 2 13 2 2" xfId="33848"/>
    <cellStyle name="쉼표 [0] 12 20 2 13 3" xfId="33849"/>
    <cellStyle name="쉼표 [0] 12 20 2 14" xfId="20221"/>
    <cellStyle name="쉼표 [0] 12 20 2 14 2" xfId="33850"/>
    <cellStyle name="쉼표 [0] 12 20 2 15" xfId="20222"/>
    <cellStyle name="쉼표 [0] 12 20 2 15 2" xfId="33851"/>
    <cellStyle name="쉼표 [0] 12 20 2 16" xfId="20223"/>
    <cellStyle name="쉼표 [0] 12 20 2 17" xfId="20224"/>
    <cellStyle name="쉼표 [0] 12 20 2 18" xfId="36303"/>
    <cellStyle name="쉼표 [0] 12 20 2 2" xfId="20225"/>
    <cellStyle name="쉼표 [0] 12 20 2 2 10" xfId="20226"/>
    <cellStyle name="쉼표 [0] 12 20 2 2 10 2" xfId="33852"/>
    <cellStyle name="쉼표 [0] 12 20 2 2 11" xfId="20227"/>
    <cellStyle name="쉼표 [0] 12 20 2 2 12" xfId="20228"/>
    <cellStyle name="쉼표 [0] 12 20 2 2 13" xfId="36301"/>
    <cellStyle name="쉼표 [0] 12 20 2 2 2" xfId="20229"/>
    <cellStyle name="쉼표 [0] 12 20 2 2 2 10" xfId="20230"/>
    <cellStyle name="쉼표 [0] 12 20 2 2 2 10 2" xfId="33853"/>
    <cellStyle name="쉼표 [0] 12 20 2 2 2 11" xfId="20231"/>
    <cellStyle name="쉼표 [0] 12 20 2 2 2 12" xfId="20232"/>
    <cellStyle name="쉼표 [0] 12 20 2 2 2 13" xfId="36299"/>
    <cellStyle name="쉼표 [0] 12 20 2 2 2 2" xfId="20233"/>
    <cellStyle name="쉼표 [0] 12 20 2 2 2 2 2" xfId="20234"/>
    <cellStyle name="쉼표 [0] 12 20 2 2 2 2 2 2" xfId="33854"/>
    <cellStyle name="쉼표 [0] 12 20 2 2 2 2 3" xfId="33855"/>
    <cellStyle name="쉼표 [0] 12 20 2 2 2 3" xfId="20235"/>
    <cellStyle name="쉼표 [0] 12 20 2 2 2 3 2" xfId="20236"/>
    <cellStyle name="쉼표 [0] 12 20 2 2 2 3 2 2" xfId="33856"/>
    <cellStyle name="쉼표 [0] 12 20 2 2 2 3 3" xfId="33857"/>
    <cellStyle name="쉼표 [0] 12 20 2 2 2 4" xfId="20237"/>
    <cellStyle name="쉼표 [0] 12 20 2 2 2 4 2" xfId="20238"/>
    <cellStyle name="쉼표 [0] 12 20 2 2 2 4 2 2" xfId="33858"/>
    <cellStyle name="쉼표 [0] 12 20 2 2 2 4 3" xfId="33859"/>
    <cellStyle name="쉼표 [0] 12 20 2 2 2 5" xfId="20239"/>
    <cellStyle name="쉼표 [0] 12 20 2 2 2 5 2" xfId="20240"/>
    <cellStyle name="쉼표 [0] 12 20 2 2 2 5 2 2" xfId="33860"/>
    <cellStyle name="쉼표 [0] 12 20 2 2 2 5 3" xfId="33861"/>
    <cellStyle name="쉼표 [0] 12 20 2 2 2 6" xfId="20241"/>
    <cellStyle name="쉼표 [0] 12 20 2 2 2 6 2" xfId="20242"/>
    <cellStyle name="쉼표 [0] 12 20 2 2 2 6 2 2" xfId="33862"/>
    <cellStyle name="쉼표 [0] 12 20 2 2 2 6 3" xfId="33863"/>
    <cellStyle name="쉼표 [0] 12 20 2 2 2 7" xfId="20243"/>
    <cellStyle name="쉼표 [0] 12 20 2 2 2 7 2" xfId="20244"/>
    <cellStyle name="쉼표 [0] 12 20 2 2 2 7 2 2" xfId="33864"/>
    <cellStyle name="쉼표 [0] 12 20 2 2 2 7 3" xfId="33865"/>
    <cellStyle name="쉼표 [0] 12 20 2 2 2 8" xfId="20245"/>
    <cellStyle name="쉼표 [0] 12 20 2 2 2 8 2" xfId="20246"/>
    <cellStyle name="쉼표 [0] 12 20 2 2 2 8 2 2" xfId="33866"/>
    <cellStyle name="쉼표 [0] 12 20 2 2 2 8 3" xfId="33867"/>
    <cellStyle name="쉼표 [0] 12 20 2 2 2 9" xfId="20247"/>
    <cellStyle name="쉼표 [0] 12 20 2 2 2 9 2" xfId="33868"/>
    <cellStyle name="쉼표 [0] 12 20 2 2 3" xfId="20248"/>
    <cellStyle name="쉼표 [0] 12 20 2 2 3 2" xfId="20249"/>
    <cellStyle name="쉼표 [0] 12 20 2 2 3 2 2" xfId="33869"/>
    <cellStyle name="쉼표 [0] 12 20 2 2 3 3" xfId="33870"/>
    <cellStyle name="쉼표 [0] 12 20 2 2 4" xfId="20250"/>
    <cellStyle name="쉼표 [0] 12 20 2 2 4 2" xfId="20251"/>
    <cellStyle name="쉼표 [0] 12 20 2 2 4 2 2" xfId="33871"/>
    <cellStyle name="쉼표 [0] 12 20 2 2 4 3" xfId="33872"/>
    <cellStyle name="쉼표 [0] 12 20 2 2 5" xfId="20252"/>
    <cellStyle name="쉼표 [0] 12 20 2 2 5 2" xfId="20253"/>
    <cellStyle name="쉼표 [0] 12 20 2 2 5 2 2" xfId="33873"/>
    <cellStyle name="쉼표 [0] 12 20 2 2 5 3" xfId="33874"/>
    <cellStyle name="쉼표 [0] 12 20 2 2 6" xfId="20254"/>
    <cellStyle name="쉼표 [0] 12 20 2 2 6 2" xfId="20255"/>
    <cellStyle name="쉼표 [0] 12 20 2 2 6 2 2" xfId="33875"/>
    <cellStyle name="쉼표 [0] 12 20 2 2 6 3" xfId="33876"/>
    <cellStyle name="쉼표 [0] 12 20 2 2 7" xfId="20256"/>
    <cellStyle name="쉼표 [0] 12 20 2 2 7 2" xfId="20257"/>
    <cellStyle name="쉼표 [0] 12 20 2 2 7 2 2" xfId="33877"/>
    <cellStyle name="쉼표 [0] 12 20 2 2 7 3" xfId="33878"/>
    <cellStyle name="쉼표 [0] 12 20 2 2 8" xfId="20258"/>
    <cellStyle name="쉼표 [0] 12 20 2 2 8 2" xfId="20259"/>
    <cellStyle name="쉼표 [0] 12 20 2 2 8 2 2" xfId="33879"/>
    <cellStyle name="쉼표 [0] 12 20 2 2 8 3" xfId="33880"/>
    <cellStyle name="쉼표 [0] 12 20 2 2 9" xfId="20260"/>
    <cellStyle name="쉼표 [0] 12 20 2 2 9 2" xfId="33881"/>
    <cellStyle name="쉼표 [0] 12 20 2 3" xfId="20261"/>
    <cellStyle name="쉼표 [0] 12 20 2 3 10" xfId="36297"/>
    <cellStyle name="쉼표 [0] 12 20 2 3 2" xfId="20262"/>
    <cellStyle name="쉼표 [0] 12 20 2 3 2 2" xfId="20263"/>
    <cellStyle name="쉼표 [0] 12 20 2 3 2 2 2" xfId="33882"/>
    <cellStyle name="쉼표 [0] 12 20 2 3 2 3" xfId="33883"/>
    <cellStyle name="쉼표 [0] 12 20 2 3 3" xfId="20264"/>
    <cellStyle name="쉼표 [0] 12 20 2 3 3 2" xfId="20265"/>
    <cellStyle name="쉼표 [0] 12 20 2 3 3 2 2" xfId="33884"/>
    <cellStyle name="쉼표 [0] 12 20 2 3 3 3" xfId="33885"/>
    <cellStyle name="쉼표 [0] 12 20 2 3 4" xfId="20266"/>
    <cellStyle name="쉼표 [0] 12 20 2 3 4 2" xfId="20267"/>
    <cellStyle name="쉼표 [0] 12 20 2 3 4 2 2" xfId="33886"/>
    <cellStyle name="쉼표 [0] 12 20 2 3 4 3" xfId="33887"/>
    <cellStyle name="쉼표 [0] 12 20 2 3 5" xfId="20268"/>
    <cellStyle name="쉼표 [0] 12 20 2 3 5 2" xfId="20269"/>
    <cellStyle name="쉼표 [0] 12 20 2 3 5 2 2" xfId="33888"/>
    <cellStyle name="쉼표 [0] 12 20 2 3 5 3" xfId="33889"/>
    <cellStyle name="쉼표 [0] 12 20 2 3 6" xfId="20270"/>
    <cellStyle name="쉼표 [0] 12 20 2 3 6 2" xfId="33890"/>
    <cellStyle name="쉼표 [0] 12 20 2 3 7" xfId="20271"/>
    <cellStyle name="쉼표 [0] 12 20 2 3 7 2" xfId="33891"/>
    <cellStyle name="쉼표 [0] 12 20 2 3 8" xfId="20272"/>
    <cellStyle name="쉼표 [0] 12 20 2 3 9" xfId="20273"/>
    <cellStyle name="쉼표 [0] 12 20 2 4" xfId="20274"/>
    <cellStyle name="쉼표 [0] 12 20 2 4 10" xfId="36296"/>
    <cellStyle name="쉼표 [0] 12 20 2 4 2" xfId="20275"/>
    <cellStyle name="쉼표 [0] 12 20 2 4 2 2" xfId="20276"/>
    <cellStyle name="쉼표 [0] 12 20 2 4 2 2 2" xfId="33892"/>
    <cellStyle name="쉼표 [0] 12 20 2 4 2 3" xfId="33893"/>
    <cellStyle name="쉼표 [0] 12 20 2 4 3" xfId="20277"/>
    <cellStyle name="쉼표 [0] 12 20 2 4 3 2" xfId="20278"/>
    <cellStyle name="쉼표 [0] 12 20 2 4 3 2 2" xfId="33894"/>
    <cellStyle name="쉼표 [0] 12 20 2 4 3 3" xfId="33895"/>
    <cellStyle name="쉼표 [0] 12 20 2 4 4" xfId="20279"/>
    <cellStyle name="쉼표 [0] 12 20 2 4 4 2" xfId="20280"/>
    <cellStyle name="쉼표 [0] 12 20 2 4 4 2 2" xfId="33896"/>
    <cellStyle name="쉼표 [0] 12 20 2 4 4 3" xfId="33897"/>
    <cellStyle name="쉼표 [0] 12 20 2 4 5" xfId="20281"/>
    <cellStyle name="쉼표 [0] 12 20 2 4 5 2" xfId="20282"/>
    <cellStyle name="쉼표 [0] 12 20 2 4 5 2 2" xfId="33898"/>
    <cellStyle name="쉼표 [0] 12 20 2 4 5 3" xfId="33899"/>
    <cellStyle name="쉼표 [0] 12 20 2 4 6" xfId="20283"/>
    <cellStyle name="쉼표 [0] 12 20 2 4 6 2" xfId="33900"/>
    <cellStyle name="쉼표 [0] 12 20 2 4 7" xfId="20284"/>
    <cellStyle name="쉼표 [0] 12 20 2 4 7 2" xfId="33901"/>
    <cellStyle name="쉼표 [0] 12 20 2 4 8" xfId="20285"/>
    <cellStyle name="쉼표 [0] 12 20 2 4 9" xfId="20286"/>
    <cellStyle name="쉼표 [0] 12 20 2 5" xfId="20287"/>
    <cellStyle name="쉼표 [0] 12 20 2 5 10" xfId="36295"/>
    <cellStyle name="쉼표 [0] 12 20 2 5 2" xfId="20288"/>
    <cellStyle name="쉼표 [0] 12 20 2 5 2 2" xfId="20289"/>
    <cellStyle name="쉼표 [0] 12 20 2 5 2 2 2" xfId="33902"/>
    <cellStyle name="쉼표 [0] 12 20 2 5 2 3" xfId="33903"/>
    <cellStyle name="쉼표 [0] 12 20 2 5 3" xfId="20290"/>
    <cellStyle name="쉼표 [0] 12 20 2 5 3 2" xfId="20291"/>
    <cellStyle name="쉼표 [0] 12 20 2 5 3 2 2" xfId="33904"/>
    <cellStyle name="쉼표 [0] 12 20 2 5 3 3" xfId="33905"/>
    <cellStyle name="쉼표 [0] 12 20 2 5 4" xfId="20292"/>
    <cellStyle name="쉼표 [0] 12 20 2 5 4 2" xfId="20293"/>
    <cellStyle name="쉼표 [0] 12 20 2 5 4 2 2" xfId="33906"/>
    <cellStyle name="쉼표 [0] 12 20 2 5 4 3" xfId="33907"/>
    <cellStyle name="쉼표 [0] 12 20 2 5 5" xfId="20294"/>
    <cellStyle name="쉼표 [0] 12 20 2 5 5 2" xfId="20295"/>
    <cellStyle name="쉼표 [0] 12 20 2 5 5 2 2" xfId="33908"/>
    <cellStyle name="쉼표 [0] 12 20 2 5 5 3" xfId="33909"/>
    <cellStyle name="쉼표 [0] 12 20 2 5 6" xfId="20296"/>
    <cellStyle name="쉼표 [0] 12 20 2 5 6 2" xfId="33910"/>
    <cellStyle name="쉼표 [0] 12 20 2 5 7" xfId="20297"/>
    <cellStyle name="쉼표 [0] 12 20 2 5 7 2" xfId="33911"/>
    <cellStyle name="쉼표 [0] 12 20 2 5 8" xfId="20298"/>
    <cellStyle name="쉼표 [0] 12 20 2 5 9" xfId="20299"/>
    <cellStyle name="쉼표 [0] 12 20 2 6" xfId="20300"/>
    <cellStyle name="쉼표 [0] 12 20 2 6 10" xfId="36293"/>
    <cellStyle name="쉼표 [0] 12 20 2 6 2" xfId="20301"/>
    <cellStyle name="쉼표 [0] 12 20 2 6 2 2" xfId="20302"/>
    <cellStyle name="쉼표 [0] 12 20 2 6 2 2 2" xfId="33912"/>
    <cellStyle name="쉼표 [0] 12 20 2 6 2 3" xfId="33913"/>
    <cellStyle name="쉼표 [0] 12 20 2 6 3" xfId="20303"/>
    <cellStyle name="쉼표 [0] 12 20 2 6 3 2" xfId="20304"/>
    <cellStyle name="쉼표 [0] 12 20 2 6 3 2 2" xfId="33914"/>
    <cellStyle name="쉼표 [0] 12 20 2 6 3 3" xfId="33915"/>
    <cellStyle name="쉼표 [0] 12 20 2 6 4" xfId="20305"/>
    <cellStyle name="쉼표 [0] 12 20 2 6 4 2" xfId="20306"/>
    <cellStyle name="쉼표 [0] 12 20 2 6 4 2 2" xfId="33916"/>
    <cellStyle name="쉼표 [0] 12 20 2 6 4 3" xfId="33917"/>
    <cellStyle name="쉼표 [0] 12 20 2 6 5" xfId="20307"/>
    <cellStyle name="쉼표 [0] 12 20 2 6 5 2" xfId="20308"/>
    <cellStyle name="쉼표 [0] 12 20 2 6 5 2 2" xfId="33918"/>
    <cellStyle name="쉼표 [0] 12 20 2 6 5 3" xfId="33919"/>
    <cellStyle name="쉼표 [0] 12 20 2 6 6" xfId="20309"/>
    <cellStyle name="쉼표 [0] 12 20 2 6 6 2" xfId="33920"/>
    <cellStyle name="쉼표 [0] 12 20 2 6 7" xfId="20310"/>
    <cellStyle name="쉼표 [0] 12 20 2 6 7 2" xfId="33921"/>
    <cellStyle name="쉼표 [0] 12 20 2 6 8" xfId="20311"/>
    <cellStyle name="쉼표 [0] 12 20 2 6 9" xfId="20312"/>
    <cellStyle name="쉼표 [0] 12 20 2 7" xfId="20313"/>
    <cellStyle name="쉼표 [0] 12 20 2 7 2" xfId="20314"/>
    <cellStyle name="쉼표 [0] 12 20 2 7 2 2" xfId="33922"/>
    <cellStyle name="쉼표 [0] 12 20 2 7 3" xfId="33923"/>
    <cellStyle name="쉼표 [0] 12 20 2 8" xfId="20315"/>
    <cellStyle name="쉼표 [0] 12 20 2 8 2" xfId="20316"/>
    <cellStyle name="쉼표 [0] 12 20 2 8 2 2" xfId="33924"/>
    <cellStyle name="쉼표 [0] 12 20 2 8 3" xfId="33925"/>
    <cellStyle name="쉼표 [0] 12 20 2 9" xfId="20317"/>
    <cellStyle name="쉼표 [0] 12 20 2 9 2" xfId="20318"/>
    <cellStyle name="쉼표 [0] 12 20 2 9 2 2" xfId="33926"/>
    <cellStyle name="쉼표 [0] 12 20 2 9 3" xfId="33927"/>
    <cellStyle name="쉼표 [0] 12 20 3" xfId="20319"/>
    <cellStyle name="쉼표 [0] 12 20 3 10" xfId="36291"/>
    <cellStyle name="쉼표 [0] 12 20 3 2" xfId="20320"/>
    <cellStyle name="쉼표 [0] 12 20 3 2 2" xfId="20321"/>
    <cellStyle name="쉼표 [0] 12 20 3 2 2 2" xfId="33928"/>
    <cellStyle name="쉼표 [0] 12 20 3 2 3" xfId="33929"/>
    <cellStyle name="쉼표 [0] 12 20 3 3" xfId="20322"/>
    <cellStyle name="쉼표 [0] 12 20 3 3 2" xfId="20323"/>
    <cellStyle name="쉼표 [0] 12 20 3 3 2 2" xfId="33930"/>
    <cellStyle name="쉼표 [0] 12 20 3 3 3" xfId="33931"/>
    <cellStyle name="쉼표 [0] 12 20 3 4" xfId="20324"/>
    <cellStyle name="쉼표 [0] 12 20 3 4 2" xfId="20325"/>
    <cellStyle name="쉼표 [0] 12 20 3 4 2 2" xfId="33932"/>
    <cellStyle name="쉼표 [0] 12 20 3 4 3" xfId="33933"/>
    <cellStyle name="쉼표 [0] 12 20 3 5" xfId="20326"/>
    <cellStyle name="쉼표 [0] 12 20 3 5 2" xfId="20327"/>
    <cellStyle name="쉼표 [0] 12 20 3 5 2 2" xfId="33934"/>
    <cellStyle name="쉼표 [0] 12 20 3 5 3" xfId="33935"/>
    <cellStyle name="쉼표 [0] 12 20 3 6" xfId="20328"/>
    <cellStyle name="쉼표 [0] 12 20 3 6 2" xfId="33936"/>
    <cellStyle name="쉼표 [0] 12 20 3 7" xfId="20329"/>
    <cellStyle name="쉼표 [0] 12 20 3 7 2" xfId="33937"/>
    <cellStyle name="쉼표 [0] 12 20 3 8" xfId="20330"/>
    <cellStyle name="쉼표 [0] 12 20 3 9" xfId="20331"/>
    <cellStyle name="쉼표 [0] 12 20 4" xfId="20332"/>
    <cellStyle name="쉼표 [0] 12 20 4 10" xfId="20333"/>
    <cellStyle name="쉼표 [0] 12 20 4 10 2" xfId="33938"/>
    <cellStyle name="쉼표 [0] 12 20 4 11" xfId="20334"/>
    <cellStyle name="쉼표 [0] 12 20 4 12" xfId="20335"/>
    <cellStyle name="쉼표 [0] 12 20 4 13" xfId="36289"/>
    <cellStyle name="쉼표 [0] 12 20 4 2" xfId="20336"/>
    <cellStyle name="쉼표 [0] 12 20 4 2 10" xfId="20337"/>
    <cellStyle name="쉼표 [0] 12 20 4 2 10 2" xfId="33939"/>
    <cellStyle name="쉼표 [0] 12 20 4 2 11" xfId="20338"/>
    <cellStyle name="쉼표 [0] 12 20 4 2 12" xfId="20339"/>
    <cellStyle name="쉼표 [0] 12 20 4 2 13" xfId="36288"/>
    <cellStyle name="쉼표 [0] 12 20 4 2 2" xfId="20340"/>
    <cellStyle name="쉼표 [0] 12 20 4 2 2 2" xfId="20341"/>
    <cellStyle name="쉼표 [0] 12 20 4 2 2 2 2" xfId="33940"/>
    <cellStyle name="쉼표 [0] 12 20 4 2 2 3" xfId="33941"/>
    <cellStyle name="쉼표 [0] 12 20 4 2 3" xfId="20342"/>
    <cellStyle name="쉼표 [0] 12 20 4 2 3 2" xfId="20343"/>
    <cellStyle name="쉼표 [0] 12 20 4 2 3 2 2" xfId="33942"/>
    <cellStyle name="쉼표 [0] 12 20 4 2 3 3" xfId="33943"/>
    <cellStyle name="쉼표 [0] 12 20 4 2 4" xfId="20344"/>
    <cellStyle name="쉼표 [0] 12 20 4 2 4 2" xfId="20345"/>
    <cellStyle name="쉼표 [0] 12 20 4 2 4 2 2" xfId="33944"/>
    <cellStyle name="쉼표 [0] 12 20 4 2 4 3" xfId="33945"/>
    <cellStyle name="쉼표 [0] 12 20 4 2 5" xfId="20346"/>
    <cellStyle name="쉼표 [0] 12 20 4 2 5 2" xfId="20347"/>
    <cellStyle name="쉼표 [0] 12 20 4 2 5 2 2" xfId="33946"/>
    <cellStyle name="쉼표 [0] 12 20 4 2 5 3" xfId="33947"/>
    <cellStyle name="쉼표 [0] 12 20 4 2 6" xfId="20348"/>
    <cellStyle name="쉼표 [0] 12 20 4 2 6 2" xfId="20349"/>
    <cellStyle name="쉼표 [0] 12 20 4 2 6 2 2" xfId="33948"/>
    <cellStyle name="쉼표 [0] 12 20 4 2 6 3" xfId="33949"/>
    <cellStyle name="쉼표 [0] 12 20 4 2 7" xfId="20350"/>
    <cellStyle name="쉼표 [0] 12 20 4 2 7 2" xfId="20351"/>
    <cellStyle name="쉼표 [0] 12 20 4 2 7 2 2" xfId="33950"/>
    <cellStyle name="쉼표 [0] 12 20 4 2 7 3" xfId="33951"/>
    <cellStyle name="쉼표 [0] 12 20 4 2 8" xfId="20352"/>
    <cellStyle name="쉼표 [0] 12 20 4 2 8 2" xfId="20353"/>
    <cellStyle name="쉼표 [0] 12 20 4 2 8 2 2" xfId="33952"/>
    <cellStyle name="쉼표 [0] 12 20 4 2 8 3" xfId="33953"/>
    <cellStyle name="쉼표 [0] 12 20 4 2 9" xfId="20354"/>
    <cellStyle name="쉼표 [0] 12 20 4 2 9 2" xfId="33954"/>
    <cellStyle name="쉼표 [0] 12 20 4 3" xfId="20355"/>
    <cellStyle name="쉼표 [0] 12 20 4 3 2" xfId="20356"/>
    <cellStyle name="쉼표 [0] 12 20 4 3 2 2" xfId="33955"/>
    <cellStyle name="쉼표 [0] 12 20 4 3 3" xfId="33956"/>
    <cellStyle name="쉼표 [0] 12 20 4 4" xfId="20357"/>
    <cellStyle name="쉼표 [0] 12 20 4 4 2" xfId="20358"/>
    <cellStyle name="쉼표 [0] 12 20 4 4 2 2" xfId="33957"/>
    <cellStyle name="쉼표 [0] 12 20 4 4 3" xfId="33958"/>
    <cellStyle name="쉼표 [0] 12 20 4 5" xfId="20359"/>
    <cellStyle name="쉼표 [0] 12 20 4 5 2" xfId="20360"/>
    <cellStyle name="쉼표 [0] 12 20 4 5 2 2" xfId="33959"/>
    <cellStyle name="쉼표 [0] 12 20 4 5 3" xfId="33960"/>
    <cellStyle name="쉼표 [0] 12 20 4 6" xfId="20361"/>
    <cellStyle name="쉼표 [0] 12 20 4 6 2" xfId="20362"/>
    <cellStyle name="쉼표 [0] 12 20 4 6 2 2" xfId="33961"/>
    <cellStyle name="쉼표 [0] 12 20 4 6 3" xfId="33962"/>
    <cellStyle name="쉼표 [0] 12 20 4 7" xfId="20363"/>
    <cellStyle name="쉼표 [0] 12 20 4 7 2" xfId="20364"/>
    <cellStyle name="쉼표 [0] 12 20 4 7 2 2" xfId="33963"/>
    <cellStyle name="쉼표 [0] 12 20 4 7 3" xfId="33964"/>
    <cellStyle name="쉼표 [0] 12 20 4 8" xfId="20365"/>
    <cellStyle name="쉼표 [0] 12 20 4 8 2" xfId="20366"/>
    <cellStyle name="쉼표 [0] 12 20 4 8 2 2" xfId="33965"/>
    <cellStyle name="쉼표 [0] 12 20 4 8 3" xfId="33966"/>
    <cellStyle name="쉼표 [0] 12 20 4 9" xfId="20367"/>
    <cellStyle name="쉼표 [0] 12 20 4 9 2" xfId="33967"/>
    <cellStyle name="쉼표 [0] 12 20 5" xfId="20368"/>
    <cellStyle name="쉼표 [0] 12 20 5 10" xfId="20369"/>
    <cellStyle name="쉼표 [0] 12 20 5 11" xfId="20370"/>
    <cellStyle name="쉼표 [0] 12 20 5 12" xfId="36287"/>
    <cellStyle name="쉼표 [0] 12 20 5 2" xfId="20371"/>
    <cellStyle name="쉼표 [0] 12 20 5 2 2" xfId="20372"/>
    <cellStyle name="쉼표 [0] 12 20 5 2 2 2" xfId="33968"/>
    <cellStyle name="쉼표 [0] 12 20 5 2 3" xfId="33969"/>
    <cellStyle name="쉼표 [0] 12 20 5 3" xfId="20373"/>
    <cellStyle name="쉼표 [0] 12 20 5 3 2" xfId="20374"/>
    <cellStyle name="쉼표 [0] 12 20 5 3 2 2" xfId="33970"/>
    <cellStyle name="쉼표 [0] 12 20 5 3 3" xfId="33971"/>
    <cellStyle name="쉼표 [0] 12 20 5 4" xfId="20375"/>
    <cellStyle name="쉼표 [0] 12 20 5 4 2" xfId="20376"/>
    <cellStyle name="쉼표 [0] 12 20 5 4 2 2" xfId="33972"/>
    <cellStyle name="쉼표 [0] 12 20 5 4 3" xfId="33973"/>
    <cellStyle name="쉼표 [0] 12 20 5 5" xfId="20377"/>
    <cellStyle name="쉼표 [0] 12 20 5 5 2" xfId="20378"/>
    <cellStyle name="쉼표 [0] 12 20 5 5 2 2" xfId="33974"/>
    <cellStyle name="쉼표 [0] 12 20 5 5 3" xfId="33975"/>
    <cellStyle name="쉼표 [0] 12 20 5 6" xfId="20379"/>
    <cellStyle name="쉼표 [0] 12 20 5 6 2" xfId="20380"/>
    <cellStyle name="쉼표 [0] 12 20 5 6 2 2" xfId="33976"/>
    <cellStyle name="쉼표 [0] 12 20 5 6 3" xfId="33977"/>
    <cellStyle name="쉼표 [0] 12 20 5 7" xfId="20381"/>
    <cellStyle name="쉼표 [0] 12 20 5 7 2" xfId="20382"/>
    <cellStyle name="쉼표 [0] 12 20 5 7 2 2" xfId="33978"/>
    <cellStyle name="쉼표 [0] 12 20 5 7 3" xfId="33979"/>
    <cellStyle name="쉼표 [0] 12 20 5 8" xfId="20383"/>
    <cellStyle name="쉼표 [0] 12 20 5 8 2" xfId="33980"/>
    <cellStyle name="쉼표 [0] 12 20 5 9" xfId="20384"/>
    <cellStyle name="쉼표 [0] 12 20 5 9 2" xfId="33981"/>
    <cellStyle name="쉼표 [0] 12 20 6" xfId="20385"/>
    <cellStyle name="쉼표 [0] 12 20 6 10" xfId="20386"/>
    <cellStyle name="쉼표 [0] 12 20 6 11" xfId="20387"/>
    <cellStyle name="쉼표 [0] 12 20 6 12" xfId="36285"/>
    <cellStyle name="쉼표 [0] 12 20 6 2" xfId="20388"/>
    <cellStyle name="쉼표 [0] 12 20 6 2 2" xfId="20389"/>
    <cellStyle name="쉼표 [0] 12 20 6 2 2 2" xfId="33982"/>
    <cellStyle name="쉼표 [0] 12 20 6 2 3" xfId="33983"/>
    <cellStyle name="쉼표 [0] 12 20 6 3" xfId="20390"/>
    <cellStyle name="쉼표 [0] 12 20 6 3 2" xfId="20391"/>
    <cellStyle name="쉼표 [0] 12 20 6 3 2 2" xfId="33984"/>
    <cellStyle name="쉼표 [0] 12 20 6 3 3" xfId="33985"/>
    <cellStyle name="쉼표 [0] 12 20 6 4" xfId="20392"/>
    <cellStyle name="쉼표 [0] 12 20 6 4 2" xfId="20393"/>
    <cellStyle name="쉼표 [0] 12 20 6 4 2 2" xfId="33986"/>
    <cellStyle name="쉼표 [0] 12 20 6 4 3" xfId="33987"/>
    <cellStyle name="쉼표 [0] 12 20 6 5" xfId="20394"/>
    <cellStyle name="쉼표 [0] 12 20 6 5 2" xfId="20395"/>
    <cellStyle name="쉼표 [0] 12 20 6 5 2 2" xfId="33988"/>
    <cellStyle name="쉼표 [0] 12 20 6 5 3" xfId="33989"/>
    <cellStyle name="쉼표 [0] 12 20 6 6" xfId="20396"/>
    <cellStyle name="쉼표 [0] 12 20 6 6 2" xfId="20397"/>
    <cellStyle name="쉼표 [0] 12 20 6 6 2 2" xfId="33990"/>
    <cellStyle name="쉼표 [0] 12 20 6 6 3" xfId="33991"/>
    <cellStyle name="쉼표 [0] 12 20 6 7" xfId="20398"/>
    <cellStyle name="쉼표 [0] 12 20 6 7 2" xfId="20399"/>
    <cellStyle name="쉼표 [0] 12 20 6 7 2 2" xfId="33992"/>
    <cellStyle name="쉼표 [0] 12 20 6 7 3" xfId="33993"/>
    <cellStyle name="쉼표 [0] 12 20 6 8" xfId="20400"/>
    <cellStyle name="쉼표 [0] 12 20 6 8 2" xfId="33994"/>
    <cellStyle name="쉼표 [0] 12 20 6 9" xfId="20401"/>
    <cellStyle name="쉼표 [0] 12 20 6 9 2" xfId="33995"/>
    <cellStyle name="쉼표 [0] 12 20 7" xfId="20402"/>
    <cellStyle name="쉼표 [0] 12 20 7 10" xfId="20403"/>
    <cellStyle name="쉼표 [0] 12 20 7 11" xfId="20404"/>
    <cellStyle name="쉼표 [0] 12 20 7 12" xfId="36283"/>
    <cellStyle name="쉼표 [0] 12 20 7 2" xfId="20405"/>
    <cellStyle name="쉼표 [0] 12 20 7 2 2" xfId="20406"/>
    <cellStyle name="쉼표 [0] 12 20 7 2 2 2" xfId="33996"/>
    <cellStyle name="쉼표 [0] 12 20 7 2 3" xfId="33997"/>
    <cellStyle name="쉼표 [0] 12 20 7 3" xfId="20407"/>
    <cellStyle name="쉼표 [0] 12 20 7 3 2" xfId="20408"/>
    <cellStyle name="쉼표 [0] 12 20 7 3 2 2" xfId="33998"/>
    <cellStyle name="쉼표 [0] 12 20 7 3 3" xfId="33999"/>
    <cellStyle name="쉼표 [0] 12 20 7 4" xfId="20409"/>
    <cellStyle name="쉼표 [0] 12 20 7 4 2" xfId="20410"/>
    <cellStyle name="쉼표 [0] 12 20 7 4 2 2" xfId="34000"/>
    <cellStyle name="쉼표 [0] 12 20 7 4 3" xfId="34001"/>
    <cellStyle name="쉼표 [0] 12 20 7 5" xfId="20411"/>
    <cellStyle name="쉼표 [0] 12 20 7 5 2" xfId="20412"/>
    <cellStyle name="쉼표 [0] 12 20 7 5 2 2" xfId="34002"/>
    <cellStyle name="쉼표 [0] 12 20 7 5 3" xfId="34003"/>
    <cellStyle name="쉼표 [0] 12 20 7 6" xfId="20413"/>
    <cellStyle name="쉼표 [0] 12 20 7 6 2" xfId="20414"/>
    <cellStyle name="쉼표 [0] 12 20 7 6 2 2" xfId="34004"/>
    <cellStyle name="쉼표 [0] 12 20 7 6 3" xfId="34005"/>
    <cellStyle name="쉼표 [0] 12 20 7 7" xfId="20415"/>
    <cellStyle name="쉼표 [0] 12 20 7 7 2" xfId="20416"/>
    <cellStyle name="쉼표 [0] 12 20 7 7 2 2" xfId="34006"/>
    <cellStyle name="쉼표 [0] 12 20 7 7 3" xfId="34007"/>
    <cellStyle name="쉼표 [0] 12 20 7 8" xfId="20417"/>
    <cellStyle name="쉼표 [0] 12 20 7 8 2" xfId="34008"/>
    <cellStyle name="쉼표 [0] 12 20 7 9" xfId="20418"/>
    <cellStyle name="쉼표 [0] 12 20 7 9 2" xfId="34009"/>
    <cellStyle name="쉼표 [0] 12 20 8" xfId="20419"/>
    <cellStyle name="쉼표 [0] 12 20 8 2" xfId="20420"/>
    <cellStyle name="쉼표 [0] 12 20 8 2 2" xfId="34010"/>
    <cellStyle name="쉼표 [0] 12 20 8 3" xfId="34011"/>
    <cellStyle name="쉼표 [0] 12 20 9" xfId="20421"/>
    <cellStyle name="쉼표 [0] 12 20 9 2" xfId="20422"/>
    <cellStyle name="쉼표 [0] 12 20 9 2 2" xfId="34012"/>
    <cellStyle name="쉼표 [0] 12 20 9 3" xfId="34013"/>
    <cellStyle name="쉼표 [0] 12 21" xfId="20423"/>
    <cellStyle name="쉼표 [0] 12 21 10" xfId="36282"/>
    <cellStyle name="쉼표 [0] 12 21 2" xfId="20424"/>
    <cellStyle name="쉼표 [0] 12 21 2 2" xfId="20425"/>
    <cellStyle name="쉼표 [0] 12 21 2 2 2" xfId="34014"/>
    <cellStyle name="쉼표 [0] 12 21 2 3" xfId="34015"/>
    <cellStyle name="쉼표 [0] 12 21 3" xfId="20426"/>
    <cellStyle name="쉼표 [0] 12 21 3 2" xfId="20427"/>
    <cellStyle name="쉼표 [0] 12 21 3 2 2" xfId="34016"/>
    <cellStyle name="쉼표 [0] 12 21 3 3" xfId="34017"/>
    <cellStyle name="쉼표 [0] 12 21 4" xfId="20428"/>
    <cellStyle name="쉼표 [0] 12 21 4 2" xfId="20429"/>
    <cellStyle name="쉼표 [0] 12 21 4 2 2" xfId="34018"/>
    <cellStyle name="쉼표 [0] 12 21 4 3" xfId="34019"/>
    <cellStyle name="쉼표 [0] 12 21 5" xfId="20430"/>
    <cellStyle name="쉼표 [0] 12 21 5 2" xfId="20431"/>
    <cellStyle name="쉼표 [0] 12 21 5 2 2" xfId="34020"/>
    <cellStyle name="쉼표 [0] 12 21 5 3" xfId="34021"/>
    <cellStyle name="쉼표 [0] 12 21 6" xfId="20432"/>
    <cellStyle name="쉼표 [0] 12 21 6 2" xfId="34022"/>
    <cellStyle name="쉼표 [0] 12 21 7" xfId="20433"/>
    <cellStyle name="쉼표 [0] 12 21 7 2" xfId="34023"/>
    <cellStyle name="쉼표 [0] 12 21 8" xfId="20434"/>
    <cellStyle name="쉼표 [0] 12 21 9" xfId="20435"/>
    <cellStyle name="쉼표 [0] 12 22" xfId="20436"/>
    <cellStyle name="쉼표 [0] 12 22 10" xfId="36280"/>
    <cellStyle name="쉼표 [0] 12 22 2" xfId="20437"/>
    <cellStyle name="쉼표 [0] 12 22 2 2" xfId="20438"/>
    <cellStyle name="쉼표 [0] 12 22 2 2 2" xfId="34024"/>
    <cellStyle name="쉼표 [0] 12 22 2 3" xfId="34025"/>
    <cellStyle name="쉼표 [0] 12 22 3" xfId="20439"/>
    <cellStyle name="쉼표 [0] 12 22 3 2" xfId="20440"/>
    <cellStyle name="쉼표 [0] 12 22 3 2 2" xfId="34026"/>
    <cellStyle name="쉼표 [0] 12 22 3 3" xfId="34027"/>
    <cellStyle name="쉼표 [0] 12 22 4" xfId="20441"/>
    <cellStyle name="쉼표 [0] 12 22 4 2" xfId="20442"/>
    <cellStyle name="쉼표 [0] 12 22 4 2 2" xfId="34028"/>
    <cellStyle name="쉼표 [0] 12 22 4 3" xfId="34029"/>
    <cellStyle name="쉼표 [0] 12 22 5" xfId="20443"/>
    <cellStyle name="쉼표 [0] 12 22 5 2" xfId="20444"/>
    <cellStyle name="쉼표 [0] 12 22 5 2 2" xfId="34030"/>
    <cellStyle name="쉼표 [0] 12 22 5 3" xfId="34031"/>
    <cellStyle name="쉼표 [0] 12 22 6" xfId="20445"/>
    <cellStyle name="쉼표 [0] 12 22 6 2" xfId="34032"/>
    <cellStyle name="쉼표 [0] 12 22 7" xfId="20446"/>
    <cellStyle name="쉼표 [0] 12 22 7 2" xfId="34033"/>
    <cellStyle name="쉼표 [0] 12 22 8" xfId="20447"/>
    <cellStyle name="쉼표 [0] 12 22 9" xfId="20448"/>
    <cellStyle name="쉼표 [0] 12 23" xfId="20449"/>
    <cellStyle name="쉼표 [0] 12 23 10" xfId="36278"/>
    <cellStyle name="쉼표 [0] 12 23 2" xfId="20450"/>
    <cellStyle name="쉼표 [0] 12 23 2 2" xfId="20451"/>
    <cellStyle name="쉼표 [0] 12 23 2 2 2" xfId="34034"/>
    <cellStyle name="쉼표 [0] 12 23 2 3" xfId="34035"/>
    <cellStyle name="쉼표 [0] 12 23 3" xfId="20452"/>
    <cellStyle name="쉼표 [0] 12 23 3 2" xfId="20453"/>
    <cellStyle name="쉼표 [0] 12 23 3 2 2" xfId="34036"/>
    <cellStyle name="쉼표 [0] 12 23 3 3" xfId="34037"/>
    <cellStyle name="쉼표 [0] 12 23 4" xfId="20454"/>
    <cellStyle name="쉼표 [0] 12 23 4 2" xfId="20455"/>
    <cellStyle name="쉼표 [0] 12 23 4 2 2" xfId="34038"/>
    <cellStyle name="쉼표 [0] 12 23 4 3" xfId="34039"/>
    <cellStyle name="쉼표 [0] 12 23 5" xfId="20456"/>
    <cellStyle name="쉼표 [0] 12 23 5 2" xfId="20457"/>
    <cellStyle name="쉼표 [0] 12 23 5 2 2" xfId="34040"/>
    <cellStyle name="쉼표 [0] 12 23 5 3" xfId="34041"/>
    <cellStyle name="쉼표 [0] 12 23 6" xfId="20458"/>
    <cellStyle name="쉼표 [0] 12 23 6 2" xfId="34042"/>
    <cellStyle name="쉼표 [0] 12 23 7" xfId="20459"/>
    <cellStyle name="쉼표 [0] 12 23 7 2" xfId="34043"/>
    <cellStyle name="쉼표 [0] 12 23 8" xfId="20460"/>
    <cellStyle name="쉼표 [0] 12 23 9" xfId="20461"/>
    <cellStyle name="쉼표 [0] 12 24" xfId="20462"/>
    <cellStyle name="쉼표 [0] 12 24 10" xfId="20463"/>
    <cellStyle name="쉼표 [0] 12 24 10 2" xfId="20464"/>
    <cellStyle name="쉼표 [0] 12 24 10 2 2" xfId="34044"/>
    <cellStyle name="쉼표 [0] 12 24 10 3" xfId="34045"/>
    <cellStyle name="쉼표 [0] 12 24 11" xfId="20465"/>
    <cellStyle name="쉼표 [0] 12 24 11 2" xfId="20466"/>
    <cellStyle name="쉼표 [0] 12 24 11 2 2" xfId="34046"/>
    <cellStyle name="쉼표 [0] 12 24 11 3" xfId="34047"/>
    <cellStyle name="쉼표 [0] 12 24 12" xfId="20467"/>
    <cellStyle name="쉼표 [0] 12 24 12 2" xfId="20468"/>
    <cellStyle name="쉼표 [0] 12 24 12 2 2" xfId="34048"/>
    <cellStyle name="쉼표 [0] 12 24 12 3" xfId="34049"/>
    <cellStyle name="쉼표 [0] 12 24 13" xfId="20469"/>
    <cellStyle name="쉼표 [0] 12 24 13 2" xfId="20470"/>
    <cellStyle name="쉼표 [0] 12 24 13 2 2" xfId="34050"/>
    <cellStyle name="쉼표 [0] 12 24 13 3" xfId="34051"/>
    <cellStyle name="쉼표 [0] 12 24 14" xfId="20471"/>
    <cellStyle name="쉼표 [0] 12 24 14 2" xfId="34052"/>
    <cellStyle name="쉼표 [0] 12 24 15" xfId="20472"/>
    <cellStyle name="쉼표 [0] 12 24 15 2" xfId="34053"/>
    <cellStyle name="쉼표 [0] 12 24 16" xfId="20473"/>
    <cellStyle name="쉼표 [0] 12 24 17" xfId="20474"/>
    <cellStyle name="쉼표 [0] 12 24 18" xfId="36276"/>
    <cellStyle name="쉼표 [0] 12 24 2" xfId="20475"/>
    <cellStyle name="쉼표 [0] 12 24 2 10" xfId="20476"/>
    <cellStyle name="쉼표 [0] 12 24 2 10 2" xfId="34054"/>
    <cellStyle name="쉼표 [0] 12 24 2 11" xfId="20477"/>
    <cellStyle name="쉼표 [0] 12 24 2 12" xfId="20478"/>
    <cellStyle name="쉼표 [0] 12 24 2 13" xfId="36274"/>
    <cellStyle name="쉼표 [0] 12 24 2 2" xfId="20479"/>
    <cellStyle name="쉼표 [0] 12 24 2 2 10" xfId="20480"/>
    <cellStyle name="쉼표 [0] 12 24 2 2 10 2" xfId="34055"/>
    <cellStyle name="쉼표 [0] 12 24 2 2 11" xfId="20481"/>
    <cellStyle name="쉼표 [0] 12 24 2 2 12" xfId="20482"/>
    <cellStyle name="쉼표 [0] 12 24 2 2 13" xfId="36273"/>
    <cellStyle name="쉼표 [0] 12 24 2 2 2" xfId="20483"/>
    <cellStyle name="쉼표 [0] 12 24 2 2 2 2" xfId="20484"/>
    <cellStyle name="쉼표 [0] 12 24 2 2 2 2 2" xfId="34056"/>
    <cellStyle name="쉼표 [0] 12 24 2 2 2 3" xfId="34057"/>
    <cellStyle name="쉼표 [0] 12 24 2 2 3" xfId="20485"/>
    <cellStyle name="쉼표 [0] 12 24 2 2 3 2" xfId="20486"/>
    <cellStyle name="쉼표 [0] 12 24 2 2 3 2 2" xfId="34058"/>
    <cellStyle name="쉼표 [0] 12 24 2 2 3 3" xfId="34059"/>
    <cellStyle name="쉼표 [0] 12 24 2 2 4" xfId="20487"/>
    <cellStyle name="쉼표 [0] 12 24 2 2 4 2" xfId="20488"/>
    <cellStyle name="쉼표 [0] 12 24 2 2 4 2 2" xfId="34060"/>
    <cellStyle name="쉼표 [0] 12 24 2 2 4 3" xfId="34061"/>
    <cellStyle name="쉼표 [0] 12 24 2 2 5" xfId="20489"/>
    <cellStyle name="쉼표 [0] 12 24 2 2 5 2" xfId="20490"/>
    <cellStyle name="쉼표 [0] 12 24 2 2 5 2 2" xfId="34062"/>
    <cellStyle name="쉼표 [0] 12 24 2 2 5 3" xfId="34063"/>
    <cellStyle name="쉼표 [0] 12 24 2 2 6" xfId="20491"/>
    <cellStyle name="쉼표 [0] 12 24 2 2 6 2" xfId="20492"/>
    <cellStyle name="쉼표 [0] 12 24 2 2 6 2 2" xfId="34064"/>
    <cellStyle name="쉼표 [0] 12 24 2 2 6 3" xfId="34065"/>
    <cellStyle name="쉼표 [0] 12 24 2 2 7" xfId="20493"/>
    <cellStyle name="쉼표 [0] 12 24 2 2 7 2" xfId="20494"/>
    <cellStyle name="쉼표 [0] 12 24 2 2 7 2 2" xfId="34066"/>
    <cellStyle name="쉼표 [0] 12 24 2 2 7 3" xfId="34067"/>
    <cellStyle name="쉼표 [0] 12 24 2 2 8" xfId="20495"/>
    <cellStyle name="쉼표 [0] 12 24 2 2 8 2" xfId="20496"/>
    <cellStyle name="쉼표 [0] 12 24 2 2 8 2 2" xfId="34068"/>
    <cellStyle name="쉼표 [0] 12 24 2 2 8 3" xfId="34069"/>
    <cellStyle name="쉼표 [0] 12 24 2 2 9" xfId="20497"/>
    <cellStyle name="쉼표 [0] 12 24 2 2 9 2" xfId="34070"/>
    <cellStyle name="쉼표 [0] 12 24 2 3" xfId="20498"/>
    <cellStyle name="쉼표 [0] 12 24 2 3 2" xfId="20499"/>
    <cellStyle name="쉼표 [0] 12 24 2 3 2 2" xfId="34071"/>
    <cellStyle name="쉼표 [0] 12 24 2 3 3" xfId="34072"/>
    <cellStyle name="쉼표 [0] 12 24 2 4" xfId="20500"/>
    <cellStyle name="쉼표 [0] 12 24 2 4 2" xfId="20501"/>
    <cellStyle name="쉼표 [0] 12 24 2 4 2 2" xfId="34073"/>
    <cellStyle name="쉼표 [0] 12 24 2 4 3" xfId="34074"/>
    <cellStyle name="쉼표 [0] 12 24 2 5" xfId="20502"/>
    <cellStyle name="쉼표 [0] 12 24 2 5 2" xfId="20503"/>
    <cellStyle name="쉼표 [0] 12 24 2 5 2 2" xfId="34075"/>
    <cellStyle name="쉼표 [0] 12 24 2 5 3" xfId="34076"/>
    <cellStyle name="쉼표 [0] 12 24 2 6" xfId="20504"/>
    <cellStyle name="쉼표 [0] 12 24 2 6 2" xfId="20505"/>
    <cellStyle name="쉼표 [0] 12 24 2 6 2 2" xfId="34077"/>
    <cellStyle name="쉼표 [0] 12 24 2 6 3" xfId="34078"/>
    <cellStyle name="쉼표 [0] 12 24 2 7" xfId="20506"/>
    <cellStyle name="쉼표 [0] 12 24 2 7 2" xfId="20507"/>
    <cellStyle name="쉼표 [0] 12 24 2 7 2 2" xfId="34079"/>
    <cellStyle name="쉼표 [0] 12 24 2 7 3" xfId="34080"/>
    <cellStyle name="쉼표 [0] 12 24 2 8" xfId="20508"/>
    <cellStyle name="쉼표 [0] 12 24 2 8 2" xfId="20509"/>
    <cellStyle name="쉼표 [0] 12 24 2 8 2 2" xfId="34081"/>
    <cellStyle name="쉼표 [0] 12 24 2 8 3" xfId="34082"/>
    <cellStyle name="쉼표 [0] 12 24 2 9" xfId="20510"/>
    <cellStyle name="쉼표 [0] 12 24 2 9 2" xfId="34083"/>
    <cellStyle name="쉼표 [0] 12 24 3" xfId="20511"/>
    <cellStyle name="쉼표 [0] 12 24 3 10" xfId="20512"/>
    <cellStyle name="쉼표 [0] 12 24 3 11" xfId="20513"/>
    <cellStyle name="쉼표 [0] 12 24 3 12" xfId="36272"/>
    <cellStyle name="쉼표 [0] 12 24 3 2" xfId="20514"/>
    <cellStyle name="쉼표 [0] 12 24 3 2 2" xfId="20515"/>
    <cellStyle name="쉼표 [0] 12 24 3 2 2 2" xfId="34084"/>
    <cellStyle name="쉼표 [0] 12 24 3 2 3" xfId="34085"/>
    <cellStyle name="쉼표 [0] 12 24 3 3" xfId="20516"/>
    <cellStyle name="쉼표 [0] 12 24 3 3 2" xfId="20517"/>
    <cellStyle name="쉼표 [0] 12 24 3 3 2 2" xfId="34086"/>
    <cellStyle name="쉼표 [0] 12 24 3 3 3" xfId="34087"/>
    <cellStyle name="쉼표 [0] 12 24 3 4" xfId="20518"/>
    <cellStyle name="쉼표 [0] 12 24 3 4 2" xfId="20519"/>
    <cellStyle name="쉼표 [0] 12 24 3 4 2 2" xfId="34088"/>
    <cellStyle name="쉼표 [0] 12 24 3 4 3" xfId="34089"/>
    <cellStyle name="쉼표 [0] 12 24 3 5" xfId="20520"/>
    <cellStyle name="쉼표 [0] 12 24 3 5 2" xfId="20521"/>
    <cellStyle name="쉼표 [0] 12 24 3 5 2 2" xfId="34090"/>
    <cellStyle name="쉼표 [0] 12 24 3 5 3" xfId="34091"/>
    <cellStyle name="쉼표 [0] 12 24 3 6" xfId="20522"/>
    <cellStyle name="쉼표 [0] 12 24 3 6 2" xfId="20523"/>
    <cellStyle name="쉼표 [0] 12 24 3 6 2 2" xfId="34092"/>
    <cellStyle name="쉼표 [0] 12 24 3 6 3" xfId="34093"/>
    <cellStyle name="쉼표 [0] 12 24 3 7" xfId="20524"/>
    <cellStyle name="쉼표 [0] 12 24 3 7 2" xfId="20525"/>
    <cellStyle name="쉼표 [0] 12 24 3 7 2 2" xfId="34094"/>
    <cellStyle name="쉼표 [0] 12 24 3 7 3" xfId="34095"/>
    <cellStyle name="쉼표 [0] 12 24 3 8" xfId="20526"/>
    <cellStyle name="쉼표 [0] 12 24 3 8 2" xfId="34096"/>
    <cellStyle name="쉼표 [0] 12 24 3 9" xfId="20527"/>
    <cellStyle name="쉼표 [0] 12 24 3 9 2" xfId="34097"/>
    <cellStyle name="쉼표 [0] 12 24 4" xfId="20528"/>
    <cellStyle name="쉼표 [0] 12 24 4 10" xfId="20529"/>
    <cellStyle name="쉼표 [0] 12 24 4 11" xfId="20530"/>
    <cellStyle name="쉼표 [0] 12 24 4 12" xfId="36270"/>
    <cellStyle name="쉼표 [0] 12 24 4 2" xfId="20531"/>
    <cellStyle name="쉼표 [0] 12 24 4 2 2" xfId="20532"/>
    <cellStyle name="쉼표 [0] 12 24 4 2 2 2" xfId="34098"/>
    <cellStyle name="쉼표 [0] 12 24 4 2 3" xfId="34099"/>
    <cellStyle name="쉼표 [0] 12 24 4 3" xfId="20533"/>
    <cellStyle name="쉼표 [0] 12 24 4 3 2" xfId="20534"/>
    <cellStyle name="쉼표 [0] 12 24 4 3 2 2" xfId="34100"/>
    <cellStyle name="쉼표 [0] 12 24 4 3 3" xfId="34101"/>
    <cellStyle name="쉼표 [0] 12 24 4 4" xfId="20535"/>
    <cellStyle name="쉼표 [0] 12 24 4 4 2" xfId="20536"/>
    <cellStyle name="쉼표 [0] 12 24 4 4 2 2" xfId="34102"/>
    <cellStyle name="쉼표 [0] 12 24 4 4 3" xfId="34103"/>
    <cellStyle name="쉼표 [0] 12 24 4 5" xfId="20537"/>
    <cellStyle name="쉼표 [0] 12 24 4 5 2" xfId="20538"/>
    <cellStyle name="쉼표 [0] 12 24 4 5 2 2" xfId="34104"/>
    <cellStyle name="쉼표 [0] 12 24 4 5 3" xfId="34105"/>
    <cellStyle name="쉼표 [0] 12 24 4 6" xfId="20539"/>
    <cellStyle name="쉼표 [0] 12 24 4 6 2" xfId="20540"/>
    <cellStyle name="쉼표 [0] 12 24 4 6 2 2" xfId="34106"/>
    <cellStyle name="쉼표 [0] 12 24 4 6 3" xfId="34107"/>
    <cellStyle name="쉼표 [0] 12 24 4 7" xfId="20541"/>
    <cellStyle name="쉼표 [0] 12 24 4 7 2" xfId="20542"/>
    <cellStyle name="쉼표 [0] 12 24 4 7 2 2" xfId="34108"/>
    <cellStyle name="쉼표 [0] 12 24 4 7 3" xfId="34109"/>
    <cellStyle name="쉼표 [0] 12 24 4 8" xfId="20543"/>
    <cellStyle name="쉼표 [0] 12 24 4 8 2" xfId="34110"/>
    <cellStyle name="쉼표 [0] 12 24 4 9" xfId="20544"/>
    <cellStyle name="쉼표 [0] 12 24 4 9 2" xfId="34111"/>
    <cellStyle name="쉼표 [0] 12 24 5" xfId="20545"/>
    <cellStyle name="쉼표 [0] 12 24 5 10" xfId="20546"/>
    <cellStyle name="쉼표 [0] 12 24 5 11" xfId="20547"/>
    <cellStyle name="쉼표 [0] 12 24 5 12" xfId="36268"/>
    <cellStyle name="쉼표 [0] 12 24 5 2" xfId="20548"/>
    <cellStyle name="쉼표 [0] 12 24 5 2 2" xfId="20549"/>
    <cellStyle name="쉼표 [0] 12 24 5 2 2 2" xfId="34112"/>
    <cellStyle name="쉼표 [0] 12 24 5 2 3" xfId="34113"/>
    <cellStyle name="쉼표 [0] 12 24 5 3" xfId="20550"/>
    <cellStyle name="쉼표 [0] 12 24 5 3 2" xfId="20551"/>
    <cellStyle name="쉼표 [0] 12 24 5 3 2 2" xfId="34114"/>
    <cellStyle name="쉼표 [0] 12 24 5 3 3" xfId="34115"/>
    <cellStyle name="쉼표 [0] 12 24 5 4" xfId="20552"/>
    <cellStyle name="쉼표 [0] 12 24 5 4 2" xfId="20553"/>
    <cellStyle name="쉼표 [0] 12 24 5 4 2 2" xfId="34116"/>
    <cellStyle name="쉼표 [0] 12 24 5 4 3" xfId="34117"/>
    <cellStyle name="쉼표 [0] 12 24 5 5" xfId="20554"/>
    <cellStyle name="쉼표 [0] 12 24 5 5 2" xfId="20555"/>
    <cellStyle name="쉼표 [0] 12 24 5 5 2 2" xfId="34118"/>
    <cellStyle name="쉼표 [0] 12 24 5 5 3" xfId="34119"/>
    <cellStyle name="쉼표 [0] 12 24 5 6" xfId="20556"/>
    <cellStyle name="쉼표 [0] 12 24 5 6 2" xfId="20557"/>
    <cellStyle name="쉼표 [0] 12 24 5 6 2 2" xfId="34120"/>
    <cellStyle name="쉼표 [0] 12 24 5 6 3" xfId="34121"/>
    <cellStyle name="쉼표 [0] 12 24 5 7" xfId="20558"/>
    <cellStyle name="쉼표 [0] 12 24 5 7 2" xfId="20559"/>
    <cellStyle name="쉼표 [0] 12 24 5 7 2 2" xfId="34122"/>
    <cellStyle name="쉼표 [0] 12 24 5 7 3" xfId="34123"/>
    <cellStyle name="쉼표 [0] 12 24 5 8" xfId="20560"/>
    <cellStyle name="쉼표 [0] 12 24 5 8 2" xfId="34124"/>
    <cellStyle name="쉼표 [0] 12 24 5 9" xfId="20561"/>
    <cellStyle name="쉼표 [0] 12 24 5 9 2" xfId="34125"/>
    <cellStyle name="쉼표 [0] 12 24 6" xfId="20562"/>
    <cellStyle name="쉼표 [0] 12 24 6 10" xfId="20563"/>
    <cellStyle name="쉼표 [0] 12 24 6 11" xfId="20564"/>
    <cellStyle name="쉼표 [0] 12 24 6 12" xfId="36266"/>
    <cellStyle name="쉼표 [0] 12 24 6 2" xfId="20565"/>
    <cellStyle name="쉼표 [0] 12 24 6 2 2" xfId="20566"/>
    <cellStyle name="쉼표 [0] 12 24 6 2 2 2" xfId="34126"/>
    <cellStyle name="쉼표 [0] 12 24 6 2 3" xfId="34127"/>
    <cellStyle name="쉼표 [0] 12 24 6 3" xfId="20567"/>
    <cellStyle name="쉼표 [0] 12 24 6 3 2" xfId="20568"/>
    <cellStyle name="쉼표 [0] 12 24 6 3 2 2" xfId="34128"/>
    <cellStyle name="쉼표 [0] 12 24 6 3 3" xfId="34129"/>
    <cellStyle name="쉼표 [0] 12 24 6 4" xfId="20569"/>
    <cellStyle name="쉼표 [0] 12 24 6 4 2" xfId="20570"/>
    <cellStyle name="쉼표 [0] 12 24 6 4 2 2" xfId="34130"/>
    <cellStyle name="쉼표 [0] 12 24 6 4 3" xfId="34131"/>
    <cellStyle name="쉼표 [0] 12 24 6 5" xfId="20571"/>
    <cellStyle name="쉼표 [0] 12 24 6 5 2" xfId="20572"/>
    <cellStyle name="쉼표 [0] 12 24 6 5 2 2" xfId="34132"/>
    <cellStyle name="쉼표 [0] 12 24 6 5 3" xfId="34133"/>
    <cellStyle name="쉼표 [0] 12 24 6 6" xfId="20573"/>
    <cellStyle name="쉼표 [0] 12 24 6 6 2" xfId="20574"/>
    <cellStyle name="쉼표 [0] 12 24 6 6 2 2" xfId="34134"/>
    <cellStyle name="쉼표 [0] 12 24 6 6 3" xfId="34135"/>
    <cellStyle name="쉼표 [0] 12 24 6 7" xfId="20575"/>
    <cellStyle name="쉼표 [0] 12 24 6 7 2" xfId="20576"/>
    <cellStyle name="쉼표 [0] 12 24 6 7 2 2" xfId="34136"/>
    <cellStyle name="쉼표 [0] 12 24 6 7 3" xfId="34137"/>
    <cellStyle name="쉼표 [0] 12 24 6 8" xfId="20577"/>
    <cellStyle name="쉼표 [0] 12 24 6 8 2" xfId="34138"/>
    <cellStyle name="쉼표 [0] 12 24 6 9" xfId="20578"/>
    <cellStyle name="쉼표 [0] 12 24 6 9 2" xfId="34139"/>
    <cellStyle name="쉼표 [0] 12 24 7" xfId="20579"/>
    <cellStyle name="쉼표 [0] 12 24 7 2" xfId="20580"/>
    <cellStyle name="쉼표 [0] 12 24 7 2 2" xfId="34140"/>
    <cellStyle name="쉼표 [0] 12 24 7 3" xfId="34141"/>
    <cellStyle name="쉼표 [0] 12 24 8" xfId="20581"/>
    <cellStyle name="쉼표 [0] 12 24 8 2" xfId="20582"/>
    <cellStyle name="쉼표 [0] 12 24 8 2 2" xfId="34142"/>
    <cellStyle name="쉼표 [0] 12 24 8 3" xfId="34143"/>
    <cellStyle name="쉼표 [0] 12 24 9" xfId="20583"/>
    <cellStyle name="쉼표 [0] 12 24 9 2" xfId="20584"/>
    <cellStyle name="쉼표 [0] 12 24 9 2 2" xfId="34144"/>
    <cellStyle name="쉼표 [0] 12 24 9 3" xfId="34145"/>
    <cellStyle name="쉼표 [0] 12 25" xfId="20585"/>
    <cellStyle name="쉼표 [0] 12 25 10" xfId="20586"/>
    <cellStyle name="쉼표 [0] 12 25 10 2" xfId="34146"/>
    <cellStyle name="쉼표 [0] 12 25 11" xfId="20587"/>
    <cellStyle name="쉼표 [0] 12 25 12" xfId="20588"/>
    <cellStyle name="쉼표 [0] 12 25 13" xfId="36265"/>
    <cellStyle name="쉼표 [0] 12 25 2" xfId="20589"/>
    <cellStyle name="쉼표 [0] 12 25 2 10" xfId="20590"/>
    <cellStyle name="쉼표 [0] 12 25 2 10 2" xfId="34147"/>
    <cellStyle name="쉼표 [0] 12 25 2 11" xfId="20591"/>
    <cellStyle name="쉼표 [0] 12 25 2 12" xfId="20592"/>
    <cellStyle name="쉼표 [0] 12 25 2 13" xfId="36264"/>
    <cellStyle name="쉼표 [0] 12 25 2 2" xfId="20593"/>
    <cellStyle name="쉼표 [0] 12 25 2 2 2" xfId="20594"/>
    <cellStyle name="쉼표 [0] 12 25 2 2 2 2" xfId="34148"/>
    <cellStyle name="쉼표 [0] 12 25 2 2 3" xfId="34149"/>
    <cellStyle name="쉼표 [0] 12 25 2 3" xfId="20595"/>
    <cellStyle name="쉼표 [0] 12 25 2 3 2" xfId="20596"/>
    <cellStyle name="쉼표 [0] 12 25 2 3 2 2" xfId="34150"/>
    <cellStyle name="쉼표 [0] 12 25 2 3 3" xfId="34151"/>
    <cellStyle name="쉼표 [0] 12 25 2 4" xfId="20597"/>
    <cellStyle name="쉼표 [0] 12 25 2 4 2" xfId="20598"/>
    <cellStyle name="쉼표 [0] 12 25 2 4 2 2" xfId="34152"/>
    <cellStyle name="쉼표 [0] 12 25 2 4 3" xfId="34153"/>
    <cellStyle name="쉼표 [0] 12 25 2 5" xfId="20599"/>
    <cellStyle name="쉼표 [0] 12 25 2 5 2" xfId="20600"/>
    <cellStyle name="쉼표 [0] 12 25 2 5 2 2" xfId="34154"/>
    <cellStyle name="쉼표 [0] 12 25 2 5 3" xfId="34155"/>
    <cellStyle name="쉼표 [0] 12 25 2 6" xfId="20601"/>
    <cellStyle name="쉼표 [0] 12 25 2 6 2" xfId="20602"/>
    <cellStyle name="쉼표 [0] 12 25 2 6 2 2" xfId="34156"/>
    <cellStyle name="쉼표 [0] 12 25 2 6 3" xfId="34157"/>
    <cellStyle name="쉼표 [0] 12 25 2 7" xfId="20603"/>
    <cellStyle name="쉼표 [0] 12 25 2 7 2" xfId="20604"/>
    <cellStyle name="쉼표 [0] 12 25 2 7 2 2" xfId="34158"/>
    <cellStyle name="쉼표 [0] 12 25 2 7 3" xfId="34159"/>
    <cellStyle name="쉼표 [0] 12 25 2 8" xfId="20605"/>
    <cellStyle name="쉼표 [0] 12 25 2 8 2" xfId="20606"/>
    <cellStyle name="쉼표 [0] 12 25 2 8 2 2" xfId="34160"/>
    <cellStyle name="쉼표 [0] 12 25 2 8 3" xfId="34161"/>
    <cellStyle name="쉼표 [0] 12 25 2 9" xfId="20607"/>
    <cellStyle name="쉼표 [0] 12 25 2 9 2" xfId="34162"/>
    <cellStyle name="쉼표 [0] 12 25 3" xfId="20608"/>
    <cellStyle name="쉼표 [0] 12 25 3 2" xfId="20609"/>
    <cellStyle name="쉼표 [0] 12 25 3 2 2" xfId="34163"/>
    <cellStyle name="쉼표 [0] 12 25 3 3" xfId="34164"/>
    <cellStyle name="쉼표 [0] 12 25 4" xfId="20610"/>
    <cellStyle name="쉼표 [0] 12 25 4 2" xfId="20611"/>
    <cellStyle name="쉼표 [0] 12 25 4 2 2" xfId="34165"/>
    <cellStyle name="쉼표 [0] 12 25 4 3" xfId="34166"/>
    <cellStyle name="쉼표 [0] 12 25 5" xfId="20612"/>
    <cellStyle name="쉼표 [0] 12 25 5 2" xfId="20613"/>
    <cellStyle name="쉼표 [0] 12 25 5 2 2" xfId="34167"/>
    <cellStyle name="쉼표 [0] 12 25 5 3" xfId="34168"/>
    <cellStyle name="쉼표 [0] 12 25 6" xfId="20614"/>
    <cellStyle name="쉼표 [0] 12 25 6 2" xfId="20615"/>
    <cellStyle name="쉼표 [0] 12 25 6 2 2" xfId="34169"/>
    <cellStyle name="쉼표 [0] 12 25 6 3" xfId="34170"/>
    <cellStyle name="쉼표 [0] 12 25 7" xfId="20616"/>
    <cellStyle name="쉼표 [0] 12 25 7 2" xfId="20617"/>
    <cellStyle name="쉼표 [0] 12 25 7 2 2" xfId="34171"/>
    <cellStyle name="쉼표 [0] 12 25 7 3" xfId="34172"/>
    <cellStyle name="쉼표 [0] 12 25 8" xfId="20618"/>
    <cellStyle name="쉼표 [0] 12 25 8 2" xfId="20619"/>
    <cellStyle name="쉼표 [0] 12 25 8 2 2" xfId="34173"/>
    <cellStyle name="쉼표 [0] 12 25 8 3" xfId="34174"/>
    <cellStyle name="쉼표 [0] 12 25 9" xfId="20620"/>
    <cellStyle name="쉼표 [0] 12 25 9 2" xfId="34175"/>
    <cellStyle name="쉼표 [0] 12 26" xfId="20621"/>
    <cellStyle name="쉼표 [0] 12 26 10" xfId="36262"/>
    <cellStyle name="쉼표 [0] 12 26 2" xfId="20622"/>
    <cellStyle name="쉼표 [0] 12 26 2 2" xfId="20623"/>
    <cellStyle name="쉼표 [0] 12 26 2 2 2" xfId="34176"/>
    <cellStyle name="쉼표 [0] 12 26 2 3" xfId="34177"/>
    <cellStyle name="쉼표 [0] 12 26 3" xfId="20624"/>
    <cellStyle name="쉼표 [0] 12 26 3 2" xfId="20625"/>
    <cellStyle name="쉼표 [0] 12 26 3 2 2" xfId="34178"/>
    <cellStyle name="쉼표 [0] 12 26 3 3" xfId="34179"/>
    <cellStyle name="쉼표 [0] 12 26 4" xfId="20626"/>
    <cellStyle name="쉼표 [0] 12 26 4 2" xfId="20627"/>
    <cellStyle name="쉼표 [0] 12 26 4 2 2" xfId="34180"/>
    <cellStyle name="쉼표 [0] 12 26 4 3" xfId="34181"/>
    <cellStyle name="쉼표 [0] 12 26 5" xfId="20628"/>
    <cellStyle name="쉼표 [0] 12 26 5 2" xfId="20629"/>
    <cellStyle name="쉼표 [0] 12 26 5 2 2" xfId="34182"/>
    <cellStyle name="쉼표 [0] 12 26 5 3" xfId="34183"/>
    <cellStyle name="쉼표 [0] 12 26 6" xfId="20630"/>
    <cellStyle name="쉼표 [0] 12 26 6 2" xfId="34184"/>
    <cellStyle name="쉼표 [0] 12 26 7" xfId="20631"/>
    <cellStyle name="쉼표 [0] 12 26 7 2" xfId="34185"/>
    <cellStyle name="쉼표 [0] 12 26 8" xfId="20632"/>
    <cellStyle name="쉼표 [0] 12 26 9" xfId="20633"/>
    <cellStyle name="쉼표 [0] 12 27" xfId="20634"/>
    <cellStyle name="쉼표 [0] 12 27 10" xfId="36260"/>
    <cellStyle name="쉼표 [0] 12 27 2" xfId="20635"/>
    <cellStyle name="쉼표 [0] 12 27 2 2" xfId="20636"/>
    <cellStyle name="쉼표 [0] 12 27 2 2 2" xfId="34186"/>
    <cellStyle name="쉼표 [0] 12 27 2 3" xfId="34187"/>
    <cellStyle name="쉼표 [0] 12 27 3" xfId="20637"/>
    <cellStyle name="쉼표 [0] 12 27 3 2" xfId="20638"/>
    <cellStyle name="쉼표 [0] 12 27 3 2 2" xfId="34188"/>
    <cellStyle name="쉼표 [0] 12 27 3 3" xfId="34189"/>
    <cellStyle name="쉼표 [0] 12 27 4" xfId="20639"/>
    <cellStyle name="쉼표 [0] 12 27 4 2" xfId="20640"/>
    <cellStyle name="쉼표 [0] 12 27 4 2 2" xfId="34190"/>
    <cellStyle name="쉼표 [0] 12 27 4 3" xfId="34191"/>
    <cellStyle name="쉼표 [0] 12 27 5" xfId="20641"/>
    <cellStyle name="쉼표 [0] 12 27 5 2" xfId="20642"/>
    <cellStyle name="쉼표 [0] 12 27 5 2 2" xfId="34192"/>
    <cellStyle name="쉼표 [0] 12 27 5 3" xfId="34193"/>
    <cellStyle name="쉼표 [0] 12 27 6" xfId="20643"/>
    <cellStyle name="쉼표 [0] 12 27 6 2" xfId="34194"/>
    <cellStyle name="쉼표 [0] 12 27 7" xfId="20644"/>
    <cellStyle name="쉼표 [0] 12 27 7 2" xfId="34195"/>
    <cellStyle name="쉼표 [0] 12 27 8" xfId="20645"/>
    <cellStyle name="쉼표 [0] 12 27 9" xfId="20646"/>
    <cellStyle name="쉼표 [0] 12 28" xfId="20647"/>
    <cellStyle name="쉼표 [0] 12 28 10" xfId="36258"/>
    <cellStyle name="쉼표 [0] 12 28 2" xfId="20648"/>
    <cellStyle name="쉼표 [0] 12 28 2 2" xfId="20649"/>
    <cellStyle name="쉼표 [0] 12 28 2 2 2" xfId="34196"/>
    <cellStyle name="쉼표 [0] 12 28 2 3" xfId="34197"/>
    <cellStyle name="쉼표 [0] 12 28 3" xfId="20650"/>
    <cellStyle name="쉼표 [0] 12 28 3 2" xfId="20651"/>
    <cellStyle name="쉼표 [0] 12 28 3 2 2" xfId="34198"/>
    <cellStyle name="쉼표 [0] 12 28 3 3" xfId="34199"/>
    <cellStyle name="쉼표 [0] 12 28 4" xfId="20652"/>
    <cellStyle name="쉼표 [0] 12 28 4 2" xfId="20653"/>
    <cellStyle name="쉼표 [0] 12 28 4 2 2" xfId="34200"/>
    <cellStyle name="쉼표 [0] 12 28 4 3" xfId="34201"/>
    <cellStyle name="쉼표 [0] 12 28 5" xfId="20654"/>
    <cellStyle name="쉼표 [0] 12 28 5 2" xfId="20655"/>
    <cellStyle name="쉼표 [0] 12 28 5 2 2" xfId="34202"/>
    <cellStyle name="쉼표 [0] 12 28 5 3" xfId="34203"/>
    <cellStyle name="쉼표 [0] 12 28 6" xfId="20656"/>
    <cellStyle name="쉼표 [0] 12 28 6 2" xfId="34204"/>
    <cellStyle name="쉼표 [0] 12 28 7" xfId="20657"/>
    <cellStyle name="쉼표 [0] 12 28 7 2" xfId="34205"/>
    <cellStyle name="쉼표 [0] 12 28 8" xfId="20658"/>
    <cellStyle name="쉼표 [0] 12 28 9" xfId="20659"/>
    <cellStyle name="쉼표 [0] 12 29" xfId="20660"/>
    <cellStyle name="쉼표 [0] 12 29 2" xfId="20661"/>
    <cellStyle name="쉼표 [0] 12 29 2 2" xfId="34206"/>
    <cellStyle name="쉼표 [0] 12 29 3" xfId="20662"/>
    <cellStyle name="쉼표 [0] 12 29 4" xfId="20663"/>
    <cellStyle name="쉼표 [0] 12 29 5" xfId="36255"/>
    <cellStyle name="쉼표 [0] 12 3" xfId="20664"/>
    <cellStyle name="쉼표 [0] 12 3 10" xfId="20665"/>
    <cellStyle name="쉼표 [0] 12 3 11" xfId="20666"/>
    <cellStyle name="쉼표 [0] 12 3 12" xfId="36020"/>
    <cellStyle name="쉼표 [0] 12 3 2" xfId="20667"/>
    <cellStyle name="쉼표 [0] 12 3 2 2" xfId="20668"/>
    <cellStyle name="쉼표 [0] 12 3 2 2 2" xfId="34207"/>
    <cellStyle name="쉼표 [0] 12 3 2 3" xfId="20669"/>
    <cellStyle name="쉼표 [0] 12 3 3" xfId="20670"/>
    <cellStyle name="쉼표 [0] 12 3 3 2" xfId="20671"/>
    <cellStyle name="쉼표 [0] 12 3 3 2 2" xfId="34208"/>
    <cellStyle name="쉼표 [0] 12 3 3 3" xfId="34209"/>
    <cellStyle name="쉼표 [0] 12 3 4" xfId="20672"/>
    <cellStyle name="쉼표 [0] 12 3 4 2" xfId="20673"/>
    <cellStyle name="쉼표 [0] 12 3 4 2 2" xfId="34210"/>
    <cellStyle name="쉼표 [0] 12 3 4 3" xfId="34211"/>
    <cellStyle name="쉼표 [0] 12 3 5" xfId="20674"/>
    <cellStyle name="쉼표 [0] 12 3 5 2" xfId="20675"/>
    <cellStyle name="쉼표 [0] 12 3 5 2 2" xfId="34212"/>
    <cellStyle name="쉼표 [0] 12 3 5 3" xfId="34213"/>
    <cellStyle name="쉼표 [0] 12 3 6" xfId="20676"/>
    <cellStyle name="쉼표 [0] 12 3 6 2" xfId="34214"/>
    <cellStyle name="쉼표 [0] 12 3 7" xfId="20677"/>
    <cellStyle name="쉼표 [0] 12 3 7 2" xfId="34215"/>
    <cellStyle name="쉼표 [0] 12 3 8" xfId="20678"/>
    <cellStyle name="쉼표 [0] 12 3 9" xfId="20679"/>
    <cellStyle name="쉼표 [0] 12 30" xfId="20680"/>
    <cellStyle name="쉼표 [0] 12 30 2" xfId="20681"/>
    <cellStyle name="쉼표 [0] 12 30 2 2" xfId="34216"/>
    <cellStyle name="쉼표 [0] 12 30 3" xfId="34217"/>
    <cellStyle name="쉼표 [0] 12 31" xfId="20682"/>
    <cellStyle name="쉼표 [0] 12 31 2" xfId="20683"/>
    <cellStyle name="쉼표 [0] 12 31 2 2" xfId="34218"/>
    <cellStyle name="쉼표 [0] 12 31 3" xfId="34219"/>
    <cellStyle name="쉼표 [0] 12 32" xfId="20684"/>
    <cellStyle name="쉼표 [0] 12 32 2" xfId="20685"/>
    <cellStyle name="쉼표 [0] 12 32 2 2" xfId="34220"/>
    <cellStyle name="쉼표 [0] 12 32 3" xfId="34221"/>
    <cellStyle name="쉼표 [0] 12 33" xfId="20686"/>
    <cellStyle name="쉼표 [0] 12 33 2" xfId="20687"/>
    <cellStyle name="쉼표 [0] 12 33 2 2" xfId="34222"/>
    <cellStyle name="쉼표 [0] 12 33 3" xfId="34223"/>
    <cellStyle name="쉼표 [0] 12 34" xfId="20688"/>
    <cellStyle name="쉼표 [0] 12 34 2" xfId="20689"/>
    <cellStyle name="쉼표 [0] 12 34 2 2" xfId="34224"/>
    <cellStyle name="쉼표 [0] 12 34 3" xfId="34225"/>
    <cellStyle name="쉼표 [0] 12 35" xfId="20690"/>
    <cellStyle name="쉼표 [0] 12 35 2" xfId="20691"/>
    <cellStyle name="쉼표 [0] 12 35 2 2" xfId="34226"/>
    <cellStyle name="쉼표 [0] 12 35 3" xfId="34227"/>
    <cellStyle name="쉼표 [0] 12 36" xfId="20692"/>
    <cellStyle name="쉼표 [0] 12 36 2" xfId="34228"/>
    <cellStyle name="쉼표 [0] 12 37" xfId="20693"/>
    <cellStyle name="쉼표 [0] 12 37 2" xfId="34229"/>
    <cellStyle name="쉼표 [0] 12 38" xfId="20694"/>
    <cellStyle name="쉼표 [0] 12 39" xfId="20695"/>
    <cellStyle name="쉼표 [0] 12 4" xfId="20696"/>
    <cellStyle name="쉼표 [0] 12 4 10" xfId="20697"/>
    <cellStyle name="쉼표 [0] 12 4 11" xfId="20698"/>
    <cellStyle name="쉼표 [0] 12 4 12" xfId="36019"/>
    <cellStyle name="쉼표 [0] 12 4 2" xfId="20699"/>
    <cellStyle name="쉼표 [0] 12 4 2 2" xfId="20700"/>
    <cellStyle name="쉼표 [0] 12 4 2 2 2" xfId="34230"/>
    <cellStyle name="쉼표 [0] 12 4 2 3" xfId="20701"/>
    <cellStyle name="쉼표 [0] 12 4 3" xfId="20702"/>
    <cellStyle name="쉼표 [0] 12 4 3 2" xfId="20703"/>
    <cellStyle name="쉼표 [0] 12 4 3 2 2" xfId="34231"/>
    <cellStyle name="쉼표 [0] 12 4 3 3" xfId="34232"/>
    <cellStyle name="쉼표 [0] 12 4 4" xfId="20704"/>
    <cellStyle name="쉼표 [0] 12 4 4 2" xfId="20705"/>
    <cellStyle name="쉼표 [0] 12 4 4 2 2" xfId="34233"/>
    <cellStyle name="쉼표 [0] 12 4 4 3" xfId="34234"/>
    <cellStyle name="쉼표 [0] 12 4 5" xfId="20706"/>
    <cellStyle name="쉼표 [0] 12 4 5 2" xfId="20707"/>
    <cellStyle name="쉼표 [0] 12 4 5 2 2" xfId="34235"/>
    <cellStyle name="쉼표 [0] 12 4 5 3" xfId="34236"/>
    <cellStyle name="쉼표 [0] 12 4 6" xfId="20708"/>
    <cellStyle name="쉼표 [0] 12 4 6 2" xfId="34237"/>
    <cellStyle name="쉼표 [0] 12 4 7" xfId="20709"/>
    <cellStyle name="쉼표 [0] 12 4 7 2" xfId="34238"/>
    <cellStyle name="쉼표 [0] 12 4 8" xfId="20710"/>
    <cellStyle name="쉼표 [0] 12 4 9" xfId="20711"/>
    <cellStyle name="쉼표 [0] 12 40" xfId="20712"/>
    <cellStyle name="쉼표 [0] 12 41" xfId="20713"/>
    <cellStyle name="쉼표 [0] 12 42" xfId="20714"/>
    <cellStyle name="쉼표 [0] 12 43" xfId="20715"/>
    <cellStyle name="쉼표 [0] 12 44" xfId="20716"/>
    <cellStyle name="쉼표 [0] 12 45" xfId="20717"/>
    <cellStyle name="쉼표 [0] 12 46" xfId="31374"/>
    <cellStyle name="쉼표 [0] 12 47" xfId="36025"/>
    <cellStyle name="쉼표 [0] 12 48" xfId="40657"/>
    <cellStyle name="쉼표 [0] 12 5" xfId="20718"/>
    <cellStyle name="쉼표 [0] 12 5 10" xfId="20719"/>
    <cellStyle name="쉼표 [0] 12 5 11" xfId="20720"/>
    <cellStyle name="쉼표 [0] 12 5 12" xfId="36018"/>
    <cellStyle name="쉼표 [0] 12 5 2" xfId="20721"/>
    <cellStyle name="쉼표 [0] 12 5 2 2" xfId="20722"/>
    <cellStyle name="쉼표 [0] 12 5 2 2 2" xfId="34239"/>
    <cellStyle name="쉼표 [0] 12 5 2 3" xfId="20723"/>
    <cellStyle name="쉼표 [0] 12 5 3" xfId="20724"/>
    <cellStyle name="쉼표 [0] 12 5 3 2" xfId="20725"/>
    <cellStyle name="쉼표 [0] 12 5 3 2 2" xfId="34240"/>
    <cellStyle name="쉼표 [0] 12 5 3 3" xfId="34241"/>
    <cellStyle name="쉼표 [0] 12 5 4" xfId="20726"/>
    <cellStyle name="쉼표 [0] 12 5 4 2" xfId="20727"/>
    <cellStyle name="쉼표 [0] 12 5 4 2 2" xfId="34242"/>
    <cellStyle name="쉼표 [0] 12 5 4 3" xfId="34243"/>
    <cellStyle name="쉼표 [0] 12 5 5" xfId="20728"/>
    <cellStyle name="쉼표 [0] 12 5 5 2" xfId="20729"/>
    <cellStyle name="쉼표 [0] 12 5 5 2 2" xfId="34244"/>
    <cellStyle name="쉼표 [0] 12 5 5 3" xfId="34245"/>
    <cellStyle name="쉼표 [0] 12 5 6" xfId="20730"/>
    <cellStyle name="쉼표 [0] 12 5 6 2" xfId="34246"/>
    <cellStyle name="쉼표 [0] 12 5 7" xfId="20731"/>
    <cellStyle name="쉼표 [0] 12 5 7 2" xfId="34247"/>
    <cellStyle name="쉼표 [0] 12 5 8" xfId="20732"/>
    <cellStyle name="쉼표 [0] 12 5 9" xfId="20733"/>
    <cellStyle name="쉼표 [0] 12 6" xfId="20734"/>
    <cellStyle name="쉼표 [0] 12 6 10" xfId="20735"/>
    <cellStyle name="쉼표 [0] 12 6 11" xfId="20736"/>
    <cellStyle name="쉼표 [0] 12 6 12" xfId="36016"/>
    <cellStyle name="쉼표 [0] 12 6 2" xfId="20737"/>
    <cellStyle name="쉼표 [0] 12 6 2 2" xfId="20738"/>
    <cellStyle name="쉼표 [0] 12 6 2 2 2" xfId="34248"/>
    <cellStyle name="쉼표 [0] 12 6 2 3" xfId="20739"/>
    <cellStyle name="쉼표 [0] 12 6 3" xfId="20740"/>
    <cellStyle name="쉼표 [0] 12 6 3 2" xfId="20741"/>
    <cellStyle name="쉼표 [0] 12 6 3 2 2" xfId="34249"/>
    <cellStyle name="쉼표 [0] 12 6 3 3" xfId="34250"/>
    <cellStyle name="쉼표 [0] 12 6 4" xfId="20742"/>
    <cellStyle name="쉼표 [0] 12 6 4 2" xfId="20743"/>
    <cellStyle name="쉼표 [0] 12 6 4 2 2" xfId="34251"/>
    <cellStyle name="쉼표 [0] 12 6 4 3" xfId="34252"/>
    <cellStyle name="쉼표 [0] 12 6 5" xfId="20744"/>
    <cellStyle name="쉼표 [0] 12 6 5 2" xfId="20745"/>
    <cellStyle name="쉼표 [0] 12 6 5 2 2" xfId="34253"/>
    <cellStyle name="쉼표 [0] 12 6 5 3" xfId="34254"/>
    <cellStyle name="쉼표 [0] 12 6 6" xfId="20746"/>
    <cellStyle name="쉼표 [0] 12 6 6 2" xfId="34255"/>
    <cellStyle name="쉼표 [0] 12 6 7" xfId="20747"/>
    <cellStyle name="쉼표 [0] 12 6 7 2" xfId="34256"/>
    <cellStyle name="쉼표 [0] 12 6 8" xfId="20748"/>
    <cellStyle name="쉼표 [0] 12 6 9" xfId="20749"/>
    <cellStyle name="쉼표 [0] 12 7" xfId="20750"/>
    <cellStyle name="쉼표 [0] 12 7 10" xfId="20751"/>
    <cellStyle name="쉼표 [0] 12 7 11" xfId="20752"/>
    <cellStyle name="쉼표 [0] 12 7 12" xfId="36015"/>
    <cellStyle name="쉼표 [0] 12 7 2" xfId="20753"/>
    <cellStyle name="쉼표 [0] 12 7 2 2" xfId="20754"/>
    <cellStyle name="쉼표 [0] 12 7 2 2 2" xfId="34257"/>
    <cellStyle name="쉼표 [0] 12 7 2 3" xfId="20755"/>
    <cellStyle name="쉼표 [0] 12 7 3" xfId="20756"/>
    <cellStyle name="쉼표 [0] 12 7 3 2" xfId="20757"/>
    <cellStyle name="쉼표 [0] 12 7 3 2 2" xfId="34258"/>
    <cellStyle name="쉼표 [0] 12 7 3 3" xfId="34259"/>
    <cellStyle name="쉼표 [0] 12 7 4" xfId="20758"/>
    <cellStyle name="쉼표 [0] 12 7 4 2" xfId="20759"/>
    <cellStyle name="쉼표 [0] 12 7 4 2 2" xfId="34260"/>
    <cellStyle name="쉼표 [0] 12 7 4 3" xfId="34261"/>
    <cellStyle name="쉼표 [0] 12 7 5" xfId="20760"/>
    <cellStyle name="쉼표 [0] 12 7 5 2" xfId="20761"/>
    <cellStyle name="쉼표 [0] 12 7 5 2 2" xfId="34262"/>
    <cellStyle name="쉼표 [0] 12 7 5 3" xfId="34263"/>
    <cellStyle name="쉼표 [0] 12 7 6" xfId="20762"/>
    <cellStyle name="쉼표 [0] 12 7 6 2" xfId="34264"/>
    <cellStyle name="쉼표 [0] 12 7 7" xfId="20763"/>
    <cellStyle name="쉼표 [0] 12 7 7 2" xfId="34265"/>
    <cellStyle name="쉼표 [0] 12 7 8" xfId="20764"/>
    <cellStyle name="쉼표 [0] 12 7 9" xfId="20765"/>
    <cellStyle name="쉼표 [0] 12 8" xfId="20766"/>
    <cellStyle name="쉼표 [0] 12 8 10" xfId="20767"/>
    <cellStyle name="쉼표 [0] 12 8 11" xfId="20768"/>
    <cellStyle name="쉼표 [0] 12 8 12" xfId="36013"/>
    <cellStyle name="쉼표 [0] 12 8 2" xfId="20769"/>
    <cellStyle name="쉼표 [0] 12 8 2 2" xfId="20770"/>
    <cellStyle name="쉼표 [0] 12 8 2 2 2" xfId="34266"/>
    <cellStyle name="쉼표 [0] 12 8 2 3" xfId="20771"/>
    <cellStyle name="쉼표 [0] 12 8 3" xfId="20772"/>
    <cellStyle name="쉼표 [0] 12 8 3 2" xfId="20773"/>
    <cellStyle name="쉼표 [0] 12 8 3 2 2" xfId="34267"/>
    <cellStyle name="쉼표 [0] 12 8 3 3" xfId="34268"/>
    <cellStyle name="쉼표 [0] 12 8 4" xfId="20774"/>
    <cellStyle name="쉼표 [0] 12 8 4 2" xfId="20775"/>
    <cellStyle name="쉼표 [0] 12 8 4 2 2" xfId="34269"/>
    <cellStyle name="쉼표 [0] 12 8 4 3" xfId="34270"/>
    <cellStyle name="쉼표 [0] 12 8 5" xfId="20776"/>
    <cellStyle name="쉼표 [0] 12 8 5 2" xfId="20777"/>
    <cellStyle name="쉼표 [0] 12 8 5 2 2" xfId="34271"/>
    <cellStyle name="쉼표 [0] 12 8 5 3" xfId="34272"/>
    <cellStyle name="쉼표 [0] 12 8 6" xfId="20778"/>
    <cellStyle name="쉼표 [0] 12 8 6 2" xfId="34273"/>
    <cellStyle name="쉼표 [0] 12 8 7" xfId="20779"/>
    <cellStyle name="쉼표 [0] 12 8 7 2" xfId="34274"/>
    <cellStyle name="쉼표 [0] 12 8 8" xfId="20780"/>
    <cellStyle name="쉼표 [0] 12 8 9" xfId="20781"/>
    <cellStyle name="쉼표 [0] 12 9" xfId="20782"/>
    <cellStyle name="쉼표 [0] 12 9 10" xfId="20783"/>
    <cellStyle name="쉼표 [0] 12 9 11" xfId="20784"/>
    <cellStyle name="쉼표 [0] 12 9 12" xfId="36011"/>
    <cellStyle name="쉼표 [0] 12 9 2" xfId="20785"/>
    <cellStyle name="쉼표 [0] 12 9 2 2" xfId="20786"/>
    <cellStyle name="쉼표 [0] 12 9 2 2 2" xfId="34275"/>
    <cellStyle name="쉼표 [0] 12 9 2 3" xfId="20787"/>
    <cellStyle name="쉼표 [0] 12 9 3" xfId="20788"/>
    <cellStyle name="쉼표 [0] 12 9 3 2" xfId="20789"/>
    <cellStyle name="쉼표 [0] 12 9 3 2 2" xfId="34276"/>
    <cellStyle name="쉼표 [0] 12 9 3 3" xfId="34277"/>
    <cellStyle name="쉼표 [0] 12 9 4" xfId="20790"/>
    <cellStyle name="쉼표 [0] 12 9 4 2" xfId="20791"/>
    <cellStyle name="쉼표 [0] 12 9 4 2 2" xfId="34278"/>
    <cellStyle name="쉼표 [0] 12 9 4 3" xfId="34279"/>
    <cellStyle name="쉼표 [0] 12 9 5" xfId="20792"/>
    <cellStyle name="쉼표 [0] 12 9 5 2" xfId="20793"/>
    <cellStyle name="쉼표 [0] 12 9 5 2 2" xfId="34280"/>
    <cellStyle name="쉼표 [0] 12 9 5 3" xfId="34281"/>
    <cellStyle name="쉼표 [0] 12 9 6" xfId="20794"/>
    <cellStyle name="쉼표 [0] 12 9 6 2" xfId="34282"/>
    <cellStyle name="쉼표 [0] 12 9 7" xfId="20795"/>
    <cellStyle name="쉼표 [0] 12 9 7 2" xfId="34283"/>
    <cellStyle name="쉼표 [0] 12 9 8" xfId="20796"/>
    <cellStyle name="쉼표 [0] 12 9 9" xfId="20797"/>
    <cellStyle name="쉼표 [0] 13" xfId="20798"/>
    <cellStyle name="쉼표 [0] 13 10" xfId="20799"/>
    <cellStyle name="쉼표 [0] 13 11" xfId="20800"/>
    <cellStyle name="쉼표 [0] 13 12" xfId="20801"/>
    <cellStyle name="쉼표 [0] 13 13" xfId="20802"/>
    <cellStyle name="쉼표 [0] 13 14" xfId="36009"/>
    <cellStyle name="쉼표 [0] 13 15" xfId="40658"/>
    <cellStyle name="쉼표 [0] 13 2" xfId="20803"/>
    <cellStyle name="쉼표 [0] 13 2 2" xfId="20804"/>
    <cellStyle name="쉼표 [0] 13 2 2 2" xfId="34284"/>
    <cellStyle name="쉼표 [0] 13 2 3" xfId="20805"/>
    <cellStyle name="쉼표 [0] 13 3" xfId="20806"/>
    <cellStyle name="쉼표 [0] 13 3 2" xfId="20807"/>
    <cellStyle name="쉼표 [0] 13 3 2 2" xfId="34285"/>
    <cellStyle name="쉼표 [0] 13 3 3" xfId="34286"/>
    <cellStyle name="쉼표 [0] 13 4" xfId="20808"/>
    <cellStyle name="쉼표 [0] 13 4 2" xfId="20809"/>
    <cellStyle name="쉼표 [0] 13 4 2 2" xfId="34287"/>
    <cellStyle name="쉼표 [0] 13 4 3" xfId="34288"/>
    <cellStyle name="쉼표 [0] 13 5" xfId="20810"/>
    <cellStyle name="쉼표 [0] 13 5 2" xfId="20811"/>
    <cellStyle name="쉼표 [0] 13 5 2 2" xfId="34289"/>
    <cellStyle name="쉼표 [0] 13 5 3" xfId="34290"/>
    <cellStyle name="쉼표 [0] 13 6" xfId="20812"/>
    <cellStyle name="쉼표 [0] 13 6 2" xfId="20813"/>
    <cellStyle name="쉼표 [0] 13 6 2 2" xfId="34292"/>
    <cellStyle name="쉼표 [0] 13 6 3" xfId="34293"/>
    <cellStyle name="쉼표 [0] 13 7" xfId="20814"/>
    <cellStyle name="쉼표 [0] 13 7 2" xfId="20815"/>
    <cellStyle name="쉼표 [0] 13 7 2 2" xfId="34296"/>
    <cellStyle name="쉼표 [0] 13 7 3" xfId="34297"/>
    <cellStyle name="쉼표 [0] 13 8" xfId="20816"/>
    <cellStyle name="쉼표 [0] 13 8 2" xfId="34298"/>
    <cellStyle name="쉼표 [0] 13 9" xfId="20817"/>
    <cellStyle name="쉼표 [0] 13 9 2" xfId="34299"/>
    <cellStyle name="쉼표 [0] 14" xfId="36033"/>
    <cellStyle name="쉼표 [0] 14 2" xfId="20818"/>
    <cellStyle name="쉼표 [0] 14 3" xfId="40659"/>
    <cellStyle name="쉼표 [0] 15" xfId="20819"/>
    <cellStyle name="쉼표 [0] 15 2" xfId="34300"/>
    <cellStyle name="쉼표 [0] 15 3" xfId="40660"/>
    <cellStyle name="쉼표 [0] 16" xfId="40661"/>
    <cellStyle name="쉼표 [0] 16 2" xfId="39974"/>
    <cellStyle name="쉼표 [0] 17" xfId="40662"/>
    <cellStyle name="쉼표 [0] 17 2" xfId="39975"/>
    <cellStyle name="쉼표 [0] 18" xfId="40663"/>
    <cellStyle name="쉼표 [0] 18 2" xfId="39976"/>
    <cellStyle name="쉼표 [0] 19" xfId="40664"/>
    <cellStyle name="쉼표 [0] 2" xfId="20820"/>
    <cellStyle name="쉼표 [0] 2 10" xfId="20821"/>
    <cellStyle name="쉼표 [0] 2 10 2" xfId="20822"/>
    <cellStyle name="쉼표 [0] 2 10 2 2" xfId="20823"/>
    <cellStyle name="쉼표 [0] 2 10 2 2 2" xfId="34303"/>
    <cellStyle name="쉼표 [0] 2 10 2 3" xfId="34304"/>
    <cellStyle name="쉼표 [0] 2 10 3" xfId="20824"/>
    <cellStyle name="쉼표 [0] 2 10 3 2" xfId="20825"/>
    <cellStyle name="쉼표 [0] 2 10 3 2 2" xfId="34306"/>
    <cellStyle name="쉼표 [0] 2 10 3 3" xfId="34307"/>
    <cellStyle name="쉼표 [0] 2 10 4" xfId="20826"/>
    <cellStyle name="쉼표 [0] 2 10 4 2" xfId="34308"/>
    <cellStyle name="쉼표 [0] 2 10 5" xfId="34309"/>
    <cellStyle name="쉼표 [0] 2 11" xfId="20827"/>
    <cellStyle name="쉼표 [0] 2 11 2" xfId="20828"/>
    <cellStyle name="쉼표 [0] 2 11 2 2" xfId="20829"/>
    <cellStyle name="쉼표 [0] 2 11 2 2 2" xfId="34310"/>
    <cellStyle name="쉼표 [0] 2 11 2 3" xfId="34311"/>
    <cellStyle name="쉼표 [0] 2 11 3" xfId="20830"/>
    <cellStyle name="쉼표 [0] 2 11 3 2" xfId="20831"/>
    <cellStyle name="쉼표 [0] 2 11 3 3" xfId="34312"/>
    <cellStyle name="쉼표 [0] 2 11 4" xfId="34313"/>
    <cellStyle name="쉼표 [0] 2 12" xfId="20832"/>
    <cellStyle name="쉼표 [0] 2 12 2" xfId="20833"/>
    <cellStyle name="쉼표 [0] 2 12 2 2" xfId="20834"/>
    <cellStyle name="쉼표 [0] 2 12 2 2 2" xfId="34316"/>
    <cellStyle name="쉼표 [0] 2 12 2 3" xfId="34317"/>
    <cellStyle name="쉼표 [0] 2 12 3" xfId="20835"/>
    <cellStyle name="쉼표 [0] 2 12 3 2" xfId="20836"/>
    <cellStyle name="쉼표 [0] 2 12 3 3" xfId="34320"/>
    <cellStyle name="쉼표 [0] 2 12 4" xfId="34321"/>
    <cellStyle name="쉼표 [0] 2 13" xfId="20837"/>
    <cellStyle name="쉼표 [0] 2 13 2" xfId="20838"/>
    <cellStyle name="쉼표 [0] 2 13 2 2" xfId="20839"/>
    <cellStyle name="쉼표 [0] 2 13 2 2 2" xfId="34323"/>
    <cellStyle name="쉼표 [0] 2 13 2 3" xfId="34324"/>
    <cellStyle name="쉼표 [0] 2 13 3" xfId="20840"/>
    <cellStyle name="쉼표 [0] 2 13 3 2" xfId="20841"/>
    <cellStyle name="쉼표 [0] 2 13 3 3" xfId="34326"/>
    <cellStyle name="쉼표 [0] 2 13 4" xfId="34327"/>
    <cellStyle name="쉼표 [0] 2 14" xfId="20842"/>
    <cellStyle name="쉼표 [0] 2 14 2" xfId="20843"/>
    <cellStyle name="쉼표 [0] 2 14 2 2" xfId="34329"/>
    <cellStyle name="쉼표 [0] 2 14 3" xfId="34330"/>
    <cellStyle name="쉼표 [0] 2 15" xfId="20844"/>
    <cellStyle name="쉼표 [0] 2 15 2" xfId="20845"/>
    <cellStyle name="쉼표 [0] 2 15 2 2" xfId="34333"/>
    <cellStyle name="쉼표 [0] 2 15 3" xfId="34334"/>
    <cellStyle name="쉼표 [0] 2 16" xfId="20846"/>
    <cellStyle name="쉼표 [0] 2 16 2" xfId="20847"/>
    <cellStyle name="쉼표 [0] 2 16 2 2" xfId="34337"/>
    <cellStyle name="쉼표 [0] 2 16 3" xfId="34338"/>
    <cellStyle name="쉼표 [0] 2 17" xfId="20848"/>
    <cellStyle name="쉼표 [0] 2 17 2" xfId="20849"/>
    <cellStyle name="쉼표 [0] 2 17 2 2" xfId="34340"/>
    <cellStyle name="쉼표 [0] 2 17 3" xfId="34341"/>
    <cellStyle name="쉼표 [0] 2 18" xfId="20850"/>
    <cellStyle name="쉼표 [0] 2 18 2" xfId="34342"/>
    <cellStyle name="쉼표 [0] 2 19" xfId="20851"/>
    <cellStyle name="쉼표 [0] 2 19 2" xfId="34343"/>
    <cellStyle name="쉼표 [0] 2 2" xfId="20852"/>
    <cellStyle name="쉼표 [0] 2 2 10" xfId="20853"/>
    <cellStyle name="쉼표 [0] 2 2 10 10" xfId="20854"/>
    <cellStyle name="쉼표 [0] 2 2 10 11" xfId="20855"/>
    <cellStyle name="쉼표 [0] 2 2 10 12" xfId="36244"/>
    <cellStyle name="쉼표 [0] 2 2 10 2" xfId="20856"/>
    <cellStyle name="쉼표 [0] 2 2 10 2 2" xfId="20857"/>
    <cellStyle name="쉼표 [0] 2 2 10 2 2 2" xfId="34347"/>
    <cellStyle name="쉼표 [0] 2 2 10 2 3" xfId="34348"/>
    <cellStyle name="쉼표 [0] 2 2 10 3" xfId="20858"/>
    <cellStyle name="쉼표 [0] 2 2 10 3 2" xfId="20859"/>
    <cellStyle name="쉼표 [0] 2 2 10 3 2 2" xfId="34351"/>
    <cellStyle name="쉼표 [0] 2 2 10 3 3" xfId="34352"/>
    <cellStyle name="쉼표 [0] 2 2 10 4" xfId="20860"/>
    <cellStyle name="쉼표 [0] 2 2 10 4 2" xfId="34354"/>
    <cellStyle name="쉼표 [0] 2 2 10 5" xfId="20861"/>
    <cellStyle name="쉼표 [0] 2 2 10 5 2" xfId="34356"/>
    <cellStyle name="쉼표 [0] 2 2 10 6" xfId="20862"/>
    <cellStyle name="쉼표 [0] 2 2 10 6 2" xfId="34358"/>
    <cellStyle name="쉼표 [0] 2 2 10 7" xfId="20863"/>
    <cellStyle name="쉼표 [0] 2 2 10 7 2" xfId="34359"/>
    <cellStyle name="쉼표 [0] 2 2 10 8" xfId="20864"/>
    <cellStyle name="쉼표 [0] 2 2 10 8 2" xfId="34360"/>
    <cellStyle name="쉼표 [0] 2 2 10 9" xfId="20865"/>
    <cellStyle name="쉼표 [0] 2 2 10 9 2" xfId="34361"/>
    <cellStyle name="쉼표 [0] 2 2 11" xfId="20866"/>
    <cellStyle name="쉼표 [0] 2 2 11 2" xfId="34362"/>
    <cellStyle name="쉼표 [0] 2 2 12" xfId="20867"/>
    <cellStyle name="쉼표 [0] 2 2 13" xfId="20868"/>
    <cellStyle name="쉼표 [0] 2 2 14" xfId="20869"/>
    <cellStyle name="쉼표 [0] 2 2 15" xfId="20870"/>
    <cellStyle name="쉼표 [0] 2 2 16" xfId="36007"/>
    <cellStyle name="쉼표 [0] 2 2 17" xfId="40665"/>
    <cellStyle name="쉼표 [0] 2 2 2" xfId="20871"/>
    <cellStyle name="쉼표 [0] 2 2 2 10" xfId="20872"/>
    <cellStyle name="쉼표 [0] 2 2 2 10 2" xfId="34365"/>
    <cellStyle name="쉼표 [0] 2 2 2 11" xfId="20873"/>
    <cellStyle name="쉼표 [0] 2 2 2 11 2" xfId="34367"/>
    <cellStyle name="쉼표 [0] 2 2 2 12" xfId="20874"/>
    <cellStyle name="쉼표 [0] 2 2 2 13" xfId="20875"/>
    <cellStyle name="쉼표 [0] 2 2 2 14" xfId="20876"/>
    <cellStyle name="쉼표 [0] 2 2 2 15" xfId="20877"/>
    <cellStyle name="쉼표 [0] 2 2 2 16" xfId="36005"/>
    <cellStyle name="쉼표 [0] 2 2 2 17" xfId="40666"/>
    <cellStyle name="쉼표 [0] 2 2 2 2" xfId="20878"/>
    <cellStyle name="쉼표 [0] 2 2 2 2 10" xfId="20879"/>
    <cellStyle name="쉼표 [0] 2 2 2 2 11" xfId="20880"/>
    <cellStyle name="쉼표 [0] 2 2 2 2 12" xfId="36003"/>
    <cellStyle name="쉼표 [0] 2 2 2 2 13" xfId="40667"/>
    <cellStyle name="쉼표 [0] 2 2 2 2 2" xfId="20881"/>
    <cellStyle name="쉼표 [0] 2 2 2 2 2 2" xfId="20882"/>
    <cellStyle name="쉼표 [0] 2 2 2 2 3" xfId="20883"/>
    <cellStyle name="쉼표 [0] 2 2 2 2 3 2" xfId="34368"/>
    <cellStyle name="쉼표 [0] 2 2 2 2 4" xfId="20884"/>
    <cellStyle name="쉼표 [0] 2 2 2 2 4 2" xfId="34369"/>
    <cellStyle name="쉼표 [0] 2 2 2 2 5" xfId="20885"/>
    <cellStyle name="쉼표 [0] 2 2 2 2 5 2" xfId="34371"/>
    <cellStyle name="쉼표 [0] 2 2 2 2 6" xfId="20886"/>
    <cellStyle name="쉼표 [0] 2 2 2 2 6 2" xfId="34373"/>
    <cellStyle name="쉼표 [0] 2 2 2 2 7" xfId="20887"/>
    <cellStyle name="쉼표 [0] 2 2 2 2 7 2" xfId="34375"/>
    <cellStyle name="쉼표 [0] 2 2 2 2 8" xfId="20888"/>
    <cellStyle name="쉼표 [0] 2 2 2 2 9" xfId="20889"/>
    <cellStyle name="쉼표 [0] 2 2 2 3" xfId="20890"/>
    <cellStyle name="쉼표 [0] 2 2 2 3 2" xfId="20891"/>
    <cellStyle name="쉼표 [0] 2 2 2 3 2 2" xfId="34376"/>
    <cellStyle name="쉼표 [0] 2 2 2 3 3" xfId="20892"/>
    <cellStyle name="쉼표 [0] 2 2 2 3 3 2" xfId="34377"/>
    <cellStyle name="쉼표 [0] 2 2 2 3 4" xfId="20893"/>
    <cellStyle name="쉼표 [0] 2 2 2 3 4 2" xfId="34378"/>
    <cellStyle name="쉼표 [0] 2 2 2 3 5" xfId="20894"/>
    <cellStyle name="쉼표 [0] 2 2 2 3 6" xfId="20895"/>
    <cellStyle name="쉼표 [0] 2 2 2 3 7" xfId="20896"/>
    <cellStyle name="쉼표 [0] 2 2 2 3 8" xfId="36241"/>
    <cellStyle name="쉼표 [0] 2 2 2 3 9" xfId="40668"/>
    <cellStyle name="쉼표 [0] 2 2 2 4" xfId="20897"/>
    <cellStyle name="쉼표 [0] 2 2 2 4 2" xfId="20898"/>
    <cellStyle name="쉼표 [0] 2 2 2 4 2 2" xfId="34379"/>
    <cellStyle name="쉼표 [0] 2 2 2 4 3" xfId="20899"/>
    <cellStyle name="쉼표 [0] 2 2 2 4 3 2" xfId="34380"/>
    <cellStyle name="쉼표 [0] 2 2 2 4 4" xfId="20900"/>
    <cellStyle name="쉼표 [0] 2 2 2 4 4 2" xfId="34382"/>
    <cellStyle name="쉼표 [0] 2 2 2 4 5" xfId="20901"/>
    <cellStyle name="쉼표 [0] 2 2 2 4 6" xfId="20902"/>
    <cellStyle name="쉼표 [0] 2 2 2 4 7" xfId="36240"/>
    <cellStyle name="쉼표 [0] 2 2 2 5" xfId="20903"/>
    <cellStyle name="쉼표 [0] 2 2 2 5 2" xfId="20904"/>
    <cellStyle name="쉼표 [0] 2 2 2 5 2 2" xfId="34385"/>
    <cellStyle name="쉼표 [0] 2 2 2 5 3" xfId="20905"/>
    <cellStyle name="쉼표 [0] 2 2 2 5 3 2" xfId="34387"/>
    <cellStyle name="쉼표 [0] 2 2 2 5 4" xfId="20906"/>
    <cellStyle name="쉼표 [0] 2 2 2 5 4 2" xfId="34389"/>
    <cellStyle name="쉼표 [0] 2 2 2 5 5" xfId="20907"/>
    <cellStyle name="쉼표 [0] 2 2 2 5 6" xfId="20908"/>
    <cellStyle name="쉼표 [0] 2 2 2 5 7" xfId="36238"/>
    <cellStyle name="쉼표 [0] 2 2 2 6" xfId="20909"/>
    <cellStyle name="쉼표 [0] 2 2 2 6 2" xfId="34392"/>
    <cellStyle name="쉼표 [0] 2 2 2 7" xfId="20910"/>
    <cellStyle name="쉼표 [0] 2 2 2 7 2" xfId="34394"/>
    <cellStyle name="쉼표 [0] 2 2 2 8" xfId="20911"/>
    <cellStyle name="쉼표 [0] 2 2 2 8 2" xfId="34395"/>
    <cellStyle name="쉼표 [0] 2 2 2 9" xfId="20912"/>
    <cellStyle name="쉼표 [0] 2 2 2 9 2" xfId="34396"/>
    <cellStyle name="쉼표 [0] 2 2 3" xfId="20913"/>
    <cellStyle name="쉼표 [0] 2 2 3 10" xfId="20914"/>
    <cellStyle name="쉼표 [0] 2 2 3 11" xfId="20915"/>
    <cellStyle name="쉼표 [0] 2 2 3 12" xfId="20916"/>
    <cellStyle name="쉼표 [0] 2 2 3 13" xfId="36001"/>
    <cellStyle name="쉼표 [0] 2 2 3 14" xfId="40669"/>
    <cellStyle name="쉼표 [0] 2 2 3 2" xfId="20917"/>
    <cellStyle name="쉼표 [0] 2 2 3 2 10" xfId="20918"/>
    <cellStyle name="쉼표 [0] 2 2 3 2 11" xfId="20919"/>
    <cellStyle name="쉼표 [0] 2 2 3 2 12" xfId="36000"/>
    <cellStyle name="쉼표 [0] 2 2 3 2 2" xfId="20920"/>
    <cellStyle name="쉼표 [0] 2 2 3 2 2 2" xfId="20921"/>
    <cellStyle name="쉼표 [0] 2 2 3 2 3" xfId="20922"/>
    <cellStyle name="쉼표 [0] 2 2 3 2 3 2" xfId="34400"/>
    <cellStyle name="쉼표 [0] 2 2 3 2 4" xfId="20923"/>
    <cellStyle name="쉼표 [0] 2 2 3 2 4 2" xfId="34401"/>
    <cellStyle name="쉼표 [0] 2 2 3 2 5" xfId="20924"/>
    <cellStyle name="쉼표 [0] 2 2 3 2 5 2" xfId="34403"/>
    <cellStyle name="쉼표 [0] 2 2 3 2 6" xfId="20925"/>
    <cellStyle name="쉼표 [0] 2 2 3 2 6 2" xfId="34404"/>
    <cellStyle name="쉼표 [0] 2 2 3 2 7" xfId="20926"/>
    <cellStyle name="쉼표 [0] 2 2 3 2 7 2" xfId="34405"/>
    <cellStyle name="쉼표 [0] 2 2 3 2 8" xfId="20927"/>
    <cellStyle name="쉼표 [0] 2 2 3 2 9" xfId="20928"/>
    <cellStyle name="쉼표 [0] 2 2 3 3" xfId="20929"/>
    <cellStyle name="쉼표 [0] 2 2 3 3 2" xfId="20930"/>
    <cellStyle name="쉼표 [0] 2 2 3 4" xfId="20931"/>
    <cellStyle name="쉼표 [0] 2 2 3 4 2" xfId="34406"/>
    <cellStyle name="쉼표 [0] 2 2 3 5" xfId="20932"/>
    <cellStyle name="쉼표 [0] 2 2 3 5 2" xfId="34408"/>
    <cellStyle name="쉼표 [0] 2 2 3 6" xfId="20933"/>
    <cellStyle name="쉼표 [0] 2 2 3 6 2" xfId="34410"/>
    <cellStyle name="쉼표 [0] 2 2 3 7" xfId="20934"/>
    <cellStyle name="쉼표 [0] 2 2 3 7 2" xfId="34412"/>
    <cellStyle name="쉼표 [0] 2 2 3 8" xfId="20935"/>
    <cellStyle name="쉼표 [0] 2 2 3 8 2" xfId="34414"/>
    <cellStyle name="쉼표 [0] 2 2 3 9" xfId="20936"/>
    <cellStyle name="쉼표 [0] 2 2 4" xfId="20937"/>
    <cellStyle name="쉼표 [0] 2 2 4 10" xfId="20938"/>
    <cellStyle name="쉼표 [0] 2 2 4 11" xfId="20939"/>
    <cellStyle name="쉼표 [0] 2 2 4 12" xfId="20940"/>
    <cellStyle name="쉼표 [0] 2 2 4 13" xfId="35999"/>
    <cellStyle name="쉼표 [0] 2 2 4 14" xfId="40670"/>
    <cellStyle name="쉼표 [0] 2 2 4 2" xfId="20941"/>
    <cellStyle name="쉼표 [0] 2 2 4 2 10" xfId="20942"/>
    <cellStyle name="쉼표 [0] 2 2 4 2 11" xfId="20943"/>
    <cellStyle name="쉼표 [0] 2 2 4 2 12" xfId="35997"/>
    <cellStyle name="쉼표 [0] 2 2 4 2 2" xfId="20944"/>
    <cellStyle name="쉼표 [0] 2 2 4 2 2 2" xfId="20945"/>
    <cellStyle name="쉼표 [0] 2 2 4 2 3" xfId="20946"/>
    <cellStyle name="쉼표 [0] 2 2 4 2 3 2" xfId="34419"/>
    <cellStyle name="쉼표 [0] 2 2 4 2 4" xfId="20947"/>
    <cellStyle name="쉼표 [0] 2 2 4 2 4 2" xfId="34420"/>
    <cellStyle name="쉼표 [0] 2 2 4 2 5" xfId="20948"/>
    <cellStyle name="쉼표 [0] 2 2 4 2 5 2" xfId="34421"/>
    <cellStyle name="쉼표 [0] 2 2 4 2 6" xfId="20949"/>
    <cellStyle name="쉼표 [0] 2 2 4 2 6 2" xfId="34422"/>
    <cellStyle name="쉼표 [0] 2 2 4 2 7" xfId="20950"/>
    <cellStyle name="쉼표 [0] 2 2 4 2 7 2" xfId="34423"/>
    <cellStyle name="쉼표 [0] 2 2 4 2 8" xfId="20951"/>
    <cellStyle name="쉼표 [0] 2 2 4 2 9" xfId="20952"/>
    <cellStyle name="쉼표 [0] 2 2 4 3" xfId="20953"/>
    <cellStyle name="쉼표 [0] 2 2 4 3 2" xfId="20954"/>
    <cellStyle name="쉼표 [0] 2 2 4 4" xfId="20955"/>
    <cellStyle name="쉼표 [0] 2 2 4 4 2" xfId="34426"/>
    <cellStyle name="쉼표 [0] 2 2 4 5" xfId="20956"/>
    <cellStyle name="쉼표 [0] 2 2 4 5 2" xfId="34428"/>
    <cellStyle name="쉼표 [0] 2 2 4 6" xfId="20957"/>
    <cellStyle name="쉼표 [0] 2 2 4 6 2" xfId="34430"/>
    <cellStyle name="쉼표 [0] 2 2 4 7" xfId="20958"/>
    <cellStyle name="쉼표 [0] 2 2 4 7 2" xfId="34431"/>
    <cellStyle name="쉼표 [0] 2 2 4 8" xfId="20959"/>
    <cellStyle name="쉼표 [0] 2 2 4 8 2" xfId="34432"/>
    <cellStyle name="쉼표 [0] 2 2 4 9" xfId="20960"/>
    <cellStyle name="쉼표 [0] 2 2 5" xfId="20961"/>
    <cellStyle name="쉼표 [0] 2 2 5 10" xfId="20962"/>
    <cellStyle name="쉼표 [0] 2 2 5 11" xfId="20963"/>
    <cellStyle name="쉼표 [0] 2 2 5 12" xfId="20964"/>
    <cellStyle name="쉼표 [0] 2 2 5 13" xfId="35995"/>
    <cellStyle name="쉼표 [0] 2 2 5 2" xfId="20965"/>
    <cellStyle name="쉼표 [0] 2 2 5 2 10" xfId="20966"/>
    <cellStyle name="쉼표 [0] 2 2 5 2 11" xfId="20967"/>
    <cellStyle name="쉼표 [0] 2 2 5 2 12" xfId="35993"/>
    <cellStyle name="쉼표 [0] 2 2 5 2 2" xfId="20968"/>
    <cellStyle name="쉼표 [0] 2 2 5 2 2 2" xfId="20969"/>
    <cellStyle name="쉼표 [0] 2 2 5 2 3" xfId="20970"/>
    <cellStyle name="쉼표 [0] 2 2 5 2 3 2" xfId="34437"/>
    <cellStyle name="쉼표 [0] 2 2 5 2 4" xfId="20971"/>
    <cellStyle name="쉼표 [0] 2 2 5 2 4 2" xfId="34439"/>
    <cellStyle name="쉼표 [0] 2 2 5 2 5" xfId="20972"/>
    <cellStyle name="쉼표 [0] 2 2 5 2 5 2" xfId="34441"/>
    <cellStyle name="쉼표 [0] 2 2 5 2 6" xfId="20973"/>
    <cellStyle name="쉼표 [0] 2 2 5 2 6 2" xfId="34443"/>
    <cellStyle name="쉼표 [0] 2 2 5 2 7" xfId="20974"/>
    <cellStyle name="쉼표 [0] 2 2 5 2 7 2" xfId="34444"/>
    <cellStyle name="쉼표 [0] 2 2 5 2 8" xfId="20975"/>
    <cellStyle name="쉼표 [0] 2 2 5 2 9" xfId="20976"/>
    <cellStyle name="쉼표 [0] 2 2 5 3" xfId="20977"/>
    <cellStyle name="쉼표 [0] 2 2 5 3 2" xfId="20978"/>
    <cellStyle name="쉼표 [0] 2 2 5 4" xfId="20979"/>
    <cellStyle name="쉼표 [0] 2 2 5 4 2" xfId="34445"/>
    <cellStyle name="쉼표 [0] 2 2 5 5" xfId="20980"/>
    <cellStyle name="쉼표 [0] 2 2 5 5 2" xfId="34446"/>
    <cellStyle name="쉼표 [0] 2 2 5 6" xfId="20981"/>
    <cellStyle name="쉼표 [0] 2 2 5 6 2" xfId="34448"/>
    <cellStyle name="쉼표 [0] 2 2 5 7" xfId="20982"/>
    <cellStyle name="쉼표 [0] 2 2 5 7 2" xfId="34450"/>
    <cellStyle name="쉼표 [0] 2 2 5 8" xfId="20983"/>
    <cellStyle name="쉼표 [0] 2 2 5 8 2" xfId="34452"/>
    <cellStyle name="쉼표 [0] 2 2 5 9" xfId="20984"/>
    <cellStyle name="쉼표 [0] 2 2 6" xfId="20985"/>
    <cellStyle name="쉼표 [0] 2 2 6 10" xfId="20986"/>
    <cellStyle name="쉼표 [0] 2 2 6 11" xfId="20987"/>
    <cellStyle name="쉼표 [0] 2 2 6 12" xfId="20988"/>
    <cellStyle name="쉼표 [0] 2 2 6 13" xfId="35992"/>
    <cellStyle name="쉼표 [0] 2 2 6 2" xfId="20989"/>
    <cellStyle name="쉼표 [0] 2 2 6 2 10" xfId="20990"/>
    <cellStyle name="쉼표 [0] 2 2 6 2 11" xfId="20991"/>
    <cellStyle name="쉼표 [0] 2 2 6 2 12" xfId="35991"/>
    <cellStyle name="쉼표 [0] 2 2 6 2 2" xfId="20992"/>
    <cellStyle name="쉼표 [0] 2 2 6 2 2 2" xfId="20993"/>
    <cellStyle name="쉼표 [0] 2 2 6 2 3" xfId="20994"/>
    <cellStyle name="쉼표 [0] 2 2 6 2 3 2" xfId="34455"/>
    <cellStyle name="쉼표 [0] 2 2 6 2 4" xfId="20995"/>
    <cellStyle name="쉼표 [0] 2 2 6 2 4 2" xfId="34456"/>
    <cellStyle name="쉼표 [0] 2 2 6 2 5" xfId="20996"/>
    <cellStyle name="쉼표 [0] 2 2 6 2 5 2" xfId="34457"/>
    <cellStyle name="쉼표 [0] 2 2 6 2 6" xfId="20997"/>
    <cellStyle name="쉼표 [0] 2 2 6 2 6 2" xfId="34459"/>
    <cellStyle name="쉼표 [0] 2 2 6 2 7" xfId="20998"/>
    <cellStyle name="쉼표 [0] 2 2 6 2 7 2" xfId="34460"/>
    <cellStyle name="쉼표 [0] 2 2 6 2 8" xfId="20999"/>
    <cellStyle name="쉼표 [0] 2 2 6 2 9" xfId="21000"/>
    <cellStyle name="쉼표 [0] 2 2 6 3" xfId="21001"/>
    <cellStyle name="쉼표 [0] 2 2 6 3 2" xfId="21002"/>
    <cellStyle name="쉼표 [0] 2 2 6 4" xfId="21003"/>
    <cellStyle name="쉼표 [0] 2 2 6 4 2" xfId="34461"/>
    <cellStyle name="쉼표 [0] 2 2 6 5" xfId="21004"/>
    <cellStyle name="쉼표 [0] 2 2 6 5 2" xfId="34462"/>
    <cellStyle name="쉼표 [0] 2 2 6 6" xfId="21005"/>
    <cellStyle name="쉼표 [0] 2 2 6 6 2" xfId="34463"/>
    <cellStyle name="쉼표 [0] 2 2 6 7" xfId="21006"/>
    <cellStyle name="쉼표 [0] 2 2 6 7 2" xfId="34464"/>
    <cellStyle name="쉼표 [0] 2 2 6 8" xfId="21007"/>
    <cellStyle name="쉼표 [0] 2 2 6 8 2" xfId="34465"/>
    <cellStyle name="쉼표 [0] 2 2 6 9" xfId="21008"/>
    <cellStyle name="쉼표 [0] 2 2 7" xfId="21009"/>
    <cellStyle name="쉼표 [0] 2 2 7 10" xfId="21010"/>
    <cellStyle name="쉼표 [0] 2 2 7 11" xfId="21011"/>
    <cellStyle name="쉼표 [0] 2 2 7 12" xfId="35989"/>
    <cellStyle name="쉼표 [0] 2 2 7 2" xfId="21012"/>
    <cellStyle name="쉼표 [0] 2 2 7 2 2" xfId="21013"/>
    <cellStyle name="쉼표 [0] 2 2 7 3" xfId="21014"/>
    <cellStyle name="쉼표 [0] 2 2 7 3 2" xfId="34466"/>
    <cellStyle name="쉼표 [0] 2 2 7 4" xfId="21015"/>
    <cellStyle name="쉼표 [0] 2 2 7 4 2" xfId="34467"/>
    <cellStyle name="쉼표 [0] 2 2 7 5" xfId="21016"/>
    <cellStyle name="쉼표 [0] 2 2 7 5 2" xfId="34468"/>
    <cellStyle name="쉼표 [0] 2 2 7 6" xfId="21017"/>
    <cellStyle name="쉼표 [0] 2 2 7 6 2" xfId="34469"/>
    <cellStyle name="쉼표 [0] 2 2 7 7" xfId="21018"/>
    <cellStyle name="쉼표 [0] 2 2 7 7 2" xfId="34470"/>
    <cellStyle name="쉼표 [0] 2 2 7 8" xfId="21019"/>
    <cellStyle name="쉼표 [0] 2 2 7 9" xfId="21020"/>
    <cellStyle name="쉼표 [0] 2 2 8" xfId="21021"/>
    <cellStyle name="쉼표 [0] 2 2 8 10" xfId="21022"/>
    <cellStyle name="쉼표 [0] 2 2 8 11" xfId="21023"/>
    <cellStyle name="쉼표 [0] 2 2 8 12" xfId="36230"/>
    <cellStyle name="쉼표 [0] 2 2 8 2" xfId="21024"/>
    <cellStyle name="쉼표 [0] 2 2 8 2 2" xfId="34471"/>
    <cellStyle name="쉼표 [0] 2 2 8 3" xfId="21025"/>
    <cellStyle name="쉼표 [0] 2 2 8 3 2" xfId="34472"/>
    <cellStyle name="쉼표 [0] 2 2 8 4" xfId="21026"/>
    <cellStyle name="쉼표 [0] 2 2 8 4 2" xfId="34473"/>
    <cellStyle name="쉼표 [0] 2 2 8 5" xfId="21027"/>
    <cellStyle name="쉼표 [0] 2 2 8 5 2" xfId="34474"/>
    <cellStyle name="쉼표 [0] 2 2 8 6" xfId="21028"/>
    <cellStyle name="쉼표 [0] 2 2 8 6 2" xfId="34475"/>
    <cellStyle name="쉼표 [0] 2 2 8 7" xfId="21029"/>
    <cellStyle name="쉼표 [0] 2 2 8 7 2" xfId="34476"/>
    <cellStyle name="쉼표 [0] 2 2 8 8" xfId="21030"/>
    <cellStyle name="쉼표 [0] 2 2 8 8 2" xfId="34477"/>
    <cellStyle name="쉼표 [0] 2 2 8 9" xfId="21031"/>
    <cellStyle name="쉼표 [0] 2 2 8 9 2" xfId="34478"/>
    <cellStyle name="쉼표 [0] 2 2 9" xfId="21032"/>
    <cellStyle name="쉼표 [0] 2 2 9 10" xfId="21033"/>
    <cellStyle name="쉼표 [0] 2 2 9 11" xfId="21034"/>
    <cellStyle name="쉼표 [0] 2 2 9 12" xfId="36228"/>
    <cellStyle name="쉼표 [0] 2 2 9 2" xfId="21035"/>
    <cellStyle name="쉼표 [0] 2 2 9 2 2" xfId="34479"/>
    <cellStyle name="쉼표 [0] 2 2 9 3" xfId="21036"/>
    <cellStyle name="쉼표 [0] 2 2 9 3 2" xfId="34480"/>
    <cellStyle name="쉼표 [0] 2 2 9 4" xfId="21037"/>
    <cellStyle name="쉼표 [0] 2 2 9 4 2" xfId="34481"/>
    <cellStyle name="쉼표 [0] 2 2 9 5" xfId="21038"/>
    <cellStyle name="쉼표 [0] 2 2 9 5 2" xfId="34482"/>
    <cellStyle name="쉼표 [0] 2 2 9 6" xfId="21039"/>
    <cellStyle name="쉼표 [0] 2 2 9 6 2" xfId="34483"/>
    <cellStyle name="쉼표 [0] 2 2 9 7" xfId="21040"/>
    <cellStyle name="쉼표 [0] 2 2 9 7 2" xfId="34484"/>
    <cellStyle name="쉼표 [0] 2 2 9 8" xfId="21041"/>
    <cellStyle name="쉼표 [0] 2 2 9 8 2" xfId="34485"/>
    <cellStyle name="쉼표 [0] 2 2 9 9" xfId="21042"/>
    <cellStyle name="쉼표 [0] 2 2 9 9 2" xfId="34486"/>
    <cellStyle name="쉼표 [0] 2 20" xfId="21043"/>
    <cellStyle name="쉼표 [0] 2 21" xfId="21044"/>
    <cellStyle name="쉼표 [0] 2 22" xfId="21045"/>
    <cellStyle name="쉼표 [0] 2 23" xfId="21046"/>
    <cellStyle name="쉼표 [0] 2 24" xfId="36008"/>
    <cellStyle name="쉼표 [0] 2 3" xfId="21047"/>
    <cellStyle name="쉼표 [0] 2 3 10" xfId="21048"/>
    <cellStyle name="쉼표 [0] 2 3 11" xfId="21049"/>
    <cellStyle name="쉼표 [0] 2 3 12" xfId="21050"/>
    <cellStyle name="쉼표 [0] 2 3 13" xfId="21051"/>
    <cellStyle name="쉼표 [0] 2 3 14" xfId="35987"/>
    <cellStyle name="쉼표 [0] 2 3 2" xfId="21052"/>
    <cellStyle name="쉼표 [0] 2 3 2 10" xfId="40671"/>
    <cellStyle name="쉼표 [0] 2 3 2 2" xfId="21053"/>
    <cellStyle name="쉼표 [0] 2 3 2 2 10" xfId="21054"/>
    <cellStyle name="쉼표 [0] 2 3 2 2 11" xfId="21055"/>
    <cellStyle name="쉼표 [0] 2 3 2 2 12" xfId="35984"/>
    <cellStyle name="쉼표 [0] 2 3 2 2 2" xfId="21056"/>
    <cellStyle name="쉼표 [0] 2 3 2 2 2 2" xfId="21057"/>
    <cellStyle name="쉼표 [0] 2 3 2 2 3" xfId="21058"/>
    <cellStyle name="쉼표 [0] 2 3 2 2 3 2" xfId="34487"/>
    <cellStyle name="쉼표 [0] 2 3 2 2 4" xfId="21059"/>
    <cellStyle name="쉼표 [0] 2 3 2 2 4 2" xfId="34488"/>
    <cellStyle name="쉼표 [0] 2 3 2 2 5" xfId="21060"/>
    <cellStyle name="쉼표 [0] 2 3 2 2 5 2" xfId="34489"/>
    <cellStyle name="쉼표 [0] 2 3 2 2 6" xfId="21061"/>
    <cellStyle name="쉼표 [0] 2 3 2 2 6 2" xfId="34490"/>
    <cellStyle name="쉼표 [0] 2 3 2 2 7" xfId="21062"/>
    <cellStyle name="쉼표 [0] 2 3 2 2 7 2" xfId="34491"/>
    <cellStyle name="쉼표 [0] 2 3 2 2 8" xfId="21063"/>
    <cellStyle name="쉼표 [0] 2 3 2 2 9" xfId="21064"/>
    <cellStyle name="쉼표 [0] 2 3 2 3" xfId="21065"/>
    <cellStyle name="쉼표 [0] 2 3 2 3 2" xfId="34493"/>
    <cellStyle name="쉼표 [0] 2 3 2 4" xfId="21066"/>
    <cellStyle name="쉼표 [0] 2 3 2 4 2" xfId="34495"/>
    <cellStyle name="쉼표 [0] 2 3 2 5" xfId="21067"/>
    <cellStyle name="쉼표 [0] 2 3 2 6" xfId="21068"/>
    <cellStyle name="쉼표 [0] 2 3 2 7" xfId="21069"/>
    <cellStyle name="쉼표 [0] 2 3 2 8" xfId="21070"/>
    <cellStyle name="쉼표 [0] 2 3 2 9" xfId="35985"/>
    <cellStyle name="쉼표 [0] 2 3 3" xfId="21071"/>
    <cellStyle name="쉼표 [0] 2 3 3 10" xfId="21072"/>
    <cellStyle name="쉼표 [0] 2 3 3 11" xfId="21073"/>
    <cellStyle name="쉼표 [0] 2 3 3 12" xfId="35983"/>
    <cellStyle name="쉼표 [0] 2 3 3 2" xfId="21074"/>
    <cellStyle name="쉼표 [0] 2 3 3 2 2" xfId="21075"/>
    <cellStyle name="쉼표 [0] 2 3 3 3" xfId="21076"/>
    <cellStyle name="쉼표 [0] 2 3 3 3 2" xfId="34501"/>
    <cellStyle name="쉼표 [0] 2 3 3 4" xfId="21077"/>
    <cellStyle name="쉼표 [0] 2 3 3 4 2" xfId="34503"/>
    <cellStyle name="쉼표 [0] 2 3 3 5" xfId="21078"/>
    <cellStyle name="쉼표 [0] 2 3 3 5 2" xfId="34505"/>
    <cellStyle name="쉼표 [0] 2 3 3 6" xfId="21079"/>
    <cellStyle name="쉼표 [0] 2 3 3 6 2" xfId="34507"/>
    <cellStyle name="쉼표 [0] 2 3 3 7" xfId="21080"/>
    <cellStyle name="쉼표 [0] 2 3 3 7 2" xfId="34509"/>
    <cellStyle name="쉼표 [0] 2 3 3 8" xfId="21081"/>
    <cellStyle name="쉼표 [0] 2 3 3 9" xfId="21082"/>
    <cellStyle name="쉼표 [0] 2 3 4" xfId="21083"/>
    <cellStyle name="쉼표 [0] 2 3 4 2" xfId="21084"/>
    <cellStyle name="쉼표 [0] 2 3 5" xfId="21085"/>
    <cellStyle name="쉼표 [0] 2 3 5 2" xfId="34510"/>
    <cellStyle name="쉼표 [0] 2 3 6" xfId="21086"/>
    <cellStyle name="쉼표 [0] 2 3 6 2" xfId="34511"/>
    <cellStyle name="쉼표 [0] 2 3 7" xfId="21087"/>
    <cellStyle name="쉼표 [0] 2 3 7 2" xfId="34512"/>
    <cellStyle name="쉼표 [0] 2 3 8" xfId="21088"/>
    <cellStyle name="쉼표 [0] 2 3 8 2" xfId="34513"/>
    <cellStyle name="쉼표 [0] 2 3 9" xfId="21089"/>
    <cellStyle name="쉼표 [0] 2 3 9 2" xfId="34514"/>
    <cellStyle name="쉼표 [0] 2 4" xfId="21090"/>
    <cellStyle name="쉼표 [0] 2 4 10" xfId="21091"/>
    <cellStyle name="쉼표 [0] 2 4 11" xfId="21092"/>
    <cellStyle name="쉼표 [0] 2 4 12" xfId="21093"/>
    <cellStyle name="쉼표 [0] 2 4 13" xfId="21094"/>
    <cellStyle name="쉼표 [0] 2 4 14" xfId="35981"/>
    <cellStyle name="쉼표 [0] 2 4 15" xfId="40672"/>
    <cellStyle name="쉼표 [0] 2 4 2" xfId="21095"/>
    <cellStyle name="쉼표 [0] 2 4 2 10" xfId="21096"/>
    <cellStyle name="쉼표 [0] 2 4 2 10 2" xfId="34515"/>
    <cellStyle name="쉼표 [0] 2 4 2 11" xfId="21097"/>
    <cellStyle name="쉼표 [0] 2 4 2 12" xfId="21098"/>
    <cellStyle name="쉼표 [0] 2 4 2 13" xfId="21099"/>
    <cellStyle name="쉼표 [0] 2 4 2 14" xfId="21100"/>
    <cellStyle name="쉼표 [0] 2 4 2 15" xfId="35979"/>
    <cellStyle name="쉼표 [0] 2 4 2 16" xfId="40673"/>
    <cellStyle name="쉼표 [0] 2 4 2 2" xfId="21101"/>
    <cellStyle name="쉼표 [0] 2 4 2 2 10" xfId="21102"/>
    <cellStyle name="쉼표 [0] 2 4 2 2 11" xfId="21103"/>
    <cellStyle name="쉼표 [0] 2 4 2 2 12" xfId="21104"/>
    <cellStyle name="쉼표 [0] 2 4 2 2 13" xfId="21105"/>
    <cellStyle name="쉼표 [0] 2 4 2 2 14" xfId="35977"/>
    <cellStyle name="쉼표 [0] 2 4 2 2 2" xfId="21106"/>
    <cellStyle name="쉼표 [0] 2 4 2 2 2 2" xfId="21107"/>
    <cellStyle name="쉼표 [0] 2 4 2 2 3" xfId="21108"/>
    <cellStyle name="쉼표 [0] 2 4 2 2 3 2" xfId="34521"/>
    <cellStyle name="쉼표 [0] 2 4 2 2 4" xfId="21109"/>
    <cellStyle name="쉼표 [0] 2 4 2 2 4 2" xfId="34523"/>
    <cellStyle name="쉼표 [0] 2 4 2 2 5" xfId="21110"/>
    <cellStyle name="쉼표 [0] 2 4 2 2 5 2" xfId="34525"/>
    <cellStyle name="쉼표 [0] 2 4 2 2 6" xfId="21111"/>
    <cellStyle name="쉼표 [0] 2 4 2 2 6 2" xfId="34527"/>
    <cellStyle name="쉼표 [0] 2 4 2 2 7" xfId="21112"/>
    <cellStyle name="쉼표 [0] 2 4 2 2 7 2" xfId="34529"/>
    <cellStyle name="쉼표 [0] 2 4 2 2 8" xfId="21113"/>
    <cellStyle name="쉼표 [0] 2 4 2 2 8 2" xfId="34530"/>
    <cellStyle name="쉼표 [0] 2 4 2 2 9" xfId="21114"/>
    <cellStyle name="쉼표 [0] 2 4 2 2 9 2" xfId="34532"/>
    <cellStyle name="쉼표 [0] 2 4 2 3" xfId="21115"/>
    <cellStyle name="쉼표 [0] 2 4 2 3 2" xfId="21116"/>
    <cellStyle name="쉼표 [0] 2 4 2 4" xfId="21117"/>
    <cellStyle name="쉼표 [0] 2 4 2 4 2" xfId="34536"/>
    <cellStyle name="쉼표 [0] 2 4 2 5" xfId="21118"/>
    <cellStyle name="쉼표 [0] 2 4 2 5 2" xfId="34538"/>
    <cellStyle name="쉼표 [0] 2 4 2 6" xfId="21119"/>
    <cellStyle name="쉼표 [0] 2 4 2 6 2" xfId="34540"/>
    <cellStyle name="쉼표 [0] 2 4 2 7" xfId="21120"/>
    <cellStyle name="쉼표 [0] 2 4 2 7 2" xfId="34542"/>
    <cellStyle name="쉼표 [0] 2 4 2 8" xfId="21121"/>
    <cellStyle name="쉼표 [0] 2 4 2 8 2" xfId="34544"/>
    <cellStyle name="쉼표 [0] 2 4 2 9" xfId="21122"/>
    <cellStyle name="쉼표 [0] 2 4 2 9 2" xfId="34546"/>
    <cellStyle name="쉼표 [0] 2 4 3" xfId="21123"/>
    <cellStyle name="쉼표 [0] 2 4 3 10" xfId="21124"/>
    <cellStyle name="쉼표 [0] 2 4 3 11" xfId="21125"/>
    <cellStyle name="쉼표 [0] 2 4 3 12" xfId="35976"/>
    <cellStyle name="쉼표 [0] 2 4 3 13" xfId="40674"/>
    <cellStyle name="쉼표 [0] 2 4 3 2" xfId="21126"/>
    <cellStyle name="쉼표 [0] 2 4 3 2 2" xfId="21127"/>
    <cellStyle name="쉼표 [0] 2 4 3 3" xfId="21128"/>
    <cellStyle name="쉼표 [0] 2 4 3 3 2" xfId="34551"/>
    <cellStyle name="쉼표 [0] 2 4 3 4" xfId="21129"/>
    <cellStyle name="쉼표 [0] 2 4 3 4 2" xfId="34553"/>
    <cellStyle name="쉼표 [0] 2 4 3 5" xfId="21130"/>
    <cellStyle name="쉼표 [0] 2 4 3 5 2" xfId="34555"/>
    <cellStyle name="쉼표 [0] 2 4 3 6" xfId="21131"/>
    <cellStyle name="쉼표 [0] 2 4 3 6 2" xfId="34557"/>
    <cellStyle name="쉼표 [0] 2 4 3 7" xfId="21132"/>
    <cellStyle name="쉼표 [0] 2 4 3 7 2" xfId="34559"/>
    <cellStyle name="쉼표 [0] 2 4 3 8" xfId="21133"/>
    <cellStyle name="쉼표 [0] 2 4 3 9" xfId="21134"/>
    <cellStyle name="쉼표 [0] 2 4 4" xfId="21135"/>
    <cellStyle name="쉼표 [0] 2 4 4 2" xfId="21136"/>
    <cellStyle name="쉼표 [0] 2 4 4 3" xfId="40675"/>
    <cellStyle name="쉼표 [0] 2 4 5" xfId="21137"/>
    <cellStyle name="쉼표 [0] 2 4 5 2" xfId="34564"/>
    <cellStyle name="쉼표 [0] 2 4 6" xfId="21138"/>
    <cellStyle name="쉼표 [0] 2 4 6 2" xfId="34566"/>
    <cellStyle name="쉼표 [0] 2 4 7" xfId="21139"/>
    <cellStyle name="쉼표 [0] 2 4 7 2" xfId="34568"/>
    <cellStyle name="쉼표 [0] 2 4 8" xfId="21140"/>
    <cellStyle name="쉼표 [0] 2 4 8 2" xfId="34570"/>
    <cellStyle name="쉼표 [0] 2 4 9" xfId="21141"/>
    <cellStyle name="쉼표 [0] 2 4 9 2" xfId="34572"/>
    <cellStyle name="쉼표 [0] 2 5" xfId="21142"/>
    <cellStyle name="쉼표 [0] 2 5 10" xfId="21143"/>
    <cellStyle name="쉼표 [0] 2 5 11" xfId="21144"/>
    <cellStyle name="쉼표 [0] 2 5 12" xfId="21145"/>
    <cellStyle name="쉼표 [0] 2 5 13" xfId="35975"/>
    <cellStyle name="쉼표 [0] 2 5 14" xfId="40676"/>
    <cellStyle name="쉼표 [0] 2 5 2" xfId="21146"/>
    <cellStyle name="쉼표 [0] 2 5 2 10" xfId="21147"/>
    <cellStyle name="쉼표 [0] 2 5 2 11" xfId="21148"/>
    <cellStyle name="쉼표 [0] 2 5 2 12" xfId="35973"/>
    <cellStyle name="쉼표 [0] 2 5 2 2" xfId="21149"/>
    <cellStyle name="쉼표 [0] 2 5 2 2 2" xfId="21150"/>
    <cellStyle name="쉼표 [0] 2 5 2 3" xfId="21151"/>
    <cellStyle name="쉼표 [0] 2 5 2 3 2" xfId="34578"/>
    <cellStyle name="쉼표 [0] 2 5 2 4" xfId="21152"/>
    <cellStyle name="쉼표 [0] 2 5 2 4 2" xfId="34580"/>
    <cellStyle name="쉼표 [0] 2 5 2 5" xfId="21153"/>
    <cellStyle name="쉼표 [0] 2 5 2 5 2" xfId="34582"/>
    <cellStyle name="쉼표 [0] 2 5 2 6" xfId="21154"/>
    <cellStyle name="쉼표 [0] 2 5 2 6 2" xfId="34584"/>
    <cellStyle name="쉼표 [0] 2 5 2 7" xfId="21155"/>
    <cellStyle name="쉼표 [0] 2 5 2 7 2" xfId="34586"/>
    <cellStyle name="쉼표 [0] 2 5 2 8" xfId="21156"/>
    <cellStyle name="쉼표 [0] 2 5 2 9" xfId="21157"/>
    <cellStyle name="쉼표 [0] 2 5 3" xfId="21158"/>
    <cellStyle name="쉼표 [0] 2 5 3 2" xfId="21159"/>
    <cellStyle name="쉼표 [0] 2 5 4" xfId="21160"/>
    <cellStyle name="쉼표 [0] 2 5 4 2" xfId="34591"/>
    <cellStyle name="쉼표 [0] 2 5 5" xfId="21161"/>
    <cellStyle name="쉼표 [0] 2 5 5 2" xfId="34593"/>
    <cellStyle name="쉼표 [0] 2 5 6" xfId="21162"/>
    <cellStyle name="쉼표 [0] 2 5 6 2" xfId="34595"/>
    <cellStyle name="쉼표 [0] 2 5 7" xfId="21163"/>
    <cellStyle name="쉼표 [0] 2 5 7 2" xfId="34597"/>
    <cellStyle name="쉼표 [0] 2 5 8" xfId="21164"/>
    <cellStyle name="쉼표 [0] 2 5 8 2" xfId="34599"/>
    <cellStyle name="쉼표 [0] 2 5 9" xfId="21165"/>
    <cellStyle name="쉼표 [0] 2 6" xfId="21166"/>
    <cellStyle name="쉼표 [0] 2 6 10" xfId="40677"/>
    <cellStyle name="쉼표 [0] 2 6 2" xfId="21167"/>
    <cellStyle name="쉼표 [0] 2 6 2 10" xfId="21168"/>
    <cellStyle name="쉼표 [0] 2 6 2 11" xfId="21169"/>
    <cellStyle name="쉼표 [0] 2 6 2 12" xfId="35969"/>
    <cellStyle name="쉼표 [0] 2 6 2 2" xfId="21170"/>
    <cellStyle name="쉼표 [0] 2 6 2 2 2" xfId="21171"/>
    <cellStyle name="쉼표 [0] 2 6 2 3" xfId="21172"/>
    <cellStyle name="쉼표 [0] 2 6 2 3 2" xfId="34606"/>
    <cellStyle name="쉼표 [0] 2 6 2 4" xfId="21173"/>
    <cellStyle name="쉼표 [0] 2 6 2 4 2" xfId="34608"/>
    <cellStyle name="쉼표 [0] 2 6 2 5" xfId="21174"/>
    <cellStyle name="쉼표 [0] 2 6 2 5 2" xfId="34610"/>
    <cellStyle name="쉼표 [0] 2 6 2 6" xfId="21175"/>
    <cellStyle name="쉼표 [0] 2 6 2 6 2" xfId="34612"/>
    <cellStyle name="쉼표 [0] 2 6 2 7" xfId="21176"/>
    <cellStyle name="쉼표 [0] 2 6 2 7 2" xfId="34614"/>
    <cellStyle name="쉼표 [0] 2 6 2 8" xfId="21177"/>
    <cellStyle name="쉼표 [0] 2 6 2 9" xfId="21178"/>
    <cellStyle name="쉼표 [0] 2 6 3" xfId="21179"/>
    <cellStyle name="쉼표 [0] 2 6 3 2" xfId="34617"/>
    <cellStyle name="쉼표 [0] 2 6 4" xfId="21180"/>
    <cellStyle name="쉼표 [0] 2 6 4 2" xfId="34619"/>
    <cellStyle name="쉼표 [0] 2 6 5" xfId="21181"/>
    <cellStyle name="쉼표 [0] 2 6 6" xfId="21182"/>
    <cellStyle name="쉼표 [0] 2 6 7" xfId="21183"/>
    <cellStyle name="쉼표 [0] 2 6 8" xfId="21184"/>
    <cellStyle name="쉼표 [0] 2 6 9" xfId="35971"/>
    <cellStyle name="쉼표 [0] 2 7" xfId="21185"/>
    <cellStyle name="쉼표 [0] 2 7 10" xfId="21186"/>
    <cellStyle name="쉼표 [0] 2 7 11" xfId="21187"/>
    <cellStyle name="쉼표 [0] 2 7 12" xfId="35968"/>
    <cellStyle name="쉼표 [0] 2 7 13" xfId="40678"/>
    <cellStyle name="쉼표 [0] 2 7 2" xfId="21188"/>
    <cellStyle name="쉼표 [0] 2 7 2 2" xfId="21189"/>
    <cellStyle name="쉼표 [0] 2 7 3" xfId="21190"/>
    <cellStyle name="쉼표 [0] 2 7 3 2" xfId="34625"/>
    <cellStyle name="쉼표 [0] 2 7 4" xfId="21191"/>
    <cellStyle name="쉼표 [0] 2 7 4 2" xfId="34627"/>
    <cellStyle name="쉼표 [0] 2 7 5" xfId="21192"/>
    <cellStyle name="쉼표 [0] 2 7 5 2" xfId="34629"/>
    <cellStyle name="쉼표 [0] 2 7 6" xfId="21193"/>
    <cellStyle name="쉼표 [0] 2 7 6 2" xfId="34631"/>
    <cellStyle name="쉼표 [0] 2 7 7" xfId="21194"/>
    <cellStyle name="쉼표 [0] 2 7 7 2" xfId="34633"/>
    <cellStyle name="쉼표 [0] 2 7 8" xfId="21195"/>
    <cellStyle name="쉼표 [0] 2 7 9" xfId="21196"/>
    <cellStyle name="쉼표 [0] 2 8" xfId="21197"/>
    <cellStyle name="쉼표 [0] 2 8 10" xfId="21198"/>
    <cellStyle name="쉼표 [0] 2 8 11" xfId="21199"/>
    <cellStyle name="쉼표 [0] 2 8 12" xfId="21200"/>
    <cellStyle name="쉼표 [0] 2 8 13" xfId="21201"/>
    <cellStyle name="쉼표 [0] 2 8 14" xfId="35967"/>
    <cellStyle name="쉼표 [0] 2 8 2" xfId="21202"/>
    <cellStyle name="쉼표 [0] 2 8 2 2" xfId="21203"/>
    <cellStyle name="쉼표 [0] 2 8 3" xfId="21204"/>
    <cellStyle name="쉼표 [0] 2 8 3 2" xfId="34640"/>
    <cellStyle name="쉼표 [0] 2 8 4" xfId="21205"/>
    <cellStyle name="쉼표 [0] 2 8 4 2" xfId="34642"/>
    <cellStyle name="쉼표 [0] 2 8 5" xfId="21206"/>
    <cellStyle name="쉼표 [0] 2 8 5 2" xfId="34644"/>
    <cellStyle name="쉼표 [0] 2 8 6" xfId="21207"/>
    <cellStyle name="쉼표 [0] 2 8 6 2" xfId="34646"/>
    <cellStyle name="쉼표 [0] 2 8 7" xfId="21208"/>
    <cellStyle name="쉼표 [0] 2 8 7 2" xfId="34648"/>
    <cellStyle name="쉼표 [0] 2 8 8" xfId="21209"/>
    <cellStyle name="쉼표 [0] 2 8 8 2" xfId="34650"/>
    <cellStyle name="쉼표 [0] 2 8 9" xfId="21210"/>
    <cellStyle name="쉼표 [0] 2 8 9 2" xfId="34652"/>
    <cellStyle name="쉼표 [0] 2 9" xfId="21211"/>
    <cellStyle name="쉼표 [0] 2 9 2" xfId="21212"/>
    <cellStyle name="쉼표 [0] 2 9 2 2" xfId="34655"/>
    <cellStyle name="쉼표 [0] 2 9 3" xfId="21213"/>
    <cellStyle name="쉼표 [0] 2 9 3 2" xfId="34657"/>
    <cellStyle name="쉼표 [0] 2 9 4" xfId="21214"/>
    <cellStyle name="쉼표 [0] 2 9 4 2" xfId="34659"/>
    <cellStyle name="쉼표 [0] 2 9 5" xfId="21215"/>
    <cellStyle name="쉼표 [0] 2 9 5 2" xfId="34661"/>
    <cellStyle name="쉼표 [0] 2 9 6" xfId="21216"/>
    <cellStyle name="쉼표 [0] 20" xfId="40679"/>
    <cellStyle name="쉼표 [0] 21" xfId="40680"/>
    <cellStyle name="쉼표 [0] 22" xfId="40681"/>
    <cellStyle name="쉼표 [0] 23" xfId="40682"/>
    <cellStyle name="쉼표 [0] 24" xfId="40683"/>
    <cellStyle name="쉼표 [0] 25" xfId="40684"/>
    <cellStyle name="쉼표 [0] 26" xfId="40685"/>
    <cellStyle name="쉼표 [0] 27" xfId="40654"/>
    <cellStyle name="쉼표 [0] 3" xfId="21217"/>
    <cellStyle name="쉼표 [0] 3 10" xfId="21218"/>
    <cellStyle name="쉼표 [0] 3 10 2" xfId="34665"/>
    <cellStyle name="쉼표 [0] 3 11" xfId="21219"/>
    <cellStyle name="쉼표 [0] 3 11 2" xfId="34667"/>
    <cellStyle name="쉼표 [0] 3 12" xfId="21220"/>
    <cellStyle name="쉼표 [0] 3 12 2" xfId="34669"/>
    <cellStyle name="쉼표 [0] 3 13" xfId="21221"/>
    <cellStyle name="쉼표 [0] 3 13 2" xfId="34671"/>
    <cellStyle name="쉼표 [0] 3 14" xfId="21222"/>
    <cellStyle name="쉼표 [0] 3 15" xfId="21223"/>
    <cellStyle name="쉼표 [0] 3 16" xfId="21224"/>
    <cellStyle name="쉼표 [0] 3 17" xfId="21225"/>
    <cellStyle name="쉼표 [0] 3 18" xfId="35965"/>
    <cellStyle name="쉼표 [0] 3 2" xfId="21226"/>
    <cellStyle name="쉼표 [0] 3 2 10" xfId="35963"/>
    <cellStyle name="쉼표 [0] 3 2 2" xfId="21227"/>
    <cellStyle name="쉼표 [0] 3 2 2 10" xfId="21228"/>
    <cellStyle name="쉼표 [0] 3 2 2 11" xfId="21229"/>
    <cellStyle name="쉼표 [0] 3 2 2 12" xfId="21230"/>
    <cellStyle name="쉼표 [0] 3 2 2 13" xfId="35961"/>
    <cellStyle name="쉼표 [0] 3 2 2 14" xfId="40686"/>
    <cellStyle name="쉼표 [0] 3 2 2 2" xfId="21231"/>
    <cellStyle name="쉼표 [0] 3 2 2 2 10" xfId="21232"/>
    <cellStyle name="쉼표 [0] 3 2 2 2 11" xfId="21233"/>
    <cellStyle name="쉼표 [0] 3 2 2 2 12" xfId="35960"/>
    <cellStyle name="쉼표 [0] 3 2 2 2 2" xfId="21234"/>
    <cellStyle name="쉼표 [0] 3 2 2 2 2 2" xfId="21235"/>
    <cellStyle name="쉼표 [0] 3 2 2 2 3" xfId="21236"/>
    <cellStyle name="쉼표 [0] 3 2 2 2 3 2" xfId="34679"/>
    <cellStyle name="쉼표 [0] 3 2 2 2 4" xfId="21237"/>
    <cellStyle name="쉼표 [0] 3 2 2 2 4 2" xfId="34681"/>
    <cellStyle name="쉼표 [0] 3 2 2 2 5" xfId="21238"/>
    <cellStyle name="쉼표 [0] 3 2 2 2 5 2" xfId="34683"/>
    <cellStyle name="쉼표 [0] 3 2 2 2 6" xfId="21239"/>
    <cellStyle name="쉼표 [0] 3 2 2 2 6 2" xfId="34685"/>
    <cellStyle name="쉼표 [0] 3 2 2 2 7" xfId="21240"/>
    <cellStyle name="쉼표 [0] 3 2 2 2 7 2" xfId="34687"/>
    <cellStyle name="쉼표 [0] 3 2 2 2 8" xfId="21241"/>
    <cellStyle name="쉼표 [0] 3 2 2 2 9" xfId="21242"/>
    <cellStyle name="쉼표 [0] 3 2 2 3" xfId="21243"/>
    <cellStyle name="쉼표 [0] 3 2 2 3 2" xfId="21244"/>
    <cellStyle name="쉼표 [0] 3 2 2 4" xfId="21245"/>
    <cellStyle name="쉼표 [0] 3 2 2 4 2" xfId="34692"/>
    <cellStyle name="쉼표 [0] 3 2 2 5" xfId="21246"/>
    <cellStyle name="쉼표 [0] 3 2 2 5 2" xfId="34694"/>
    <cellStyle name="쉼표 [0] 3 2 2 6" xfId="21247"/>
    <cellStyle name="쉼표 [0] 3 2 2 6 2" xfId="34696"/>
    <cellStyle name="쉼표 [0] 3 2 2 7" xfId="21248"/>
    <cellStyle name="쉼표 [0] 3 2 2 7 2" xfId="34698"/>
    <cellStyle name="쉼표 [0] 3 2 2 8" xfId="21249"/>
    <cellStyle name="쉼표 [0] 3 2 2 8 2" xfId="34700"/>
    <cellStyle name="쉼표 [0] 3 2 2 9" xfId="21250"/>
    <cellStyle name="쉼표 [0] 3 2 3" xfId="21251"/>
    <cellStyle name="쉼표 [0] 3 2 3 10" xfId="21252"/>
    <cellStyle name="쉼표 [0] 3 2 3 11" xfId="21253"/>
    <cellStyle name="쉼표 [0] 3 2 3 12" xfId="35959"/>
    <cellStyle name="쉼표 [0] 3 2 3 2" xfId="21254"/>
    <cellStyle name="쉼표 [0] 3 2 3 2 2" xfId="21255"/>
    <cellStyle name="쉼표 [0] 3 2 3 3" xfId="21256"/>
    <cellStyle name="쉼표 [0] 3 2 3 3 2" xfId="34706"/>
    <cellStyle name="쉼표 [0] 3 2 3 4" xfId="21257"/>
    <cellStyle name="쉼표 [0] 3 2 3 4 2" xfId="34708"/>
    <cellStyle name="쉼표 [0] 3 2 3 5" xfId="21258"/>
    <cellStyle name="쉼표 [0] 3 2 3 5 2" xfId="34710"/>
    <cellStyle name="쉼표 [0] 3 2 3 6" xfId="21259"/>
    <cellStyle name="쉼표 [0] 3 2 3 6 2" xfId="34712"/>
    <cellStyle name="쉼표 [0] 3 2 3 7" xfId="21260"/>
    <cellStyle name="쉼표 [0] 3 2 3 7 2" xfId="34714"/>
    <cellStyle name="쉼표 [0] 3 2 3 8" xfId="21261"/>
    <cellStyle name="쉼표 [0] 3 2 3 9" xfId="21262"/>
    <cellStyle name="쉼표 [0] 3 2 4" xfId="21263"/>
    <cellStyle name="쉼표 [0] 3 2 4 2" xfId="34717"/>
    <cellStyle name="쉼표 [0] 3 2 5" xfId="21264"/>
    <cellStyle name="쉼표 [0] 3 2 5 2" xfId="34719"/>
    <cellStyle name="쉼표 [0] 3 2 6" xfId="21265"/>
    <cellStyle name="쉼표 [0] 3 2 7" xfId="21266"/>
    <cellStyle name="쉼표 [0] 3 2 8" xfId="21267"/>
    <cellStyle name="쉼표 [0] 3 2 9" xfId="21268"/>
    <cellStyle name="쉼표 [0] 3 3" xfId="21269"/>
    <cellStyle name="쉼표 [0] 3 3 10" xfId="21270"/>
    <cellStyle name="쉼표 [0] 3 3 11" xfId="21271"/>
    <cellStyle name="쉼표 [0] 3 3 12" xfId="21272"/>
    <cellStyle name="쉼표 [0] 3 3 13" xfId="21273"/>
    <cellStyle name="쉼표 [0] 3 3 14" xfId="35957"/>
    <cellStyle name="쉼표 [0] 3 3 15" xfId="40687"/>
    <cellStyle name="쉼표 [0] 3 3 2" xfId="21274"/>
    <cellStyle name="쉼표 [0] 3 3 2 10" xfId="21275"/>
    <cellStyle name="쉼표 [0] 3 3 2 11" xfId="21276"/>
    <cellStyle name="쉼표 [0] 3 3 2 12" xfId="21277"/>
    <cellStyle name="쉼표 [0] 3 3 2 13" xfId="35955"/>
    <cellStyle name="쉼표 [0] 3 3 2 14" xfId="40688"/>
    <cellStyle name="쉼표 [0] 3 3 2 2" xfId="21278"/>
    <cellStyle name="쉼표 [0] 3 3 2 2 10" xfId="21279"/>
    <cellStyle name="쉼표 [0] 3 3 2 2 11" xfId="21280"/>
    <cellStyle name="쉼표 [0] 3 3 2 2 12" xfId="35954"/>
    <cellStyle name="쉼표 [0] 3 3 2 2 2" xfId="21281"/>
    <cellStyle name="쉼표 [0] 3 3 2 2 2 2" xfId="21282"/>
    <cellStyle name="쉼표 [0] 3 3 2 2 3" xfId="21283"/>
    <cellStyle name="쉼표 [0] 3 3 2 2 3 2" xfId="34728"/>
    <cellStyle name="쉼표 [0] 3 3 2 2 4" xfId="21284"/>
    <cellStyle name="쉼표 [0] 3 3 2 2 4 2" xfId="34730"/>
    <cellStyle name="쉼표 [0] 3 3 2 2 5" xfId="21285"/>
    <cellStyle name="쉼표 [0] 3 3 2 2 5 2" xfId="34732"/>
    <cellStyle name="쉼표 [0] 3 3 2 2 6" xfId="21286"/>
    <cellStyle name="쉼표 [0] 3 3 2 2 6 2" xfId="34734"/>
    <cellStyle name="쉼표 [0] 3 3 2 2 7" xfId="21287"/>
    <cellStyle name="쉼표 [0] 3 3 2 2 7 2" xfId="34736"/>
    <cellStyle name="쉼표 [0] 3 3 2 2 8" xfId="21288"/>
    <cellStyle name="쉼표 [0] 3 3 2 2 9" xfId="21289"/>
    <cellStyle name="쉼표 [0] 3 3 2 3" xfId="21290"/>
    <cellStyle name="쉼표 [0] 3 3 2 3 2" xfId="21291"/>
    <cellStyle name="쉼표 [0] 3 3 2 4" xfId="21292"/>
    <cellStyle name="쉼표 [0] 3 3 2 4 2" xfId="34741"/>
    <cellStyle name="쉼표 [0] 3 3 2 5" xfId="21293"/>
    <cellStyle name="쉼표 [0] 3 3 2 5 2" xfId="34743"/>
    <cellStyle name="쉼표 [0] 3 3 2 6" xfId="21294"/>
    <cellStyle name="쉼표 [0] 3 3 2 6 2" xfId="34745"/>
    <cellStyle name="쉼표 [0] 3 3 2 7" xfId="21295"/>
    <cellStyle name="쉼표 [0] 3 3 2 7 2" xfId="34747"/>
    <cellStyle name="쉼표 [0] 3 3 2 8" xfId="21296"/>
    <cellStyle name="쉼표 [0] 3 3 2 8 2" xfId="34749"/>
    <cellStyle name="쉼표 [0] 3 3 2 9" xfId="21297"/>
    <cellStyle name="쉼표 [0] 3 3 3" xfId="21298"/>
    <cellStyle name="쉼표 [0] 3 3 3 10" xfId="21299"/>
    <cellStyle name="쉼표 [0] 3 3 3 11" xfId="21300"/>
    <cellStyle name="쉼표 [0] 3 3 3 12" xfId="35953"/>
    <cellStyle name="쉼표 [0] 3 3 3 13" xfId="40689"/>
    <cellStyle name="쉼표 [0] 3 3 3 2" xfId="21301"/>
    <cellStyle name="쉼표 [0] 3 3 3 2 2" xfId="21302"/>
    <cellStyle name="쉼표 [0] 3 3 3 3" xfId="21303"/>
    <cellStyle name="쉼표 [0] 3 3 3 3 2" xfId="34755"/>
    <cellStyle name="쉼표 [0] 3 3 3 4" xfId="21304"/>
    <cellStyle name="쉼표 [0] 3 3 3 4 2" xfId="34757"/>
    <cellStyle name="쉼표 [0] 3 3 3 5" xfId="21305"/>
    <cellStyle name="쉼표 [0] 3 3 3 5 2" xfId="34759"/>
    <cellStyle name="쉼표 [0] 3 3 3 6" xfId="21306"/>
    <cellStyle name="쉼표 [0] 3 3 3 6 2" xfId="34761"/>
    <cellStyle name="쉼표 [0] 3 3 3 7" xfId="21307"/>
    <cellStyle name="쉼표 [0] 3 3 3 7 2" xfId="34763"/>
    <cellStyle name="쉼표 [0] 3 3 3 8" xfId="21308"/>
    <cellStyle name="쉼표 [0] 3 3 3 9" xfId="21309"/>
    <cellStyle name="쉼표 [0] 3 3 4" xfId="21310"/>
    <cellStyle name="쉼표 [0] 3 3 4 2" xfId="21311"/>
    <cellStyle name="쉼표 [0] 3 3 4 3" xfId="40690"/>
    <cellStyle name="쉼표 [0] 3 3 5" xfId="21312"/>
    <cellStyle name="쉼표 [0] 3 3 5 2" xfId="34768"/>
    <cellStyle name="쉼표 [0] 3 3 6" xfId="21313"/>
    <cellStyle name="쉼표 [0] 3 3 6 2" xfId="34770"/>
    <cellStyle name="쉼표 [0] 3 3 7" xfId="21314"/>
    <cellStyle name="쉼표 [0] 3 3 7 2" xfId="34772"/>
    <cellStyle name="쉼표 [0] 3 3 8" xfId="21315"/>
    <cellStyle name="쉼표 [0] 3 3 8 2" xfId="34774"/>
    <cellStyle name="쉼표 [0] 3 3 9" xfId="21316"/>
    <cellStyle name="쉼표 [0] 3 3 9 2" xfId="34776"/>
    <cellStyle name="쉼표 [0] 3 4" xfId="21317"/>
    <cellStyle name="쉼표 [0] 3 4 10" xfId="21318"/>
    <cellStyle name="쉼표 [0] 3 4 11" xfId="21319"/>
    <cellStyle name="쉼표 [0] 3 4 12" xfId="21320"/>
    <cellStyle name="쉼표 [0] 3 4 13" xfId="35951"/>
    <cellStyle name="쉼표 [0] 3 4 14" xfId="40691"/>
    <cellStyle name="쉼표 [0] 3 4 2" xfId="21321"/>
    <cellStyle name="쉼표 [0] 3 4 2 10" xfId="21322"/>
    <cellStyle name="쉼표 [0] 3 4 2 11" xfId="21323"/>
    <cellStyle name="쉼표 [0] 3 4 2 12" xfId="35949"/>
    <cellStyle name="쉼표 [0] 3 4 2 13" xfId="40692"/>
    <cellStyle name="쉼표 [0] 3 4 2 2" xfId="21324"/>
    <cellStyle name="쉼표 [0] 3 4 2 2 2" xfId="21325"/>
    <cellStyle name="쉼표 [0] 3 4 2 3" xfId="21326"/>
    <cellStyle name="쉼표 [0] 3 4 2 3 2" xfId="34782"/>
    <cellStyle name="쉼표 [0] 3 4 2 4" xfId="21327"/>
    <cellStyle name="쉼표 [0] 3 4 2 4 2" xfId="34784"/>
    <cellStyle name="쉼표 [0] 3 4 2 5" xfId="21328"/>
    <cellStyle name="쉼표 [0] 3 4 2 5 2" xfId="34786"/>
    <cellStyle name="쉼표 [0] 3 4 2 6" xfId="21329"/>
    <cellStyle name="쉼표 [0] 3 4 2 6 2" xfId="34788"/>
    <cellStyle name="쉼표 [0] 3 4 2 7" xfId="21330"/>
    <cellStyle name="쉼표 [0] 3 4 2 7 2" xfId="34790"/>
    <cellStyle name="쉼표 [0] 3 4 2 8" xfId="21331"/>
    <cellStyle name="쉼표 [0] 3 4 2 9" xfId="21332"/>
    <cellStyle name="쉼표 [0] 3 4 3" xfId="21333"/>
    <cellStyle name="쉼표 [0] 3 4 3 2" xfId="21334"/>
    <cellStyle name="쉼표 [0] 3 4 3 3" xfId="40693"/>
    <cellStyle name="쉼표 [0] 3 4 4" xfId="21335"/>
    <cellStyle name="쉼표 [0] 3 4 4 2" xfId="34795"/>
    <cellStyle name="쉼표 [0] 3 4 5" xfId="21336"/>
    <cellStyle name="쉼표 [0] 3 4 5 2" xfId="34797"/>
    <cellStyle name="쉼표 [0] 3 4 6" xfId="21337"/>
    <cellStyle name="쉼표 [0] 3 4 6 2" xfId="34799"/>
    <cellStyle name="쉼표 [0] 3 4 7" xfId="21338"/>
    <cellStyle name="쉼표 [0] 3 4 7 2" xfId="34801"/>
    <cellStyle name="쉼표 [0] 3 4 8" xfId="21339"/>
    <cellStyle name="쉼표 [0] 3 4 8 2" xfId="34803"/>
    <cellStyle name="쉼표 [0] 3 4 9" xfId="21340"/>
    <cellStyle name="쉼표 [0] 3 5" xfId="21341"/>
    <cellStyle name="쉼표 [0] 3 5 10" xfId="21342"/>
    <cellStyle name="쉼표 [0] 3 5 11" xfId="21343"/>
    <cellStyle name="쉼표 [0] 3 5 12" xfId="21344"/>
    <cellStyle name="쉼표 [0] 3 5 13" xfId="35947"/>
    <cellStyle name="쉼표 [0] 3 5 14" xfId="40694"/>
    <cellStyle name="쉼표 [0] 3 5 2" xfId="21345"/>
    <cellStyle name="쉼표 [0] 3 5 2 10" xfId="21346"/>
    <cellStyle name="쉼표 [0] 3 5 2 11" xfId="21347"/>
    <cellStyle name="쉼표 [0] 3 5 2 12" xfId="35946"/>
    <cellStyle name="쉼표 [0] 3 5 2 2" xfId="21348"/>
    <cellStyle name="쉼표 [0] 3 5 2 2 2" xfId="21349"/>
    <cellStyle name="쉼표 [0] 3 5 2 3" xfId="21350"/>
    <cellStyle name="쉼표 [0] 3 5 2 3 2" xfId="34810"/>
    <cellStyle name="쉼표 [0] 3 5 2 4" xfId="21351"/>
    <cellStyle name="쉼표 [0] 3 5 2 4 2" xfId="34812"/>
    <cellStyle name="쉼표 [0] 3 5 2 5" xfId="21352"/>
    <cellStyle name="쉼표 [0] 3 5 2 5 2" xfId="34814"/>
    <cellStyle name="쉼표 [0] 3 5 2 6" xfId="21353"/>
    <cellStyle name="쉼표 [0] 3 5 2 6 2" xfId="34816"/>
    <cellStyle name="쉼표 [0] 3 5 2 7" xfId="21354"/>
    <cellStyle name="쉼표 [0] 3 5 2 7 2" xfId="34818"/>
    <cellStyle name="쉼표 [0] 3 5 2 8" xfId="21355"/>
    <cellStyle name="쉼표 [0] 3 5 2 9" xfId="21356"/>
    <cellStyle name="쉼표 [0] 3 5 3" xfId="21357"/>
    <cellStyle name="쉼표 [0] 3 5 3 2" xfId="21358"/>
    <cellStyle name="쉼표 [0] 3 5 4" xfId="21359"/>
    <cellStyle name="쉼표 [0] 3 5 4 2" xfId="34823"/>
    <cellStyle name="쉼표 [0] 3 5 5" xfId="21360"/>
    <cellStyle name="쉼표 [0] 3 5 5 2" xfId="34825"/>
    <cellStyle name="쉼표 [0] 3 5 6" xfId="21361"/>
    <cellStyle name="쉼표 [0] 3 5 6 2" xfId="34827"/>
    <cellStyle name="쉼표 [0] 3 5 7" xfId="21362"/>
    <cellStyle name="쉼표 [0] 3 5 7 2" xfId="34829"/>
    <cellStyle name="쉼표 [0] 3 5 8" xfId="21363"/>
    <cellStyle name="쉼표 [0] 3 5 8 2" xfId="34831"/>
    <cellStyle name="쉼표 [0] 3 5 9" xfId="21364"/>
    <cellStyle name="쉼표 [0] 3 6" xfId="21365"/>
    <cellStyle name="쉼표 [0] 3 6 10" xfId="40695"/>
    <cellStyle name="쉼표 [0] 3 6 2" xfId="21366"/>
    <cellStyle name="쉼표 [0] 3 6 2 10" xfId="21367"/>
    <cellStyle name="쉼표 [0] 3 6 2 11" xfId="21368"/>
    <cellStyle name="쉼표 [0] 3 6 2 12" xfId="35943"/>
    <cellStyle name="쉼표 [0] 3 6 2 2" xfId="21369"/>
    <cellStyle name="쉼표 [0] 3 6 2 2 2" xfId="21370"/>
    <cellStyle name="쉼표 [0] 3 6 2 3" xfId="21371"/>
    <cellStyle name="쉼표 [0] 3 6 2 3 2" xfId="34838"/>
    <cellStyle name="쉼표 [0] 3 6 2 4" xfId="21372"/>
    <cellStyle name="쉼표 [0] 3 6 2 4 2" xfId="34840"/>
    <cellStyle name="쉼표 [0] 3 6 2 5" xfId="21373"/>
    <cellStyle name="쉼표 [0] 3 6 2 5 2" xfId="34842"/>
    <cellStyle name="쉼표 [0] 3 6 2 6" xfId="21374"/>
    <cellStyle name="쉼표 [0] 3 6 2 6 2" xfId="34844"/>
    <cellStyle name="쉼표 [0] 3 6 2 7" xfId="21375"/>
    <cellStyle name="쉼표 [0] 3 6 2 7 2" xfId="34846"/>
    <cellStyle name="쉼표 [0] 3 6 2 8" xfId="21376"/>
    <cellStyle name="쉼표 [0] 3 6 2 9" xfId="21377"/>
    <cellStyle name="쉼표 [0] 3 6 3" xfId="21378"/>
    <cellStyle name="쉼표 [0] 3 6 3 2" xfId="34849"/>
    <cellStyle name="쉼표 [0] 3 6 4" xfId="21379"/>
    <cellStyle name="쉼표 [0] 3 6 4 2" xfId="34851"/>
    <cellStyle name="쉼표 [0] 3 6 5" xfId="21380"/>
    <cellStyle name="쉼표 [0] 3 6 6" xfId="21381"/>
    <cellStyle name="쉼표 [0] 3 6 7" xfId="21382"/>
    <cellStyle name="쉼표 [0] 3 6 8" xfId="21383"/>
    <cellStyle name="쉼표 [0] 3 6 9" xfId="35945"/>
    <cellStyle name="쉼표 [0] 3 7" xfId="21384"/>
    <cellStyle name="쉼표 [0] 3 7 10" xfId="21385"/>
    <cellStyle name="쉼표 [0] 3 7 11" xfId="21386"/>
    <cellStyle name="쉼표 [0] 3 7 12" xfId="35941"/>
    <cellStyle name="쉼표 [0] 3 7 13" xfId="40696"/>
    <cellStyle name="쉼표 [0] 3 7 2" xfId="21387"/>
    <cellStyle name="쉼표 [0] 3 7 2 2" xfId="21388"/>
    <cellStyle name="쉼표 [0] 3 7 3" xfId="21389"/>
    <cellStyle name="쉼표 [0] 3 7 3 2" xfId="34857"/>
    <cellStyle name="쉼표 [0] 3 7 4" xfId="21390"/>
    <cellStyle name="쉼표 [0] 3 7 4 2" xfId="34859"/>
    <cellStyle name="쉼표 [0] 3 7 5" xfId="21391"/>
    <cellStyle name="쉼표 [0] 3 7 5 2" xfId="34861"/>
    <cellStyle name="쉼표 [0] 3 7 6" xfId="21392"/>
    <cellStyle name="쉼표 [0] 3 7 6 2" xfId="34863"/>
    <cellStyle name="쉼표 [0] 3 7 7" xfId="21393"/>
    <cellStyle name="쉼표 [0] 3 7 7 2" xfId="34865"/>
    <cellStyle name="쉼표 [0] 3 7 8" xfId="21394"/>
    <cellStyle name="쉼표 [0] 3 7 9" xfId="21395"/>
    <cellStyle name="쉼표 [0] 3 8" xfId="21396"/>
    <cellStyle name="쉼표 [0] 3 8 2" xfId="21397"/>
    <cellStyle name="쉼표 [0] 3 9" xfId="21398"/>
    <cellStyle name="쉼표 [0] 3 9 2" xfId="34870"/>
    <cellStyle name="쉼표 [0] 4" xfId="21399"/>
    <cellStyle name="쉼표 [0] 4 10" xfId="21400"/>
    <cellStyle name="쉼표 [0] 4 10 2" xfId="34873"/>
    <cellStyle name="쉼표 [0] 4 11" xfId="21401"/>
    <cellStyle name="쉼표 [0] 4 11 2" xfId="34875"/>
    <cellStyle name="쉼표 [0] 4 12" xfId="21402"/>
    <cellStyle name="쉼표 [0] 4 12 2" xfId="34877"/>
    <cellStyle name="쉼표 [0] 4 13" xfId="21403"/>
    <cellStyle name="쉼표 [0] 4 13 2" xfId="34879"/>
    <cellStyle name="쉼표 [0] 4 14" xfId="21404"/>
    <cellStyle name="쉼표 [0] 4 14 2" xfId="34881"/>
    <cellStyle name="쉼표 [0] 4 15" xfId="21405"/>
    <cellStyle name="쉼표 [0] 4 15 2" xfId="34883"/>
    <cellStyle name="쉼표 [0] 4 16" xfId="21406"/>
    <cellStyle name="쉼표 [0] 4 16 2" xfId="34885"/>
    <cellStyle name="쉼표 [0] 4 17" xfId="21407"/>
    <cellStyle name="쉼표 [0] 4 18" xfId="21408"/>
    <cellStyle name="쉼표 [0] 4 19" xfId="21409"/>
    <cellStyle name="쉼표 [0] 4 2" xfId="21410"/>
    <cellStyle name="쉼표 [0] 4 2 2" xfId="21411"/>
    <cellStyle name="쉼표 [0] 4 2 2 2" xfId="34889"/>
    <cellStyle name="쉼표 [0] 4 2 3" xfId="21412"/>
    <cellStyle name="쉼표 [0] 4 2 3 2" xfId="34891"/>
    <cellStyle name="쉼표 [0] 4 2 4" xfId="21413"/>
    <cellStyle name="쉼표 [0] 4 2 5" xfId="21414"/>
    <cellStyle name="쉼표 [0] 4 2 6" xfId="21415"/>
    <cellStyle name="쉼표 [0] 4 2 7" xfId="21416"/>
    <cellStyle name="쉼표 [0] 4 2 8" xfId="35938"/>
    <cellStyle name="쉼표 [0] 4 2 9" xfId="40697"/>
    <cellStyle name="쉼표 [0] 4 20" xfId="21417"/>
    <cellStyle name="쉼표 [0] 4 21" xfId="35939"/>
    <cellStyle name="쉼표 [0] 4 3" xfId="21418"/>
    <cellStyle name="쉼표 [0] 4 3 2" xfId="21419"/>
    <cellStyle name="쉼표 [0] 4 3 2 2" xfId="34895"/>
    <cellStyle name="쉼표 [0] 4 3 3" xfId="21420"/>
    <cellStyle name="쉼표 [0] 4 3 3 2" xfId="34897"/>
    <cellStyle name="쉼표 [0] 4 3 4" xfId="21421"/>
    <cellStyle name="쉼표 [0] 4 3 5" xfId="21422"/>
    <cellStyle name="쉼표 [0] 4 3 6" xfId="21423"/>
    <cellStyle name="쉼표 [0] 4 3 7" xfId="21424"/>
    <cellStyle name="쉼표 [0] 4 3 8" xfId="35937"/>
    <cellStyle name="쉼표 [0] 4 4" xfId="21425"/>
    <cellStyle name="쉼표 [0] 4 4 2" xfId="21426"/>
    <cellStyle name="쉼표 [0] 4 4 2 2" xfId="34901"/>
    <cellStyle name="쉼표 [0] 4 4 3" xfId="21427"/>
    <cellStyle name="쉼표 [0] 4 4 3 2" xfId="34903"/>
    <cellStyle name="쉼표 [0] 4 4 4" xfId="21428"/>
    <cellStyle name="쉼표 [0] 4 4 5" xfId="21429"/>
    <cellStyle name="쉼표 [0] 4 4 6" xfId="21430"/>
    <cellStyle name="쉼표 [0] 4 4 7" xfId="21431"/>
    <cellStyle name="쉼표 [0] 4 4 8" xfId="35935"/>
    <cellStyle name="쉼표 [0] 4 5" xfId="21432"/>
    <cellStyle name="쉼표 [0] 4 5 2" xfId="21433"/>
    <cellStyle name="쉼표 [0] 4 5 2 2" xfId="34907"/>
    <cellStyle name="쉼표 [0] 4 5 3" xfId="21434"/>
    <cellStyle name="쉼표 [0] 4 5 3 2" xfId="34909"/>
    <cellStyle name="쉼표 [0] 4 5 4" xfId="21435"/>
    <cellStyle name="쉼표 [0] 4 5 5" xfId="21436"/>
    <cellStyle name="쉼표 [0] 4 5 6" xfId="21437"/>
    <cellStyle name="쉼표 [0] 4 5 7" xfId="21438"/>
    <cellStyle name="쉼표 [0] 4 5 8" xfId="35933"/>
    <cellStyle name="쉼표 [0] 4 6" xfId="21439"/>
    <cellStyle name="쉼표 [0] 4 6 10" xfId="21440"/>
    <cellStyle name="쉼표 [0] 4 6 10 2" xfId="34913"/>
    <cellStyle name="쉼표 [0] 4 6 11" xfId="21441"/>
    <cellStyle name="쉼표 [0] 4 6 12" xfId="21442"/>
    <cellStyle name="쉼표 [0] 4 6 13" xfId="21443"/>
    <cellStyle name="쉼표 [0] 4 6 14" xfId="21444"/>
    <cellStyle name="쉼표 [0] 4 6 15" xfId="35931"/>
    <cellStyle name="쉼표 [0] 4 6 2" xfId="21445"/>
    <cellStyle name="쉼표 [0] 4 6 2 10" xfId="21446"/>
    <cellStyle name="쉼표 [0] 4 6 2 11" xfId="21447"/>
    <cellStyle name="쉼표 [0] 4 6 2 12" xfId="21448"/>
    <cellStyle name="쉼표 [0] 4 6 2 13" xfId="21449"/>
    <cellStyle name="쉼표 [0] 4 6 2 14" xfId="35930"/>
    <cellStyle name="쉼표 [0] 4 6 2 2" xfId="21450"/>
    <cellStyle name="쉼표 [0] 4 6 2 2 2" xfId="21451"/>
    <cellStyle name="쉼표 [0] 4 6 2 3" xfId="21452"/>
    <cellStyle name="쉼표 [0] 4 6 2 3 2" xfId="34920"/>
    <cellStyle name="쉼표 [0] 4 6 2 4" xfId="21453"/>
    <cellStyle name="쉼표 [0] 4 6 2 4 2" xfId="34921"/>
    <cellStyle name="쉼표 [0] 4 6 2 5" xfId="21454"/>
    <cellStyle name="쉼표 [0] 4 6 2 5 2" xfId="34923"/>
    <cellStyle name="쉼표 [0] 4 6 2 6" xfId="21455"/>
    <cellStyle name="쉼표 [0] 4 6 2 6 2" xfId="34925"/>
    <cellStyle name="쉼표 [0] 4 6 2 7" xfId="21456"/>
    <cellStyle name="쉼표 [0] 4 6 2 7 2" xfId="34927"/>
    <cellStyle name="쉼표 [0] 4 6 2 8" xfId="21457"/>
    <cellStyle name="쉼표 [0] 4 6 2 8 2" xfId="34929"/>
    <cellStyle name="쉼표 [0] 4 6 2 9" xfId="21458"/>
    <cellStyle name="쉼표 [0] 4 6 2 9 2" xfId="34931"/>
    <cellStyle name="쉼표 [0] 4 6 3" xfId="21459"/>
    <cellStyle name="쉼표 [0] 4 6 3 2" xfId="21460"/>
    <cellStyle name="쉼표 [0] 4 6 4" xfId="21461"/>
    <cellStyle name="쉼표 [0] 4 6 4 2" xfId="34935"/>
    <cellStyle name="쉼표 [0] 4 6 5" xfId="21462"/>
    <cellStyle name="쉼표 [0] 4 6 5 2" xfId="34937"/>
    <cellStyle name="쉼표 [0] 4 6 6" xfId="21463"/>
    <cellStyle name="쉼표 [0] 4 6 6 2" xfId="34939"/>
    <cellStyle name="쉼표 [0] 4 6 7" xfId="21464"/>
    <cellStyle name="쉼표 [0] 4 6 7 2" xfId="34941"/>
    <cellStyle name="쉼표 [0] 4 6 8" xfId="21465"/>
    <cellStyle name="쉼표 [0] 4 6 8 2" xfId="34943"/>
    <cellStyle name="쉼표 [0] 4 6 9" xfId="21466"/>
    <cellStyle name="쉼표 [0] 4 6 9 2" xfId="34945"/>
    <cellStyle name="쉼표 [0] 4 7" xfId="21467"/>
    <cellStyle name="쉼표 [0] 4 7 2" xfId="21468"/>
    <cellStyle name="쉼표 [0] 4 7 2 10" xfId="21469"/>
    <cellStyle name="쉼표 [0] 4 7 2 11" xfId="21470"/>
    <cellStyle name="쉼표 [0] 4 7 2 12" xfId="35927"/>
    <cellStyle name="쉼표 [0] 4 7 2 2" xfId="21471"/>
    <cellStyle name="쉼표 [0] 4 7 2 2 2" xfId="21472"/>
    <cellStyle name="쉼표 [0] 4 7 2 3" xfId="21473"/>
    <cellStyle name="쉼표 [0] 4 7 2 3 2" xfId="34951"/>
    <cellStyle name="쉼표 [0] 4 7 2 4" xfId="21474"/>
    <cellStyle name="쉼표 [0] 4 7 2 4 2" xfId="34953"/>
    <cellStyle name="쉼표 [0] 4 7 2 5" xfId="21475"/>
    <cellStyle name="쉼표 [0] 4 7 2 5 2" xfId="34955"/>
    <cellStyle name="쉼표 [0] 4 7 2 6" xfId="21476"/>
    <cellStyle name="쉼표 [0] 4 7 2 6 2" xfId="34957"/>
    <cellStyle name="쉼표 [0] 4 7 2 7" xfId="21477"/>
    <cellStyle name="쉼표 [0] 4 7 2 7 2" xfId="34959"/>
    <cellStyle name="쉼표 [0] 4 7 2 8" xfId="21478"/>
    <cellStyle name="쉼표 [0] 4 7 2 9" xfId="21479"/>
    <cellStyle name="쉼표 [0] 4 7 3" xfId="21480"/>
    <cellStyle name="쉼표 [0] 4 7 3 2" xfId="34962"/>
    <cellStyle name="쉼표 [0] 4 7 4" xfId="21481"/>
    <cellStyle name="쉼표 [0] 4 7 4 2" xfId="34964"/>
    <cellStyle name="쉼표 [0] 4 7 5" xfId="21482"/>
    <cellStyle name="쉼표 [0] 4 7 6" xfId="21483"/>
    <cellStyle name="쉼표 [0] 4 7 7" xfId="21484"/>
    <cellStyle name="쉼표 [0] 4 7 8" xfId="21485"/>
    <cellStyle name="쉼표 [0] 4 7 9" xfId="35929"/>
    <cellStyle name="쉼표 [0] 4 8" xfId="21486"/>
    <cellStyle name="쉼표 [0] 4 8 10" xfId="21487"/>
    <cellStyle name="쉼표 [0] 4 8 11" xfId="21488"/>
    <cellStyle name="쉼표 [0] 4 8 12" xfId="21489"/>
    <cellStyle name="쉼표 [0] 4 8 13" xfId="21490"/>
    <cellStyle name="쉼표 [0] 4 8 14" xfId="35925"/>
    <cellStyle name="쉼표 [0] 4 8 2" xfId="21491"/>
    <cellStyle name="쉼표 [0] 4 8 2 2" xfId="21492"/>
    <cellStyle name="쉼표 [0] 4 8 3" xfId="21493"/>
    <cellStyle name="쉼표 [0] 4 8 3 2" xfId="34971"/>
    <cellStyle name="쉼표 [0] 4 8 4" xfId="21494"/>
    <cellStyle name="쉼표 [0] 4 8 4 2" xfId="34973"/>
    <cellStyle name="쉼표 [0] 4 8 5" xfId="21495"/>
    <cellStyle name="쉼표 [0] 4 8 5 2" xfId="34975"/>
    <cellStyle name="쉼표 [0] 4 8 6" xfId="21496"/>
    <cellStyle name="쉼표 [0] 4 8 6 2" xfId="34977"/>
    <cellStyle name="쉼표 [0] 4 8 7" xfId="21497"/>
    <cellStyle name="쉼표 [0] 4 8 7 2" xfId="34979"/>
    <cellStyle name="쉼표 [0] 4 8 8" xfId="21498"/>
    <cellStyle name="쉼표 [0] 4 8 8 2" xfId="34981"/>
    <cellStyle name="쉼표 [0] 4 8 9" xfId="21499"/>
    <cellStyle name="쉼표 [0] 4 8 9 2" xfId="34983"/>
    <cellStyle name="쉼표 [0] 4 9" xfId="21500"/>
    <cellStyle name="쉼표 [0] 4 9 2" xfId="21501"/>
    <cellStyle name="쉼표 [0] 41" xfId="34986"/>
    <cellStyle name="쉼표 [0] 42" xfId="34987"/>
    <cellStyle name="쉼표 [0] 43" xfId="39977"/>
    <cellStyle name="쉼표 [0] 5" xfId="21502"/>
    <cellStyle name="쉼표 [0] 5 10" xfId="21503"/>
    <cellStyle name="쉼표 [0] 5 11" xfId="35923"/>
    <cellStyle name="쉼표 [0] 5 12" xfId="40698"/>
    <cellStyle name="쉼표 [0] 5 2" xfId="21504"/>
    <cellStyle name="쉼표 [0] 5 2 10" xfId="21505"/>
    <cellStyle name="쉼표 [0] 5 2 10 2" xfId="34991"/>
    <cellStyle name="쉼표 [0] 5 2 11" xfId="21506"/>
    <cellStyle name="쉼표 [0] 5 2 11 2" xfId="34993"/>
    <cellStyle name="쉼표 [0] 5 2 12" xfId="21507"/>
    <cellStyle name="쉼표 [0] 5 2 13" xfId="21508"/>
    <cellStyle name="쉼표 [0] 5 2 14" xfId="21509"/>
    <cellStyle name="쉼표 [0] 5 2 15" xfId="21510"/>
    <cellStyle name="쉼표 [0] 5 2 16" xfId="35922"/>
    <cellStyle name="쉼표 [0] 5 2 17" xfId="40699"/>
    <cellStyle name="쉼표 [0] 5 2 2" xfId="21511"/>
    <cellStyle name="쉼표 [0] 5 2 2 2" xfId="21512"/>
    <cellStyle name="쉼표 [0] 5 2 2 2 2" xfId="34997"/>
    <cellStyle name="쉼표 [0] 5 2 2 3" xfId="21513"/>
    <cellStyle name="쉼표 [0] 5 2 2 3 2" xfId="34999"/>
    <cellStyle name="쉼표 [0] 5 2 2 4" xfId="21514"/>
    <cellStyle name="쉼표 [0] 5 2 2 5" xfId="21515"/>
    <cellStyle name="쉼표 [0] 5 2 2 6" xfId="21516"/>
    <cellStyle name="쉼표 [0] 5 2 2 7" xfId="21517"/>
    <cellStyle name="쉼표 [0] 5 2 2 8" xfId="35920"/>
    <cellStyle name="쉼표 [0] 5 2 3" xfId="21518"/>
    <cellStyle name="쉼표 [0] 5 2 3 10" xfId="21519"/>
    <cellStyle name="쉼표 [0] 5 2 3 11" xfId="21520"/>
    <cellStyle name="쉼표 [0] 5 2 3 12" xfId="21521"/>
    <cellStyle name="쉼표 [0] 5 2 3 13" xfId="21522"/>
    <cellStyle name="쉼표 [0] 5 2 3 14" xfId="35918"/>
    <cellStyle name="쉼표 [0] 5 2 3 2" xfId="21523"/>
    <cellStyle name="쉼표 [0] 5 2 3 2 2" xfId="21524"/>
    <cellStyle name="쉼표 [0] 5 2 3 3" xfId="21525"/>
    <cellStyle name="쉼표 [0] 5 2 3 3 2" xfId="35006"/>
    <cellStyle name="쉼표 [0] 5 2 3 4" xfId="21526"/>
    <cellStyle name="쉼표 [0] 5 2 3 4 2" xfId="35008"/>
    <cellStyle name="쉼표 [0] 5 2 3 5" xfId="21527"/>
    <cellStyle name="쉼표 [0] 5 2 3 5 2" xfId="35010"/>
    <cellStyle name="쉼표 [0] 5 2 3 6" xfId="21528"/>
    <cellStyle name="쉼표 [0] 5 2 3 6 2" xfId="35012"/>
    <cellStyle name="쉼표 [0] 5 2 3 7" xfId="21529"/>
    <cellStyle name="쉼표 [0] 5 2 3 7 2" xfId="35014"/>
    <cellStyle name="쉼표 [0] 5 2 3 8" xfId="21530"/>
    <cellStyle name="쉼표 [0] 5 2 3 8 2" xfId="35016"/>
    <cellStyle name="쉼표 [0] 5 2 3 9" xfId="21531"/>
    <cellStyle name="쉼표 [0] 5 2 3 9 2" xfId="35018"/>
    <cellStyle name="쉼표 [0] 5 2 4" xfId="21532"/>
    <cellStyle name="쉼표 [0] 5 2 4 2" xfId="21533"/>
    <cellStyle name="쉼표 [0] 5 2 5" xfId="21534"/>
    <cellStyle name="쉼표 [0] 5 2 5 2" xfId="35022"/>
    <cellStyle name="쉼표 [0] 5 2 6" xfId="21535"/>
    <cellStyle name="쉼표 [0] 5 2 6 2" xfId="35024"/>
    <cellStyle name="쉼표 [0] 5 2 7" xfId="21536"/>
    <cellStyle name="쉼표 [0] 5 2 7 2" xfId="35026"/>
    <cellStyle name="쉼표 [0] 5 2 8" xfId="21537"/>
    <cellStyle name="쉼표 [0] 5 2 8 2" xfId="35028"/>
    <cellStyle name="쉼표 [0] 5 2 9" xfId="21538"/>
    <cellStyle name="쉼표 [0] 5 2 9 2" xfId="35030"/>
    <cellStyle name="쉼표 [0] 5 3" xfId="21539"/>
    <cellStyle name="쉼표 [0] 5 3 2" xfId="21540"/>
    <cellStyle name="쉼표 [0] 5 3 2 2" xfId="35033"/>
    <cellStyle name="쉼표 [0] 5 3 3" xfId="21541"/>
    <cellStyle name="쉼표 [0] 5 3 3 2" xfId="35035"/>
    <cellStyle name="쉼표 [0] 5 3 4" xfId="21542"/>
    <cellStyle name="쉼표 [0] 5 3 5" xfId="21543"/>
    <cellStyle name="쉼표 [0] 5 3 6" xfId="21544"/>
    <cellStyle name="쉼표 [0] 5 3 7" xfId="21545"/>
    <cellStyle name="쉼표 [0] 5 3 8" xfId="35916"/>
    <cellStyle name="쉼표 [0] 5 3 9" xfId="40700"/>
    <cellStyle name="쉼표 [0] 5 4" xfId="21546"/>
    <cellStyle name="쉼표 [0] 5 4 10" xfId="21547"/>
    <cellStyle name="쉼표 [0] 5 4 11" xfId="21548"/>
    <cellStyle name="쉼표 [0] 5 4 12" xfId="35915"/>
    <cellStyle name="쉼표 [0] 5 4 13" xfId="40701"/>
    <cellStyle name="쉼표 [0] 5 4 2" xfId="21549"/>
    <cellStyle name="쉼표 [0] 5 4 2 2" xfId="21550"/>
    <cellStyle name="쉼표 [0] 5 4 3" xfId="21551"/>
    <cellStyle name="쉼표 [0] 5 4 3 2" xfId="35041"/>
    <cellStyle name="쉼표 [0] 5 4 4" xfId="21552"/>
    <cellStyle name="쉼표 [0] 5 4 4 2" xfId="35043"/>
    <cellStyle name="쉼표 [0] 5 4 5" xfId="21553"/>
    <cellStyle name="쉼표 [0] 5 4 5 2" xfId="35045"/>
    <cellStyle name="쉼표 [0] 5 4 6" xfId="21554"/>
    <cellStyle name="쉼표 [0] 5 4 6 2" xfId="35047"/>
    <cellStyle name="쉼표 [0] 5 4 7" xfId="21555"/>
    <cellStyle name="쉼표 [0] 5 4 7 2" xfId="35049"/>
    <cellStyle name="쉼표 [0] 5 4 8" xfId="21556"/>
    <cellStyle name="쉼표 [0] 5 4 9" xfId="21557"/>
    <cellStyle name="쉼표 [0] 5 5" xfId="21558"/>
    <cellStyle name="쉼표 [0] 5 5 2" xfId="35052"/>
    <cellStyle name="쉼표 [0] 5 6" xfId="21559"/>
    <cellStyle name="쉼표 [0] 5 6 2" xfId="35054"/>
    <cellStyle name="쉼표 [0] 5 7" xfId="21560"/>
    <cellStyle name="쉼표 [0] 5 8" xfId="21561"/>
    <cellStyle name="쉼표 [0] 5 9" xfId="21562"/>
    <cellStyle name="쉼표 [0] 6" xfId="21563"/>
    <cellStyle name="쉼표 [0] 6 10" xfId="21564"/>
    <cellStyle name="쉼표 [0] 6 10 2" xfId="35059"/>
    <cellStyle name="쉼표 [0] 6 11" xfId="21565"/>
    <cellStyle name="쉼표 [0] 6 11 2" xfId="35061"/>
    <cellStyle name="쉼표 [0] 6 12" xfId="21566"/>
    <cellStyle name="쉼표 [0] 6 13" xfId="21567"/>
    <cellStyle name="쉼표 [0] 6 14" xfId="21568"/>
    <cellStyle name="쉼표 [0] 6 15" xfId="21569"/>
    <cellStyle name="쉼표 [0] 6 16" xfId="35913"/>
    <cellStyle name="쉼표 [0] 6 2" xfId="21570"/>
    <cellStyle name="쉼표 [0] 6 2 10" xfId="40702"/>
    <cellStyle name="쉼표 [0] 6 2 2" xfId="21571"/>
    <cellStyle name="쉼표 [0] 6 2 2 10" xfId="21572"/>
    <cellStyle name="쉼표 [0] 6 2 2 11" xfId="21573"/>
    <cellStyle name="쉼표 [0] 6 2 2 12" xfId="35909"/>
    <cellStyle name="쉼표 [0] 6 2 2 2" xfId="21574"/>
    <cellStyle name="쉼표 [0] 6 2 2 2 2" xfId="21575"/>
    <cellStyle name="쉼표 [0] 6 2 2 3" xfId="21576"/>
    <cellStyle name="쉼표 [0] 6 2 2 3 2" xfId="35068"/>
    <cellStyle name="쉼표 [0] 6 2 2 4" xfId="21577"/>
    <cellStyle name="쉼표 [0] 6 2 2 4 2" xfId="35070"/>
    <cellStyle name="쉼표 [0] 6 2 2 5" xfId="21578"/>
    <cellStyle name="쉼표 [0] 6 2 2 5 2" xfId="35072"/>
    <cellStyle name="쉼표 [0] 6 2 2 6" xfId="21579"/>
    <cellStyle name="쉼표 [0] 6 2 2 6 2" xfId="35074"/>
    <cellStyle name="쉼표 [0] 6 2 2 7" xfId="21580"/>
    <cellStyle name="쉼표 [0] 6 2 2 7 2" xfId="35076"/>
    <cellStyle name="쉼표 [0] 6 2 2 8" xfId="21581"/>
    <cellStyle name="쉼표 [0] 6 2 2 9" xfId="21582"/>
    <cellStyle name="쉼표 [0] 6 2 3" xfId="21583"/>
    <cellStyle name="쉼표 [0] 6 2 3 2" xfId="35079"/>
    <cellStyle name="쉼표 [0] 6 2 4" xfId="21584"/>
    <cellStyle name="쉼표 [0] 6 2 4 2" xfId="35081"/>
    <cellStyle name="쉼표 [0] 6 2 5" xfId="21585"/>
    <cellStyle name="쉼표 [0] 6 2 6" xfId="21586"/>
    <cellStyle name="쉼표 [0] 6 2 7" xfId="21587"/>
    <cellStyle name="쉼표 [0] 6 2 8" xfId="21588"/>
    <cellStyle name="쉼표 [0] 6 2 9" xfId="35911"/>
    <cellStyle name="쉼표 [0] 6 3" xfId="21589"/>
    <cellStyle name="쉼표 [0] 6 3 10" xfId="21590"/>
    <cellStyle name="쉼표 [0] 6 3 11" xfId="21591"/>
    <cellStyle name="쉼표 [0] 6 3 12" xfId="21592"/>
    <cellStyle name="쉼표 [0] 6 3 13" xfId="21593"/>
    <cellStyle name="쉼표 [0] 6 3 14" xfId="35908"/>
    <cellStyle name="쉼표 [0] 6 3 2" xfId="21594"/>
    <cellStyle name="쉼표 [0] 6 3 2 2" xfId="21595"/>
    <cellStyle name="쉼표 [0] 6 3 3" xfId="21596"/>
    <cellStyle name="쉼표 [0] 6 3 3 2" xfId="35088"/>
    <cellStyle name="쉼표 [0] 6 3 4" xfId="21597"/>
    <cellStyle name="쉼표 [0] 6 3 4 2" xfId="35090"/>
    <cellStyle name="쉼표 [0] 6 3 5" xfId="21598"/>
    <cellStyle name="쉼표 [0] 6 3 5 2" xfId="35092"/>
    <cellStyle name="쉼표 [0] 6 3 6" xfId="21599"/>
    <cellStyle name="쉼표 [0] 6 3 6 2" xfId="35094"/>
    <cellStyle name="쉼표 [0] 6 3 7" xfId="21600"/>
    <cellStyle name="쉼표 [0] 6 3 7 2" xfId="35096"/>
    <cellStyle name="쉼표 [0] 6 3 8" xfId="21601"/>
    <cellStyle name="쉼표 [0] 6 3 8 2" xfId="35098"/>
    <cellStyle name="쉼표 [0] 6 3 9" xfId="21602"/>
    <cellStyle name="쉼표 [0] 6 3 9 2" xfId="35100"/>
    <cellStyle name="쉼표 [0] 6 4" xfId="21603"/>
    <cellStyle name="쉼표 [0] 6 4 2" xfId="21604"/>
    <cellStyle name="쉼표 [0] 6 5" xfId="21605"/>
    <cellStyle name="쉼표 [0] 6 5 2" xfId="35104"/>
    <cellStyle name="쉼표 [0] 6 6" xfId="21606"/>
    <cellStyle name="쉼표 [0] 6 6 2" xfId="35106"/>
    <cellStyle name="쉼표 [0] 6 7" xfId="21607"/>
    <cellStyle name="쉼표 [0] 6 7 2" xfId="35108"/>
    <cellStyle name="쉼표 [0] 6 8" xfId="21608"/>
    <cellStyle name="쉼표 [0] 6 8 2" xfId="35110"/>
    <cellStyle name="쉼표 [0] 6 9" xfId="21609"/>
    <cellStyle name="쉼표 [0] 6 9 2" xfId="35112"/>
    <cellStyle name="쉼표 [0] 7" xfId="21610"/>
    <cellStyle name="쉼표 [0] 7 10" xfId="21611"/>
    <cellStyle name="쉼표 [0] 7 10 2" xfId="35115"/>
    <cellStyle name="쉼표 [0] 7 11" xfId="21612"/>
    <cellStyle name="쉼표 [0] 7 12" xfId="21613"/>
    <cellStyle name="쉼표 [0] 7 13" xfId="21614"/>
    <cellStyle name="쉼표 [0] 7 14" xfId="21615"/>
    <cellStyle name="쉼표 [0] 7 15" xfId="35907"/>
    <cellStyle name="쉼표 [0] 7 16" xfId="40703"/>
    <cellStyle name="쉼표 [0] 7 2" xfId="21616"/>
    <cellStyle name="쉼표 [0] 7 2 10" xfId="21617"/>
    <cellStyle name="쉼표 [0] 7 2 11" xfId="21618"/>
    <cellStyle name="쉼표 [0] 7 2 12" xfId="21619"/>
    <cellStyle name="쉼표 [0] 7 2 13" xfId="21620"/>
    <cellStyle name="쉼표 [0] 7 2 14" xfId="35906"/>
    <cellStyle name="쉼표 [0] 7 2 15" xfId="40704"/>
    <cellStyle name="쉼표 [0] 7 2 2" xfId="21621"/>
    <cellStyle name="쉼표 [0] 7 2 2 2" xfId="21622"/>
    <cellStyle name="쉼표 [0] 7 2 3" xfId="21623"/>
    <cellStyle name="쉼표 [0] 7 2 3 2" xfId="35122"/>
    <cellStyle name="쉼표 [0] 7 2 4" xfId="21624"/>
    <cellStyle name="쉼표 [0] 7 2 4 2" xfId="35124"/>
    <cellStyle name="쉼표 [0] 7 2 5" xfId="21625"/>
    <cellStyle name="쉼표 [0] 7 2 5 2" xfId="35126"/>
    <cellStyle name="쉼표 [0] 7 2 6" xfId="21626"/>
    <cellStyle name="쉼표 [0] 7 2 6 2" xfId="35128"/>
    <cellStyle name="쉼표 [0] 7 2 7" xfId="21627"/>
    <cellStyle name="쉼표 [0] 7 2 7 2" xfId="35130"/>
    <cellStyle name="쉼표 [0] 7 2 8" xfId="21628"/>
    <cellStyle name="쉼표 [0] 7 2 8 2" xfId="35132"/>
    <cellStyle name="쉼표 [0] 7 2 9" xfId="21629"/>
    <cellStyle name="쉼표 [0] 7 2 9 2" xfId="35134"/>
    <cellStyle name="쉼표 [0] 7 3" xfId="21630"/>
    <cellStyle name="쉼표 [0] 7 3 2" xfId="21631"/>
    <cellStyle name="쉼표 [0] 7 3 3" xfId="40705"/>
    <cellStyle name="쉼표 [0] 7 4" xfId="21632"/>
    <cellStyle name="쉼표 [0] 7 4 2" xfId="35138"/>
    <cellStyle name="쉼표 [0] 7 4 3" xfId="40706"/>
    <cellStyle name="쉼표 [0] 7 5" xfId="21633"/>
    <cellStyle name="쉼표 [0] 7 5 2" xfId="35140"/>
    <cellStyle name="쉼표 [0] 7 6" xfId="21634"/>
    <cellStyle name="쉼표 [0] 7 6 2" xfId="35142"/>
    <cellStyle name="쉼표 [0] 7 7" xfId="21635"/>
    <cellStyle name="쉼표 [0] 7 7 2" xfId="35144"/>
    <cellStyle name="쉼표 [0] 7 8" xfId="21636"/>
    <cellStyle name="쉼표 [0] 7 8 2" xfId="35146"/>
    <cellStyle name="쉼표 [0] 7 9" xfId="21637"/>
    <cellStyle name="쉼표 [0] 7 9 2" xfId="35148"/>
    <cellStyle name="쉼표 [0] 8" xfId="21638"/>
    <cellStyle name="쉼표 [0] 8 10" xfId="21639"/>
    <cellStyle name="쉼표 [0] 8 10 2" xfId="35151"/>
    <cellStyle name="쉼표 [0] 8 11" xfId="21640"/>
    <cellStyle name="쉼표 [0] 8 12" xfId="21641"/>
    <cellStyle name="쉼표 [0] 8 13" xfId="21642"/>
    <cellStyle name="쉼표 [0] 8 14" xfId="21643"/>
    <cellStyle name="쉼표 [0] 8 15" xfId="35904"/>
    <cellStyle name="쉼표 [0] 8 16" xfId="40707"/>
    <cellStyle name="쉼표 [0] 8 2" xfId="21644"/>
    <cellStyle name="쉼표 [0] 8 2 10" xfId="21645"/>
    <cellStyle name="쉼표 [0] 8 2 11" xfId="21646"/>
    <cellStyle name="쉼표 [0] 8 2 12" xfId="21647"/>
    <cellStyle name="쉼표 [0] 8 2 13" xfId="21648"/>
    <cellStyle name="쉼표 [0] 8 2 14" xfId="35902"/>
    <cellStyle name="쉼표 [0] 8 2 2" xfId="21649"/>
    <cellStyle name="쉼표 [0] 8 2 2 2" xfId="21650"/>
    <cellStyle name="쉼표 [0] 8 2 3" xfId="21651"/>
    <cellStyle name="쉼표 [0] 8 2 3 2" xfId="35157"/>
    <cellStyle name="쉼표 [0] 8 2 4" xfId="21652"/>
    <cellStyle name="쉼표 [0] 8 2 4 2" xfId="35159"/>
    <cellStyle name="쉼표 [0] 8 2 5" xfId="21653"/>
    <cellStyle name="쉼표 [0] 8 2 5 2" xfId="35161"/>
    <cellStyle name="쉼표 [0] 8 2 6" xfId="21654"/>
    <cellStyle name="쉼표 [0] 8 2 6 2" xfId="35163"/>
    <cellStyle name="쉼표 [0] 8 2 7" xfId="21655"/>
    <cellStyle name="쉼표 [0] 8 2 7 2" xfId="35165"/>
    <cellStyle name="쉼표 [0] 8 2 8" xfId="21656"/>
    <cellStyle name="쉼표 [0] 8 2 8 2" xfId="35167"/>
    <cellStyle name="쉼표 [0] 8 2 9" xfId="21657"/>
    <cellStyle name="쉼표 [0] 8 2 9 2" xfId="35169"/>
    <cellStyle name="쉼표 [0] 8 3" xfId="21658"/>
    <cellStyle name="쉼표 [0] 8 3 2" xfId="21659"/>
    <cellStyle name="쉼표 [0] 8 3 3" xfId="39978"/>
    <cellStyle name="쉼표 [0] 8 4" xfId="21660"/>
    <cellStyle name="쉼표 [0] 8 4 2" xfId="35173"/>
    <cellStyle name="쉼표 [0] 8 5" xfId="21661"/>
    <cellStyle name="쉼표 [0] 8 5 2" xfId="35175"/>
    <cellStyle name="쉼표 [0] 8 6" xfId="21662"/>
    <cellStyle name="쉼표 [0] 8 6 2" xfId="35177"/>
    <cellStyle name="쉼표 [0] 8 7" xfId="21663"/>
    <cellStyle name="쉼표 [0] 8 7 2" xfId="35179"/>
    <cellStyle name="쉼표 [0] 8 8" xfId="21664"/>
    <cellStyle name="쉼표 [0] 8 8 2" xfId="35181"/>
    <cellStyle name="쉼표 [0] 8 9" xfId="21665"/>
    <cellStyle name="쉼표 [0] 8 9 2" xfId="35183"/>
    <cellStyle name="쉼표 [0] 9" xfId="21666"/>
    <cellStyle name="쉼표 [0] 9 10" xfId="21667"/>
    <cellStyle name="쉼표 [0] 9 11" xfId="21668"/>
    <cellStyle name="쉼표 [0] 9 12" xfId="21669"/>
    <cellStyle name="쉼표 [0] 9 13" xfId="21670"/>
    <cellStyle name="쉼표 [0] 9 14" xfId="35900"/>
    <cellStyle name="쉼표 [0] 9 15" xfId="40708"/>
    <cellStyle name="쉼표 [0] 9 2" xfId="21671"/>
    <cellStyle name="쉼표 [0] 9 2 10" xfId="21672"/>
    <cellStyle name="쉼표 [0] 9 2 10 2" xfId="35188"/>
    <cellStyle name="쉼표 [0] 9 2 11" xfId="21673"/>
    <cellStyle name="쉼표 [0] 9 2 12" xfId="21674"/>
    <cellStyle name="쉼표 [0] 9 2 13" xfId="21675"/>
    <cellStyle name="쉼표 [0] 9 2 14" xfId="21676"/>
    <cellStyle name="쉼표 [0] 9 2 15" xfId="35899"/>
    <cellStyle name="쉼표 [0] 9 2 2" xfId="21677"/>
    <cellStyle name="쉼표 [0] 9 2 2 10" xfId="21678"/>
    <cellStyle name="쉼표 [0] 9 2 2 11" xfId="21679"/>
    <cellStyle name="쉼표 [0] 9 2 2 12" xfId="21680"/>
    <cellStyle name="쉼표 [0] 9 2 2 13" xfId="21681"/>
    <cellStyle name="쉼표 [0] 9 2 2 14" xfId="35898"/>
    <cellStyle name="쉼표 [0] 9 2 2 2" xfId="21682"/>
    <cellStyle name="쉼표 [0] 9 2 2 2 2" xfId="21683"/>
    <cellStyle name="쉼표 [0] 9 2 2 3" xfId="21684"/>
    <cellStyle name="쉼표 [0] 9 2 2 3 2" xfId="35195"/>
    <cellStyle name="쉼표 [0] 9 2 2 4" xfId="21685"/>
    <cellStyle name="쉼표 [0] 9 2 2 4 2" xfId="35197"/>
    <cellStyle name="쉼표 [0] 9 2 2 5" xfId="21686"/>
    <cellStyle name="쉼표 [0] 9 2 2 5 2" xfId="35199"/>
    <cellStyle name="쉼표 [0] 9 2 2 6" xfId="21687"/>
    <cellStyle name="쉼표 [0] 9 2 2 6 2" xfId="35201"/>
    <cellStyle name="쉼표 [0] 9 2 2 7" xfId="21688"/>
    <cellStyle name="쉼표 [0] 9 2 2 7 2" xfId="35203"/>
    <cellStyle name="쉼표 [0] 9 2 2 8" xfId="21689"/>
    <cellStyle name="쉼표 [0] 9 2 2 8 2" xfId="35205"/>
    <cellStyle name="쉼표 [0] 9 2 2 9" xfId="21690"/>
    <cellStyle name="쉼표 [0] 9 2 2 9 2" xfId="35207"/>
    <cellStyle name="쉼표 [0] 9 2 3" xfId="21691"/>
    <cellStyle name="쉼표 [0] 9 2 3 2" xfId="21692"/>
    <cellStyle name="쉼표 [0] 9 2 4" xfId="21693"/>
    <cellStyle name="쉼표 [0] 9 2 4 2" xfId="35211"/>
    <cellStyle name="쉼표 [0] 9 2 5" xfId="21694"/>
    <cellStyle name="쉼표 [0] 9 2 5 2" xfId="35213"/>
    <cellStyle name="쉼표 [0] 9 2 6" xfId="21695"/>
    <cellStyle name="쉼표 [0] 9 2 6 2" xfId="35215"/>
    <cellStyle name="쉼표 [0] 9 2 7" xfId="21696"/>
    <cellStyle name="쉼표 [0] 9 2 7 2" xfId="35217"/>
    <cellStyle name="쉼표 [0] 9 2 8" xfId="21697"/>
    <cellStyle name="쉼표 [0] 9 2 8 2" xfId="35219"/>
    <cellStyle name="쉼표 [0] 9 2 9" xfId="21698"/>
    <cellStyle name="쉼표 [0] 9 2 9 2" xfId="35221"/>
    <cellStyle name="쉼표 [0] 9 3" xfId="21699"/>
    <cellStyle name="쉼표 [0] 9 3 10" xfId="21700"/>
    <cellStyle name="쉼표 [0] 9 3 11" xfId="21701"/>
    <cellStyle name="쉼표 [0] 9 3 12" xfId="35896"/>
    <cellStyle name="쉼표 [0] 9 3 2" xfId="21702"/>
    <cellStyle name="쉼표 [0] 9 3 2 2" xfId="21703"/>
    <cellStyle name="쉼표 [0] 9 3 3" xfId="21704"/>
    <cellStyle name="쉼표 [0] 9 3 3 2" xfId="35226"/>
    <cellStyle name="쉼표 [0] 9 3 4" xfId="21705"/>
    <cellStyle name="쉼표 [0] 9 3 4 2" xfId="35228"/>
    <cellStyle name="쉼표 [0] 9 3 5" xfId="21706"/>
    <cellStyle name="쉼표 [0] 9 3 5 2" xfId="35230"/>
    <cellStyle name="쉼표 [0] 9 3 6" xfId="21707"/>
    <cellStyle name="쉼표 [0] 9 3 6 2" xfId="35232"/>
    <cellStyle name="쉼표 [0] 9 3 7" xfId="21708"/>
    <cellStyle name="쉼표 [0] 9 3 7 2" xfId="35234"/>
    <cellStyle name="쉼표 [0] 9 3 8" xfId="21709"/>
    <cellStyle name="쉼표 [0] 9 3 9" xfId="21710"/>
    <cellStyle name="쉼표 [0] 9 4" xfId="21711"/>
    <cellStyle name="쉼표 [0] 9 4 2" xfId="21712"/>
    <cellStyle name="쉼표 [0] 9 5" xfId="21713"/>
    <cellStyle name="쉼표 [0] 9 5 2" xfId="35239"/>
    <cellStyle name="쉼표 [0] 9 6" xfId="21714"/>
    <cellStyle name="쉼표 [0] 9 6 2" xfId="35241"/>
    <cellStyle name="쉼표 [0] 9 7" xfId="21715"/>
    <cellStyle name="쉼표 [0] 9 7 2" xfId="35243"/>
    <cellStyle name="쉼표 [0] 9 8" xfId="21716"/>
    <cellStyle name="쉼표 [0] 9 8 2" xfId="35245"/>
    <cellStyle name="쉼표 [0] 9 9" xfId="21717"/>
    <cellStyle name="쉼표 [0] 9 9 2" xfId="35247"/>
    <cellStyle name="쉼표 2" xfId="35248"/>
    <cellStyle name="쉼표 2 10" xfId="40710"/>
    <cellStyle name="쉼표 2 11" xfId="40711"/>
    <cellStyle name="쉼표 2 12" xfId="40712"/>
    <cellStyle name="쉼표 2 13" xfId="40713"/>
    <cellStyle name="쉼표 2 14" xfId="40714"/>
    <cellStyle name="쉼표 2 15" xfId="40715"/>
    <cellStyle name="쉼표 2 16" xfId="40716"/>
    <cellStyle name="쉼표 2 17" xfId="40717"/>
    <cellStyle name="쉼표 2 18" xfId="40718"/>
    <cellStyle name="쉼표 2 19" xfId="40709"/>
    <cellStyle name="쉼표 2 2" xfId="39979"/>
    <cellStyle name="쉼표 2 2 2" xfId="40719"/>
    <cellStyle name="쉼표 2 3" xfId="39980"/>
    <cellStyle name="쉼표 2 3 2" xfId="40720"/>
    <cellStyle name="쉼표 2 4" xfId="39981"/>
    <cellStyle name="쉼표 2 4 2" xfId="40721"/>
    <cellStyle name="쉼표 2 5" xfId="39982"/>
    <cellStyle name="쉼표 2 5 2" xfId="40722"/>
    <cellStyle name="쉼표 2 6" xfId="39983"/>
    <cellStyle name="쉼표 2 6 2" xfId="40723"/>
    <cellStyle name="쉼표 2 7" xfId="39984"/>
    <cellStyle name="쉼표 2 7 2" xfId="40724"/>
    <cellStyle name="쉼표 2 8" xfId="39985"/>
    <cellStyle name="쉼표 2 8 2" xfId="40725"/>
    <cellStyle name="쉼표 2 9" xfId="40726"/>
    <cellStyle name="쉼표 3" xfId="35249"/>
    <cellStyle name="쉼표 4" xfId="35250"/>
    <cellStyle name="쉼표 5" xfId="35251"/>
    <cellStyle name="스타일 1" xfId="21718"/>
    <cellStyle name="스타일 1 2" xfId="21719"/>
    <cellStyle name="스타일 1 2 2" xfId="35254"/>
    <cellStyle name="스타일 1 3" xfId="21720"/>
    <cellStyle name="스타일 1 3 2" xfId="35256"/>
    <cellStyle name="스타일 1 4" xfId="21721"/>
    <cellStyle name="스타일 1 5" xfId="21722"/>
    <cellStyle name="스타일 1 6" xfId="21723"/>
    <cellStyle name="스타일 1 7" xfId="21724"/>
    <cellStyle name="스타일 1 8" xfId="35895"/>
    <cellStyle name="스타일 3" xfId="21725"/>
    <cellStyle name="스타일 3 2" xfId="21726"/>
    <cellStyle name="스타일 3 2 2" xfId="35259"/>
    <cellStyle name="스타일 3 3" xfId="21727"/>
    <cellStyle name="스타일 3 3 2" xfId="35261"/>
    <cellStyle name="스타일 3 4" xfId="21728"/>
    <cellStyle name="스타일 3 5" xfId="21729"/>
    <cellStyle name="스타일 3 6" xfId="21730"/>
    <cellStyle name="스타일 3 7" xfId="21731"/>
    <cellStyle name="스타일 3 8" xfId="35893"/>
    <cellStyle name="스타일2" xfId="21732"/>
    <cellStyle name="스타일2 2" xfId="21733"/>
    <cellStyle name="스타일2 2 2" xfId="35264"/>
    <cellStyle name="스타일2 3" xfId="21734"/>
    <cellStyle name="스타일2 3 2" xfId="35266"/>
    <cellStyle name="스타일2 4" xfId="21735"/>
    <cellStyle name="스타일2 5" xfId="21736"/>
    <cellStyle name="스타일2 6" xfId="21737"/>
    <cellStyle name="스타일2 7" xfId="21738"/>
    <cellStyle name="스타일2 8" xfId="35891"/>
    <cellStyle name="연결된 셀 2" xfId="21739"/>
    <cellStyle name="연결된 셀 2 10" xfId="21740"/>
    <cellStyle name="연결된 셀 2 10 2" xfId="35270"/>
    <cellStyle name="연결된 셀 2 11" xfId="21741"/>
    <cellStyle name="연결된 셀 2 12" xfId="21742"/>
    <cellStyle name="연결된 셀 2 13" xfId="21743"/>
    <cellStyle name="연결된 셀 2 14" xfId="21744"/>
    <cellStyle name="연결된 셀 2 15" xfId="35889"/>
    <cellStyle name="연결된 셀 2 2" xfId="21745"/>
    <cellStyle name="연결된 셀 2 2 2" xfId="21746"/>
    <cellStyle name="연결된 셀 2 2 2 2" xfId="35274"/>
    <cellStyle name="연결된 셀 2 2 3" xfId="21747"/>
    <cellStyle name="연결된 셀 2 2 3 2" xfId="35276"/>
    <cellStyle name="연결된 셀 2 2 4" xfId="21748"/>
    <cellStyle name="연결된 셀 2 2 5" xfId="21749"/>
    <cellStyle name="연결된 셀 2 2 6" xfId="21750"/>
    <cellStyle name="연결된 셀 2 2 7" xfId="21751"/>
    <cellStyle name="연결된 셀 2 2 8" xfId="35888"/>
    <cellStyle name="연결된 셀 2 3" xfId="21752"/>
    <cellStyle name="연결된 셀 2 3 2" xfId="21753"/>
    <cellStyle name="연결된 셀 2 3 2 2" xfId="35280"/>
    <cellStyle name="연결된 셀 2 3 3" xfId="21754"/>
    <cellStyle name="연결된 셀 2 3 3 2" xfId="35281"/>
    <cellStyle name="연결된 셀 2 3 4" xfId="21755"/>
    <cellStyle name="연결된 셀 2 3 5" xfId="21756"/>
    <cellStyle name="연결된 셀 2 3 6" xfId="21757"/>
    <cellStyle name="연결된 셀 2 3 7" xfId="21758"/>
    <cellStyle name="연결된 셀 2 3 8" xfId="35887"/>
    <cellStyle name="연결된 셀 2 4" xfId="21759"/>
    <cellStyle name="연결된 셀 2 4 2" xfId="21760"/>
    <cellStyle name="연결된 셀 2 4 2 2" xfId="35285"/>
    <cellStyle name="연결된 셀 2 4 3" xfId="21761"/>
    <cellStyle name="연결된 셀 2 4 3 2" xfId="35287"/>
    <cellStyle name="연결된 셀 2 4 4" xfId="21762"/>
    <cellStyle name="연결된 셀 2 4 5" xfId="21763"/>
    <cellStyle name="연결된 셀 2 4 6" xfId="21764"/>
    <cellStyle name="연결된 셀 2 4 7" xfId="21765"/>
    <cellStyle name="연결된 셀 2 4 8" xfId="35885"/>
    <cellStyle name="연결된 셀 2 5" xfId="21766"/>
    <cellStyle name="연결된 셀 2 5 2" xfId="21767"/>
    <cellStyle name="연결된 셀 2 5 2 2" xfId="35291"/>
    <cellStyle name="연결된 셀 2 5 3" xfId="21768"/>
    <cellStyle name="연결된 셀 2 5 3 2" xfId="35293"/>
    <cellStyle name="연결된 셀 2 5 4" xfId="21769"/>
    <cellStyle name="연결된 셀 2 5 5" xfId="21770"/>
    <cellStyle name="연결된 셀 2 5 6" xfId="21771"/>
    <cellStyle name="연결된 셀 2 5 7" xfId="21772"/>
    <cellStyle name="연결된 셀 2 5 8" xfId="35883"/>
    <cellStyle name="연결된 셀 2 6" xfId="21773"/>
    <cellStyle name="연결된 셀 2 6 2" xfId="21774"/>
    <cellStyle name="연결된 셀 2 6 2 2" xfId="35297"/>
    <cellStyle name="연결된 셀 2 6 3" xfId="21775"/>
    <cellStyle name="연결된 셀 2 6 3 2" xfId="35299"/>
    <cellStyle name="연결된 셀 2 6 4" xfId="21776"/>
    <cellStyle name="연결된 셀 2 6 5" xfId="21777"/>
    <cellStyle name="연결된 셀 2 6 6" xfId="21778"/>
    <cellStyle name="연결된 셀 2 6 7" xfId="21779"/>
    <cellStyle name="연결된 셀 2 6 8" xfId="35881"/>
    <cellStyle name="연결된 셀 2 7" xfId="21780"/>
    <cellStyle name="연결된 셀 2 7 2" xfId="21781"/>
    <cellStyle name="연결된 셀 2 7 2 2" xfId="35302"/>
    <cellStyle name="연결된 셀 2 7 3" xfId="21782"/>
    <cellStyle name="연결된 셀 2 7 3 2" xfId="35304"/>
    <cellStyle name="연결된 셀 2 7 4" xfId="21783"/>
    <cellStyle name="연결된 셀 2 7 5" xfId="21784"/>
    <cellStyle name="연결된 셀 2 7 6" xfId="21785"/>
    <cellStyle name="연결된 셀 2 7 7" xfId="21786"/>
    <cellStyle name="연결된 셀 2 7 8" xfId="35880"/>
    <cellStyle name="연결된 셀 2 8" xfId="21787"/>
    <cellStyle name="연결된 셀 2 8 2" xfId="21788"/>
    <cellStyle name="연결된 셀 2 8 2 2" xfId="35308"/>
    <cellStyle name="연결된 셀 2 8 3" xfId="21789"/>
    <cellStyle name="연결된 셀 2 8 3 2" xfId="35310"/>
    <cellStyle name="연결된 셀 2 8 4" xfId="21790"/>
    <cellStyle name="연결된 셀 2 8 5" xfId="21791"/>
    <cellStyle name="연결된 셀 2 8 6" xfId="21792"/>
    <cellStyle name="연결된 셀 2 8 7" xfId="21793"/>
    <cellStyle name="연결된 셀 2 8 8" xfId="35879"/>
    <cellStyle name="연결된 셀 2 9" xfId="21794"/>
    <cellStyle name="연결된 셀 2 9 2" xfId="35313"/>
    <cellStyle name="연결된 셀 3" xfId="21795"/>
    <cellStyle name="연결된 셀 3 10" xfId="35877"/>
    <cellStyle name="연결된 셀 3 11" xfId="40727"/>
    <cellStyle name="연결된 셀 3 2" xfId="21796"/>
    <cellStyle name="연결된 셀 3 2 2" xfId="21797"/>
    <cellStyle name="연결된 셀 3 2 2 2" xfId="35317"/>
    <cellStyle name="연결된 셀 3 2 3" xfId="21798"/>
    <cellStyle name="연결된 셀 3 2 3 2" xfId="35319"/>
    <cellStyle name="연결된 셀 3 2 4" xfId="21799"/>
    <cellStyle name="연결된 셀 3 2 5" xfId="21800"/>
    <cellStyle name="연결된 셀 3 2 6" xfId="21801"/>
    <cellStyle name="연결된 셀 3 2 7" xfId="21802"/>
    <cellStyle name="연결된 셀 3 2 8" xfId="35875"/>
    <cellStyle name="연결된 셀 3 2 9" xfId="40728"/>
    <cellStyle name="연결된 셀 3 3" xfId="21803"/>
    <cellStyle name="연결된 셀 3 3 10" xfId="40729"/>
    <cellStyle name="연결된 셀 3 3 2" xfId="21804"/>
    <cellStyle name="연결된 셀 3 3 2 2" xfId="21805"/>
    <cellStyle name="연결된 셀 3 3 2 2 2" xfId="35324"/>
    <cellStyle name="연결된 셀 3 3 2 3" xfId="21806"/>
    <cellStyle name="연결된 셀 3 3 2 3 2" xfId="35326"/>
    <cellStyle name="연결된 셀 3 3 2 4" xfId="21807"/>
    <cellStyle name="연결된 셀 3 3 2 5" xfId="21808"/>
    <cellStyle name="연결된 셀 3 3 2 6" xfId="21809"/>
    <cellStyle name="연결된 셀 3 3 2 7" xfId="21810"/>
    <cellStyle name="연결된 셀 3 3 2 8" xfId="35872"/>
    <cellStyle name="연결된 셀 3 3 3" xfId="21811"/>
    <cellStyle name="연결된 셀 3 3 3 2" xfId="35329"/>
    <cellStyle name="연결된 셀 3 3 4" xfId="21812"/>
    <cellStyle name="연결된 셀 3 3 4 2" xfId="35331"/>
    <cellStyle name="연결된 셀 3 3 5" xfId="21813"/>
    <cellStyle name="연결된 셀 3 3 6" xfId="21814"/>
    <cellStyle name="연결된 셀 3 3 7" xfId="21815"/>
    <cellStyle name="연결된 셀 3 3 8" xfId="21816"/>
    <cellStyle name="연결된 셀 3 3 9" xfId="35873"/>
    <cellStyle name="연결된 셀 3 4" xfId="21817"/>
    <cellStyle name="연결된 셀 3 4 2" xfId="35334"/>
    <cellStyle name="연결된 셀 3 5" xfId="21818"/>
    <cellStyle name="연결된 셀 3 5 2" xfId="35336"/>
    <cellStyle name="연결된 셀 3 6" xfId="21819"/>
    <cellStyle name="연결된 셀 3 7" xfId="21820"/>
    <cellStyle name="연결된 셀 3 8" xfId="21821"/>
    <cellStyle name="연결된 셀 3 9" xfId="21822"/>
    <cellStyle name="연결된 셀 4" xfId="21823"/>
    <cellStyle name="연결된 셀 4 2" xfId="21824"/>
    <cellStyle name="연결된 셀 4 2 2" xfId="35340"/>
    <cellStyle name="연결된 셀 4 3" xfId="21825"/>
    <cellStyle name="연결된 셀 4 3 2" xfId="35342"/>
    <cellStyle name="연결된 셀 4 4" xfId="21826"/>
    <cellStyle name="연결된 셀 4 5" xfId="21827"/>
    <cellStyle name="연결된 셀 4 6" xfId="21828"/>
    <cellStyle name="연결된 셀 4 7" xfId="21829"/>
    <cellStyle name="연결된 셀 4 8" xfId="35871"/>
    <cellStyle name="연결된 셀 5" xfId="21830"/>
    <cellStyle name="연결된 셀 5 2" xfId="21831"/>
    <cellStyle name="연결된 셀 5 2 2" xfId="35346"/>
    <cellStyle name="연결된 셀 5 3" xfId="21832"/>
    <cellStyle name="연결된 셀 5 3 2" xfId="35348"/>
    <cellStyle name="연결된 셀 5 4" xfId="21833"/>
    <cellStyle name="연결된 셀 5 4 2" xfId="35350"/>
    <cellStyle name="연결된 셀 5 5" xfId="21834"/>
    <cellStyle name="연결된 셀 5 6" xfId="21835"/>
    <cellStyle name="연결된 셀 5 7" xfId="21836"/>
    <cellStyle name="연결된 셀 5 8" xfId="21837"/>
    <cellStyle name="연결된 셀 5 9" xfId="35869"/>
    <cellStyle name="연결된 셀 6" xfId="21838"/>
    <cellStyle name="연결된 셀 6 2" xfId="21839"/>
    <cellStyle name="연결된 셀 6 2 2" xfId="35354"/>
    <cellStyle name="연결된 셀 6 3" xfId="21840"/>
    <cellStyle name="연결된 셀 6 3 2" xfId="35356"/>
    <cellStyle name="연결된 셀 6 4" xfId="21841"/>
    <cellStyle name="연결된 셀 6 4 2" xfId="35358"/>
    <cellStyle name="연결된 셀 6 5" xfId="21842"/>
    <cellStyle name="연결된 셀 6 6" xfId="21843"/>
    <cellStyle name="연결된 셀 6 7" xfId="21844"/>
    <cellStyle name="연결된 셀 6 8" xfId="21845"/>
    <cellStyle name="연결된 셀 6 9" xfId="35867"/>
    <cellStyle name="요약 2" xfId="21846"/>
    <cellStyle name="요약 2 10" xfId="21847"/>
    <cellStyle name="요약 2 10 2" xfId="35362"/>
    <cellStyle name="요약 2 11" xfId="21848"/>
    <cellStyle name="요약 2 11 2" xfId="35364"/>
    <cellStyle name="요약 2 12" xfId="21849"/>
    <cellStyle name="요약 2 13" xfId="21850"/>
    <cellStyle name="요약 2 14" xfId="21851"/>
    <cellStyle name="요약 2 15" xfId="21852"/>
    <cellStyle name="요약 2 16" xfId="35865"/>
    <cellStyle name="요약 2 2" xfId="21853"/>
    <cellStyle name="요약 2 2 2" xfId="21854"/>
    <cellStyle name="요약 2 2 2 2" xfId="35368"/>
    <cellStyle name="요약 2 2 3" xfId="21855"/>
    <cellStyle name="요약 2 2 3 2" xfId="35370"/>
    <cellStyle name="요약 2 2 4" xfId="21856"/>
    <cellStyle name="요약 2 2 4 2" xfId="35372"/>
    <cellStyle name="요약 2 2 5" xfId="21857"/>
    <cellStyle name="요약 2 2 6" xfId="21858"/>
    <cellStyle name="요약 2 2 7" xfId="21859"/>
    <cellStyle name="요약 2 2 8" xfId="21860"/>
    <cellStyle name="요약 2 2 9" xfId="35864"/>
    <cellStyle name="요약 2 3" xfId="21861"/>
    <cellStyle name="요약 2 3 2" xfId="21862"/>
    <cellStyle name="요약 2 3 2 2" xfId="35376"/>
    <cellStyle name="요약 2 3 3" xfId="21863"/>
    <cellStyle name="요약 2 3 3 2" xfId="35378"/>
    <cellStyle name="요약 2 3 4" xfId="21864"/>
    <cellStyle name="요약 2 3 4 2" xfId="35380"/>
    <cellStyle name="요약 2 3 5" xfId="21865"/>
    <cellStyle name="요약 2 3 6" xfId="21866"/>
    <cellStyle name="요약 2 3 7" xfId="21867"/>
    <cellStyle name="요약 2 3 8" xfId="21868"/>
    <cellStyle name="요약 2 3 9" xfId="35863"/>
    <cellStyle name="요약 2 4" xfId="21869"/>
    <cellStyle name="요약 2 4 2" xfId="21870"/>
    <cellStyle name="요약 2 4 2 2" xfId="35384"/>
    <cellStyle name="요약 2 4 3" xfId="21871"/>
    <cellStyle name="요약 2 4 3 2" xfId="35386"/>
    <cellStyle name="요약 2 4 4" xfId="21872"/>
    <cellStyle name="요약 2 4 4 2" xfId="35388"/>
    <cellStyle name="요약 2 4 5" xfId="21873"/>
    <cellStyle name="요약 2 4 6" xfId="21874"/>
    <cellStyle name="요약 2 4 7" xfId="21875"/>
    <cellStyle name="요약 2 4 8" xfId="21876"/>
    <cellStyle name="요약 2 4 9" xfId="35861"/>
    <cellStyle name="요약 2 5" xfId="21877"/>
    <cellStyle name="요약 2 5 2" xfId="21878"/>
    <cellStyle name="요약 2 5 2 2" xfId="35392"/>
    <cellStyle name="요약 2 5 3" xfId="21879"/>
    <cellStyle name="요약 2 5 3 2" xfId="35394"/>
    <cellStyle name="요약 2 5 4" xfId="21880"/>
    <cellStyle name="요약 2 5 4 2" xfId="35396"/>
    <cellStyle name="요약 2 5 5" xfId="21881"/>
    <cellStyle name="요약 2 5 6" xfId="21882"/>
    <cellStyle name="요약 2 5 7" xfId="21883"/>
    <cellStyle name="요약 2 5 8" xfId="21884"/>
    <cellStyle name="요약 2 5 9" xfId="35859"/>
    <cellStyle name="요약 2 6" xfId="21885"/>
    <cellStyle name="요약 2 6 2" xfId="21886"/>
    <cellStyle name="요약 2 6 2 2" xfId="35400"/>
    <cellStyle name="요약 2 6 3" xfId="21887"/>
    <cellStyle name="요약 2 6 3 2" xfId="35402"/>
    <cellStyle name="요약 2 6 4" xfId="21888"/>
    <cellStyle name="요약 2 6 4 2" xfId="35404"/>
    <cellStyle name="요약 2 6 5" xfId="21889"/>
    <cellStyle name="요약 2 6 6" xfId="21890"/>
    <cellStyle name="요약 2 6 7" xfId="21891"/>
    <cellStyle name="요약 2 6 8" xfId="21892"/>
    <cellStyle name="요약 2 6 9" xfId="35857"/>
    <cellStyle name="요약 2 7" xfId="21893"/>
    <cellStyle name="요약 2 7 2" xfId="21894"/>
    <cellStyle name="요약 2 7 2 2" xfId="35408"/>
    <cellStyle name="요약 2 7 3" xfId="21895"/>
    <cellStyle name="요약 2 7 3 2" xfId="35410"/>
    <cellStyle name="요약 2 7 4" xfId="21896"/>
    <cellStyle name="요약 2 7 4 2" xfId="35412"/>
    <cellStyle name="요약 2 7 5" xfId="21897"/>
    <cellStyle name="요약 2 7 6" xfId="21898"/>
    <cellStyle name="요약 2 7 7" xfId="21899"/>
    <cellStyle name="요약 2 7 8" xfId="21900"/>
    <cellStyle name="요약 2 7 9" xfId="35856"/>
    <cellStyle name="요약 2 8" xfId="21901"/>
    <cellStyle name="요약 2 8 2" xfId="21902"/>
    <cellStyle name="요약 2 8 2 2" xfId="35416"/>
    <cellStyle name="요약 2 8 3" xfId="21903"/>
    <cellStyle name="요약 2 8 3 2" xfId="35418"/>
    <cellStyle name="요약 2 8 4" xfId="21904"/>
    <cellStyle name="요약 2 8 4 2" xfId="35420"/>
    <cellStyle name="요약 2 8 5" xfId="21905"/>
    <cellStyle name="요약 2 8 6" xfId="21906"/>
    <cellStyle name="요약 2 8 7" xfId="21907"/>
    <cellStyle name="요약 2 8 8" xfId="21908"/>
    <cellStyle name="요약 2 8 9" xfId="35855"/>
    <cellStyle name="요약 2 9" xfId="21909"/>
    <cellStyle name="요약 2 9 2" xfId="35423"/>
    <cellStyle name="요약 3" xfId="21910"/>
    <cellStyle name="요약 3 10" xfId="21911"/>
    <cellStyle name="요약 3 11" xfId="35853"/>
    <cellStyle name="요약 3 12" xfId="40730"/>
    <cellStyle name="요약 3 2" xfId="21912"/>
    <cellStyle name="요약 3 2 10" xfId="40731"/>
    <cellStyle name="요약 3 2 2" xfId="21913"/>
    <cellStyle name="요약 3 2 2 2" xfId="35427"/>
    <cellStyle name="요약 3 2 3" xfId="21914"/>
    <cellStyle name="요약 3 2 3 2" xfId="35429"/>
    <cellStyle name="요약 3 2 4" xfId="21915"/>
    <cellStyle name="요약 3 2 4 2" xfId="35431"/>
    <cellStyle name="요약 3 2 5" xfId="21916"/>
    <cellStyle name="요약 3 2 6" xfId="21917"/>
    <cellStyle name="요약 3 2 7" xfId="21918"/>
    <cellStyle name="요약 3 2 8" xfId="21919"/>
    <cellStyle name="요약 3 2 9" xfId="35851"/>
    <cellStyle name="요약 3 3" xfId="21920"/>
    <cellStyle name="요약 3 3 10" xfId="35849"/>
    <cellStyle name="요약 3 3 11" xfId="40732"/>
    <cellStyle name="요약 3 3 2" xfId="21921"/>
    <cellStyle name="요약 3 3 2 2" xfId="21922"/>
    <cellStyle name="요약 3 3 2 2 2" xfId="35436"/>
    <cellStyle name="요약 3 3 2 3" xfId="21923"/>
    <cellStyle name="요약 3 3 2 3 2" xfId="35438"/>
    <cellStyle name="요약 3 3 2 4" xfId="21924"/>
    <cellStyle name="요약 3 3 2 4 2" xfId="35440"/>
    <cellStyle name="요약 3 3 2 5" xfId="21925"/>
    <cellStyle name="요약 3 3 2 6" xfId="21926"/>
    <cellStyle name="요약 3 3 2 7" xfId="21927"/>
    <cellStyle name="요약 3 3 2 8" xfId="21928"/>
    <cellStyle name="요약 3 3 2 9" xfId="35848"/>
    <cellStyle name="요약 3 3 3" xfId="21929"/>
    <cellStyle name="요약 3 3 3 2" xfId="35443"/>
    <cellStyle name="요약 3 3 4" xfId="21930"/>
    <cellStyle name="요약 3 3 4 2" xfId="35445"/>
    <cellStyle name="요약 3 3 5" xfId="21931"/>
    <cellStyle name="요약 3 3 5 2" xfId="35447"/>
    <cellStyle name="요약 3 3 6" xfId="21932"/>
    <cellStyle name="요약 3 3 7" xfId="21933"/>
    <cellStyle name="요약 3 3 8" xfId="21934"/>
    <cellStyle name="요약 3 3 9" xfId="21935"/>
    <cellStyle name="요약 3 4" xfId="21936"/>
    <cellStyle name="요약 3 4 2" xfId="35450"/>
    <cellStyle name="요약 3 5" xfId="21937"/>
    <cellStyle name="요약 3 5 2" xfId="35451"/>
    <cellStyle name="요약 3 6" xfId="21938"/>
    <cellStyle name="요약 3 6 2" xfId="35453"/>
    <cellStyle name="요약 3 7" xfId="21939"/>
    <cellStyle name="요약 3 8" xfId="21940"/>
    <cellStyle name="요약 3 9" xfId="21941"/>
    <cellStyle name="요약 4" xfId="21942"/>
    <cellStyle name="요약 4 2" xfId="21943"/>
    <cellStyle name="요약 4 2 2" xfId="35457"/>
    <cellStyle name="요약 4 3" xfId="21944"/>
    <cellStyle name="요약 4 3 2" xfId="35459"/>
    <cellStyle name="요약 4 4" xfId="21945"/>
    <cellStyle name="요약 4 4 2" xfId="35461"/>
    <cellStyle name="요약 4 5" xfId="21946"/>
    <cellStyle name="요약 4 6" xfId="21947"/>
    <cellStyle name="요약 4 7" xfId="21948"/>
    <cellStyle name="요약 4 8" xfId="21949"/>
    <cellStyle name="요약 4 9" xfId="35847"/>
    <cellStyle name="요약 5" xfId="21950"/>
    <cellStyle name="요약 5 2" xfId="21951"/>
    <cellStyle name="요약 5 2 2" xfId="35465"/>
    <cellStyle name="요약 5 3" xfId="21952"/>
    <cellStyle name="요약 5 3 2" xfId="35467"/>
    <cellStyle name="요약 5 4" xfId="21953"/>
    <cellStyle name="요약 5 4 2" xfId="35469"/>
    <cellStyle name="요약 5 5" xfId="21954"/>
    <cellStyle name="요약 5 6" xfId="21955"/>
    <cellStyle name="요약 5 7" xfId="21956"/>
    <cellStyle name="요약 5 8" xfId="21957"/>
    <cellStyle name="요약 5 9" xfId="35845"/>
    <cellStyle name="요약 6" xfId="21958"/>
    <cellStyle name="요약 6 2" xfId="21959"/>
    <cellStyle name="요약 6 2 2" xfId="35473"/>
    <cellStyle name="요약 6 3" xfId="21960"/>
    <cellStyle name="요약 6 3 2" xfId="35475"/>
    <cellStyle name="요약 6 4" xfId="21961"/>
    <cellStyle name="요약 6 4 2" xfId="35477"/>
    <cellStyle name="요약 6 5" xfId="21962"/>
    <cellStyle name="요약 6 6" xfId="21963"/>
    <cellStyle name="요약 6 7" xfId="21964"/>
    <cellStyle name="요약 6 8" xfId="21965"/>
    <cellStyle name="요약 6 9" xfId="35843"/>
    <cellStyle name="입력 2" xfId="21966"/>
    <cellStyle name="입력 2 10" xfId="21967"/>
    <cellStyle name="입력 2 10 2" xfId="35481"/>
    <cellStyle name="입력 2 11" xfId="21968"/>
    <cellStyle name="입력 2 11 2" xfId="35483"/>
    <cellStyle name="입력 2 12" xfId="21969"/>
    <cellStyle name="입력 2 13" xfId="21970"/>
    <cellStyle name="입력 2 14" xfId="21971"/>
    <cellStyle name="입력 2 15" xfId="21972"/>
    <cellStyle name="입력 2 16" xfId="35841"/>
    <cellStyle name="입력 2 2" xfId="21973"/>
    <cellStyle name="입력 2 2 2" xfId="21974"/>
    <cellStyle name="입력 2 2 2 2" xfId="35487"/>
    <cellStyle name="입력 2 2 3" xfId="21975"/>
    <cellStyle name="입력 2 2 3 2" xfId="35489"/>
    <cellStyle name="입력 2 2 4" xfId="21976"/>
    <cellStyle name="입력 2 2 4 2" xfId="35491"/>
    <cellStyle name="입력 2 2 5" xfId="21977"/>
    <cellStyle name="입력 2 2 6" xfId="21978"/>
    <cellStyle name="입력 2 2 7" xfId="21979"/>
    <cellStyle name="입력 2 2 8" xfId="21980"/>
    <cellStyle name="입력 2 2 9" xfId="35840"/>
    <cellStyle name="입력 2 3" xfId="21981"/>
    <cellStyle name="입력 2 3 2" xfId="21982"/>
    <cellStyle name="입력 2 3 2 2" xfId="35495"/>
    <cellStyle name="입력 2 3 3" xfId="21983"/>
    <cellStyle name="입력 2 3 3 2" xfId="35497"/>
    <cellStyle name="입력 2 3 4" xfId="21984"/>
    <cellStyle name="입력 2 3 4 2" xfId="35499"/>
    <cellStyle name="입력 2 3 5" xfId="21985"/>
    <cellStyle name="입력 2 3 6" xfId="21986"/>
    <cellStyle name="입력 2 3 7" xfId="21987"/>
    <cellStyle name="입력 2 3 8" xfId="21988"/>
    <cellStyle name="입력 2 3 9" xfId="35839"/>
    <cellStyle name="입력 2 4" xfId="21989"/>
    <cellStyle name="입력 2 4 2" xfId="21990"/>
    <cellStyle name="입력 2 4 2 2" xfId="35503"/>
    <cellStyle name="입력 2 4 3" xfId="21991"/>
    <cellStyle name="입력 2 4 3 2" xfId="35505"/>
    <cellStyle name="입력 2 4 4" xfId="21992"/>
    <cellStyle name="입력 2 4 4 2" xfId="35507"/>
    <cellStyle name="입력 2 4 5" xfId="21993"/>
    <cellStyle name="입력 2 4 6" xfId="21994"/>
    <cellStyle name="입력 2 4 7" xfId="21995"/>
    <cellStyle name="입력 2 4 8" xfId="21996"/>
    <cellStyle name="입력 2 4 9" xfId="35837"/>
    <cellStyle name="입력 2 5" xfId="21997"/>
    <cellStyle name="입력 2 5 2" xfId="21998"/>
    <cellStyle name="입력 2 5 2 2" xfId="35511"/>
    <cellStyle name="입력 2 5 3" xfId="21999"/>
    <cellStyle name="입력 2 5 3 2" xfId="35513"/>
    <cellStyle name="입력 2 5 4" xfId="22000"/>
    <cellStyle name="입력 2 5 4 2" xfId="35515"/>
    <cellStyle name="입력 2 5 5" xfId="22001"/>
    <cellStyle name="입력 2 5 6" xfId="22002"/>
    <cellStyle name="입력 2 5 7" xfId="22003"/>
    <cellStyle name="입력 2 5 8" xfId="22004"/>
    <cellStyle name="입력 2 5 9" xfId="35835"/>
    <cellStyle name="입력 2 6" xfId="22005"/>
    <cellStyle name="입력 2 6 2" xfId="22006"/>
    <cellStyle name="입력 2 6 2 2" xfId="35519"/>
    <cellStyle name="입력 2 6 3" xfId="22007"/>
    <cellStyle name="입력 2 6 3 2" xfId="35521"/>
    <cellStyle name="입력 2 6 4" xfId="22008"/>
    <cellStyle name="입력 2 6 4 2" xfId="35523"/>
    <cellStyle name="입력 2 6 5" xfId="22009"/>
    <cellStyle name="입력 2 6 6" xfId="22010"/>
    <cellStyle name="입력 2 6 7" xfId="22011"/>
    <cellStyle name="입력 2 6 8" xfId="22012"/>
    <cellStyle name="입력 2 6 9" xfId="35834"/>
    <cellStyle name="입력 2 7" xfId="22013"/>
    <cellStyle name="입력 2 7 2" xfId="22014"/>
    <cellStyle name="입력 2 7 2 2" xfId="35527"/>
    <cellStyle name="입력 2 7 3" xfId="22015"/>
    <cellStyle name="입력 2 7 3 2" xfId="35529"/>
    <cellStyle name="입력 2 7 4" xfId="22016"/>
    <cellStyle name="입력 2 7 4 2" xfId="35531"/>
    <cellStyle name="입력 2 7 5" xfId="22017"/>
    <cellStyle name="입력 2 7 6" xfId="22018"/>
    <cellStyle name="입력 2 7 7" xfId="22019"/>
    <cellStyle name="입력 2 7 8" xfId="22020"/>
    <cellStyle name="입력 2 7 9" xfId="35833"/>
    <cellStyle name="입력 2 8" xfId="22021"/>
    <cellStyle name="입력 2 8 2" xfId="22022"/>
    <cellStyle name="입력 2 8 2 2" xfId="35535"/>
    <cellStyle name="입력 2 8 3" xfId="22023"/>
    <cellStyle name="입력 2 8 3 2" xfId="35537"/>
    <cellStyle name="입력 2 8 4" xfId="22024"/>
    <cellStyle name="입력 2 8 4 2" xfId="35539"/>
    <cellStyle name="입력 2 8 5" xfId="22025"/>
    <cellStyle name="입력 2 8 6" xfId="22026"/>
    <cellStyle name="입력 2 8 7" xfId="22027"/>
    <cellStyle name="입력 2 8 8" xfId="22028"/>
    <cellStyle name="입력 2 8 9" xfId="35831"/>
    <cellStyle name="입력 2 9" xfId="22029"/>
    <cellStyle name="입력 2 9 2" xfId="35541"/>
    <cellStyle name="입력 3" xfId="22030"/>
    <cellStyle name="입력 3 10" xfId="22031"/>
    <cellStyle name="입력 3 11" xfId="35829"/>
    <cellStyle name="입력 3 12" xfId="40733"/>
    <cellStyle name="입력 3 2" xfId="22032"/>
    <cellStyle name="입력 3 2 10" xfId="40734"/>
    <cellStyle name="입력 3 2 2" xfId="22033"/>
    <cellStyle name="입력 3 2 2 2" xfId="35545"/>
    <cellStyle name="입력 3 2 3" xfId="22034"/>
    <cellStyle name="입력 3 2 3 2" xfId="35547"/>
    <cellStyle name="입력 3 2 4" xfId="22035"/>
    <cellStyle name="입력 3 2 4 2" xfId="35549"/>
    <cellStyle name="입력 3 2 5" xfId="22036"/>
    <cellStyle name="입력 3 2 6" xfId="22037"/>
    <cellStyle name="입력 3 2 7" xfId="22038"/>
    <cellStyle name="입력 3 2 8" xfId="22039"/>
    <cellStyle name="입력 3 2 9" xfId="35827"/>
    <cellStyle name="입력 3 3" xfId="22040"/>
    <cellStyle name="입력 3 3 10" xfId="35826"/>
    <cellStyle name="입력 3 3 11" xfId="40735"/>
    <cellStyle name="입력 3 3 2" xfId="22041"/>
    <cellStyle name="입력 3 3 2 2" xfId="22042"/>
    <cellStyle name="입력 3 3 2 2 2" xfId="35554"/>
    <cellStyle name="입력 3 3 2 3" xfId="22043"/>
    <cellStyle name="입력 3 3 2 3 2" xfId="35556"/>
    <cellStyle name="입력 3 3 2 4" xfId="22044"/>
    <cellStyle name="입력 3 3 2 4 2" xfId="35557"/>
    <cellStyle name="입력 3 3 2 5" xfId="22045"/>
    <cellStyle name="입력 3 3 2 6" xfId="22046"/>
    <cellStyle name="입력 3 3 2 7" xfId="22047"/>
    <cellStyle name="입력 3 3 2 8" xfId="22048"/>
    <cellStyle name="입력 3 3 2 9" xfId="35825"/>
    <cellStyle name="입력 3 3 3" xfId="22049"/>
    <cellStyle name="입력 3 3 3 2" xfId="35560"/>
    <cellStyle name="입력 3 3 4" xfId="22050"/>
    <cellStyle name="입력 3 3 4 2" xfId="35562"/>
    <cellStyle name="입력 3 3 5" xfId="22051"/>
    <cellStyle name="입력 3 3 5 2" xfId="35564"/>
    <cellStyle name="입력 3 3 6" xfId="22052"/>
    <cellStyle name="입력 3 3 7" xfId="22053"/>
    <cellStyle name="입력 3 3 8" xfId="22054"/>
    <cellStyle name="입력 3 3 9" xfId="22055"/>
    <cellStyle name="입력 3 4" xfId="22056"/>
    <cellStyle name="입력 3 4 2" xfId="35567"/>
    <cellStyle name="입력 3 5" xfId="22057"/>
    <cellStyle name="입력 3 5 2" xfId="35569"/>
    <cellStyle name="입력 3 6" xfId="22058"/>
    <cellStyle name="입력 3 6 2" xfId="35571"/>
    <cellStyle name="입력 3 7" xfId="22059"/>
    <cellStyle name="입력 3 8" xfId="22060"/>
    <cellStyle name="입력 3 9" xfId="22061"/>
    <cellStyle name="입력 4" xfId="22062"/>
    <cellStyle name="입력 4 2" xfId="22063"/>
    <cellStyle name="입력 4 2 2" xfId="35575"/>
    <cellStyle name="입력 4 3" xfId="22064"/>
    <cellStyle name="입력 4 3 2" xfId="35577"/>
    <cellStyle name="입력 4 4" xfId="22065"/>
    <cellStyle name="입력 4 4 2" xfId="35579"/>
    <cellStyle name="입력 4 5" xfId="22066"/>
    <cellStyle name="입력 4 6" xfId="22067"/>
    <cellStyle name="입력 4 7" xfId="22068"/>
    <cellStyle name="입력 4 8" xfId="22069"/>
    <cellStyle name="입력 4 9" xfId="35823"/>
    <cellStyle name="입력 5" xfId="22070"/>
    <cellStyle name="입력 5 2" xfId="22071"/>
    <cellStyle name="입력 5 2 2" xfId="35583"/>
    <cellStyle name="입력 5 3" xfId="22072"/>
    <cellStyle name="입력 5 3 2" xfId="35585"/>
    <cellStyle name="입력 5 4" xfId="22073"/>
    <cellStyle name="입력 5 4 2" xfId="35587"/>
    <cellStyle name="입력 5 5" xfId="22074"/>
    <cellStyle name="입력 5 6" xfId="22075"/>
    <cellStyle name="입력 5 7" xfId="22076"/>
    <cellStyle name="입력 5 8" xfId="22077"/>
    <cellStyle name="입력 5 9" xfId="35821"/>
    <cellStyle name="입력 6" xfId="22078"/>
    <cellStyle name="입력 6 2" xfId="22079"/>
    <cellStyle name="입력 6 2 2" xfId="35591"/>
    <cellStyle name="입력 6 3" xfId="22080"/>
    <cellStyle name="입력 6 3 2" xfId="35593"/>
    <cellStyle name="입력 6 4" xfId="22081"/>
    <cellStyle name="입력 6 4 2" xfId="35595"/>
    <cellStyle name="입력 6 5" xfId="22082"/>
    <cellStyle name="입력 6 6" xfId="22083"/>
    <cellStyle name="입력 6 7" xfId="22084"/>
    <cellStyle name="입력 6 8" xfId="22085"/>
    <cellStyle name="입력 6 9" xfId="35819"/>
    <cellStyle name="제목 1 2" xfId="22086"/>
    <cellStyle name="제목 1 2 10" xfId="22087"/>
    <cellStyle name="제목 1 2 10 2" xfId="35599"/>
    <cellStyle name="제목 1 2 11" xfId="22088"/>
    <cellStyle name="제목 1 2 11 2" xfId="35601"/>
    <cellStyle name="제목 1 2 12" xfId="22089"/>
    <cellStyle name="제목 1 2 13" xfId="22090"/>
    <cellStyle name="제목 1 2 14" xfId="22091"/>
    <cellStyle name="제목 1 2 15" xfId="22092"/>
    <cellStyle name="제목 1 2 16" xfId="35818"/>
    <cellStyle name="제목 1 2 2" xfId="22093"/>
    <cellStyle name="제목 1 2 2 2" xfId="22094"/>
    <cellStyle name="제목 1 2 2 2 2" xfId="35605"/>
    <cellStyle name="제목 1 2 2 3" xfId="22095"/>
    <cellStyle name="제목 1 2 2 3 2" xfId="35607"/>
    <cellStyle name="제목 1 2 2 4" xfId="22096"/>
    <cellStyle name="제목 1 2 2 4 2" xfId="35609"/>
    <cellStyle name="제목 1 2 2 5" xfId="22097"/>
    <cellStyle name="제목 1 2 2 6" xfId="22098"/>
    <cellStyle name="제목 1 2 2 7" xfId="22099"/>
    <cellStyle name="제목 1 2 2 8" xfId="22100"/>
    <cellStyle name="제목 1 2 2 9" xfId="35817"/>
    <cellStyle name="제목 1 2 3" xfId="22101"/>
    <cellStyle name="제목 1 2 3 2" xfId="22102"/>
    <cellStyle name="제목 1 2 3 2 2" xfId="35613"/>
    <cellStyle name="제목 1 2 3 3" xfId="22103"/>
    <cellStyle name="제목 1 2 3 3 2" xfId="35615"/>
    <cellStyle name="제목 1 2 3 4" xfId="22104"/>
    <cellStyle name="제목 1 2 3 4 2" xfId="35617"/>
    <cellStyle name="제목 1 2 3 5" xfId="22105"/>
    <cellStyle name="제목 1 2 3 6" xfId="22106"/>
    <cellStyle name="제목 1 2 3 7" xfId="22107"/>
    <cellStyle name="제목 1 2 3 8" xfId="22108"/>
    <cellStyle name="제목 1 2 3 9" xfId="35815"/>
    <cellStyle name="제목 1 2 4" xfId="22109"/>
    <cellStyle name="제목 1 2 4 2" xfId="22110"/>
    <cellStyle name="제목 1 2 4 2 2" xfId="35621"/>
    <cellStyle name="제목 1 2 4 3" xfId="22111"/>
    <cellStyle name="제목 1 2 4 3 2" xfId="35623"/>
    <cellStyle name="제목 1 2 4 4" xfId="22112"/>
    <cellStyle name="제목 1 2 4 4 2" xfId="35625"/>
    <cellStyle name="제목 1 2 4 5" xfId="22113"/>
    <cellStyle name="제목 1 2 4 6" xfId="22114"/>
    <cellStyle name="제목 1 2 4 7" xfId="22115"/>
    <cellStyle name="제목 1 2 4 8" xfId="22116"/>
    <cellStyle name="제목 1 2 4 9" xfId="35813"/>
    <cellStyle name="제목 1 2 5" xfId="22117"/>
    <cellStyle name="제목 1 2 5 2" xfId="22118"/>
    <cellStyle name="제목 1 2 5 2 2" xfId="35629"/>
    <cellStyle name="제목 1 2 5 3" xfId="22119"/>
    <cellStyle name="제목 1 2 5 3 2" xfId="35631"/>
    <cellStyle name="제목 1 2 5 4" xfId="22120"/>
    <cellStyle name="제목 1 2 5 4 2" xfId="35633"/>
    <cellStyle name="제목 1 2 5 5" xfId="22121"/>
    <cellStyle name="제목 1 2 5 6" xfId="22122"/>
    <cellStyle name="제목 1 2 5 7" xfId="22123"/>
    <cellStyle name="제목 1 2 5 8" xfId="22124"/>
    <cellStyle name="제목 1 2 5 9" xfId="35811"/>
    <cellStyle name="제목 1 2 6" xfId="22125"/>
    <cellStyle name="제목 1 2 6 2" xfId="22126"/>
    <cellStyle name="제목 1 2 6 2 2" xfId="35637"/>
    <cellStyle name="제목 1 2 6 3" xfId="22127"/>
    <cellStyle name="제목 1 2 6 3 2" xfId="35639"/>
    <cellStyle name="제목 1 2 6 4" xfId="22128"/>
    <cellStyle name="제목 1 2 6 4 2" xfId="35641"/>
    <cellStyle name="제목 1 2 6 5" xfId="22129"/>
    <cellStyle name="제목 1 2 6 6" xfId="22130"/>
    <cellStyle name="제목 1 2 6 7" xfId="22131"/>
    <cellStyle name="제목 1 2 6 8" xfId="22132"/>
    <cellStyle name="제목 1 2 6 9" xfId="35810"/>
    <cellStyle name="제목 1 2 7" xfId="22133"/>
    <cellStyle name="제목 1 2 7 2" xfId="22134"/>
    <cellStyle name="제목 1 2 7 2 2" xfId="35644"/>
    <cellStyle name="제목 1 2 7 3" xfId="22135"/>
    <cellStyle name="제목 1 2 7 3 2" xfId="35645"/>
    <cellStyle name="제목 1 2 7 4" xfId="22136"/>
    <cellStyle name="제목 1 2 7 4 2" xfId="35646"/>
    <cellStyle name="제목 1 2 7 5" xfId="22137"/>
    <cellStyle name="제목 1 2 7 6" xfId="22138"/>
    <cellStyle name="제목 1 2 7 7" xfId="22139"/>
    <cellStyle name="제목 1 2 7 8" xfId="22140"/>
    <cellStyle name="제목 1 2 7 9" xfId="35809"/>
    <cellStyle name="제목 1 2 8" xfId="22141"/>
    <cellStyle name="제목 1 2 8 2" xfId="22142"/>
    <cellStyle name="제목 1 2 8 2 2" xfId="35650"/>
    <cellStyle name="제목 1 2 8 3" xfId="22143"/>
    <cellStyle name="제목 1 2 8 3 2" xfId="35652"/>
    <cellStyle name="제목 1 2 8 4" xfId="22144"/>
    <cellStyle name="제목 1 2 8 4 2" xfId="35654"/>
    <cellStyle name="제목 1 2 8 5" xfId="22145"/>
    <cellStyle name="제목 1 2 8 6" xfId="22146"/>
    <cellStyle name="제목 1 2 8 7" xfId="22147"/>
    <cellStyle name="제목 1 2 8 8" xfId="22148"/>
    <cellStyle name="제목 1 2 8 9" xfId="35807"/>
    <cellStyle name="제목 1 2 9" xfId="22149"/>
    <cellStyle name="제목 1 2 9 2" xfId="35657"/>
    <cellStyle name="제목 1 3" xfId="22150"/>
    <cellStyle name="제목 1 3 10" xfId="22151"/>
    <cellStyle name="제목 1 3 11" xfId="35805"/>
    <cellStyle name="제목 1 3 12" xfId="40736"/>
    <cellStyle name="제목 1 3 2" xfId="22152"/>
    <cellStyle name="제목 1 3 2 10" xfId="40737"/>
    <cellStyle name="제목 1 3 2 2" xfId="22153"/>
    <cellStyle name="제목 1 3 2 2 2" xfId="35661"/>
    <cellStyle name="제목 1 3 2 3" xfId="22154"/>
    <cellStyle name="제목 1 3 2 3 2" xfId="35663"/>
    <cellStyle name="제목 1 3 2 4" xfId="22155"/>
    <cellStyle name="제목 1 3 2 4 2" xfId="35665"/>
    <cellStyle name="제목 1 3 2 5" xfId="22156"/>
    <cellStyle name="제목 1 3 2 6" xfId="22157"/>
    <cellStyle name="제목 1 3 2 7" xfId="22158"/>
    <cellStyle name="제목 1 3 2 8" xfId="22159"/>
    <cellStyle name="제목 1 3 2 9" xfId="35803"/>
    <cellStyle name="제목 1 3 3" xfId="22160"/>
    <cellStyle name="제목 1 3 3 10" xfId="35802"/>
    <cellStyle name="제목 1 3 3 11" xfId="40738"/>
    <cellStyle name="제목 1 3 3 2" xfId="22161"/>
    <cellStyle name="제목 1 3 3 2 2" xfId="22162"/>
    <cellStyle name="제목 1 3 3 2 2 2" xfId="35670"/>
    <cellStyle name="제목 1 3 3 2 3" xfId="22163"/>
    <cellStyle name="제목 1 3 3 2 3 2" xfId="35672"/>
    <cellStyle name="제목 1 3 3 2 4" xfId="22164"/>
    <cellStyle name="제목 1 3 3 2 4 2" xfId="35674"/>
    <cellStyle name="제목 1 3 3 2 5" xfId="22165"/>
    <cellStyle name="제목 1 3 3 2 6" xfId="22166"/>
    <cellStyle name="제목 1 3 3 2 7" xfId="22167"/>
    <cellStyle name="제목 1 3 3 2 8" xfId="22168"/>
    <cellStyle name="제목 1 3 3 2 9" xfId="35800"/>
    <cellStyle name="제목 1 3 3 3" xfId="22169"/>
    <cellStyle name="제목 1 3 3 3 2" xfId="35677"/>
    <cellStyle name="제목 1 3 3 4" xfId="22170"/>
    <cellStyle name="제목 1 3 3 4 2" xfId="35679"/>
    <cellStyle name="제목 1 3 3 5" xfId="22171"/>
    <cellStyle name="제목 1 3 3 5 2" xfId="35681"/>
    <cellStyle name="제목 1 3 3 6" xfId="22172"/>
    <cellStyle name="제목 1 3 3 7" xfId="22173"/>
    <cellStyle name="제목 1 3 3 8" xfId="22174"/>
    <cellStyle name="제목 1 3 3 9" xfId="22175"/>
    <cellStyle name="제목 1 3 4" xfId="22176"/>
    <cellStyle name="제목 1 3 4 2" xfId="35684"/>
    <cellStyle name="제목 1 3 5" xfId="22177"/>
    <cellStyle name="제목 1 3 5 2" xfId="35686"/>
    <cellStyle name="제목 1 3 6" xfId="22178"/>
    <cellStyle name="제목 1 3 6 2" xfId="35688"/>
    <cellStyle name="제목 1 3 7" xfId="22179"/>
    <cellStyle name="제목 1 3 8" xfId="22180"/>
    <cellStyle name="제목 1 3 9" xfId="22181"/>
    <cellStyle name="제목 1 4" xfId="22182"/>
    <cellStyle name="제목 1 4 2" xfId="22183"/>
    <cellStyle name="제목 1 4 2 2" xfId="35692"/>
    <cellStyle name="제목 1 4 3" xfId="22184"/>
    <cellStyle name="제목 1 4 3 2" xfId="35694"/>
    <cellStyle name="제목 1 4 4" xfId="22185"/>
    <cellStyle name="제목 1 4 4 2" xfId="35696"/>
    <cellStyle name="제목 1 4 5" xfId="22186"/>
    <cellStyle name="제목 1 4 6" xfId="22187"/>
    <cellStyle name="제목 1 4 7" xfId="22188"/>
    <cellStyle name="제목 1 4 8" xfId="22189"/>
    <cellStyle name="제목 1 4 9" xfId="35798"/>
    <cellStyle name="제목 1 5" xfId="22190"/>
    <cellStyle name="제목 1 5 2" xfId="22191"/>
    <cellStyle name="제목 1 5 2 2" xfId="35700"/>
    <cellStyle name="제목 1 5 3" xfId="22192"/>
    <cellStyle name="제목 1 5 3 2" xfId="35702"/>
    <cellStyle name="제목 1 5 4" xfId="22193"/>
    <cellStyle name="제목 1 5 4 2" xfId="35704"/>
    <cellStyle name="제목 1 5 5" xfId="22194"/>
    <cellStyle name="제목 1 5 6" xfId="22195"/>
    <cellStyle name="제목 1 5 7" xfId="22196"/>
    <cellStyle name="제목 1 5 8" xfId="22197"/>
    <cellStyle name="제목 1 5 9" xfId="35796"/>
    <cellStyle name="제목 1 6" xfId="22198"/>
    <cellStyle name="제목 1 6 2" xfId="22199"/>
    <cellStyle name="제목 1 6 2 2" xfId="35708"/>
    <cellStyle name="제목 1 6 3" xfId="22200"/>
    <cellStyle name="제목 1 6 3 2" xfId="35710"/>
    <cellStyle name="제목 1 6 4" xfId="22201"/>
    <cellStyle name="제목 1 6 4 2" xfId="35712"/>
    <cellStyle name="제목 1 6 5" xfId="22202"/>
    <cellStyle name="제목 1 6 6" xfId="22203"/>
    <cellStyle name="제목 1 6 7" xfId="22204"/>
    <cellStyle name="제목 1 6 8" xfId="22205"/>
    <cellStyle name="제목 1 6 9" xfId="35795"/>
    <cellStyle name="제목 2 2" xfId="22206"/>
    <cellStyle name="제목 2 2 10" xfId="22207"/>
    <cellStyle name="제목 2 2 10 2" xfId="35716"/>
    <cellStyle name="제목 2 2 11" xfId="22208"/>
    <cellStyle name="제목 2 2 11 2" xfId="35718"/>
    <cellStyle name="제목 2 2 12" xfId="22209"/>
    <cellStyle name="제목 2 2 13" xfId="22210"/>
    <cellStyle name="제목 2 2 14" xfId="22211"/>
    <cellStyle name="제목 2 2 15" xfId="22212"/>
    <cellStyle name="제목 2 2 16" xfId="35793"/>
    <cellStyle name="제목 2 2 2" xfId="22213"/>
    <cellStyle name="제목 2 2 2 2" xfId="22214"/>
    <cellStyle name="제목 2 2 2 2 2" xfId="35722"/>
    <cellStyle name="제목 2 2 2 3" xfId="22215"/>
    <cellStyle name="제목 2 2 2 3 2" xfId="35724"/>
    <cellStyle name="제목 2 2 2 4" xfId="22216"/>
    <cellStyle name="제목 2 2 2 4 2" xfId="35726"/>
    <cellStyle name="제목 2 2 2 5" xfId="22217"/>
    <cellStyle name="제목 2 2 2 6" xfId="22218"/>
    <cellStyle name="제목 2 2 2 7" xfId="22219"/>
    <cellStyle name="제목 2 2 2 8" xfId="22220"/>
    <cellStyle name="제목 2 2 2 9" xfId="35791"/>
    <cellStyle name="제목 2 2 3" xfId="22221"/>
    <cellStyle name="제목 2 2 3 2" xfId="22222"/>
    <cellStyle name="제목 2 2 3 2 2" xfId="35730"/>
    <cellStyle name="제목 2 2 3 3" xfId="22223"/>
    <cellStyle name="제목 2 2 3 3 2" xfId="35732"/>
    <cellStyle name="제목 2 2 3 4" xfId="22224"/>
    <cellStyle name="제목 2 2 3 4 2" xfId="35734"/>
    <cellStyle name="제목 2 2 3 5" xfId="22225"/>
    <cellStyle name="제목 2 2 3 6" xfId="22226"/>
    <cellStyle name="제목 2 2 3 7" xfId="22227"/>
    <cellStyle name="제목 2 2 3 8" xfId="22228"/>
    <cellStyle name="제목 2 2 3 9" xfId="35789"/>
    <cellStyle name="제목 2 2 4" xfId="22229"/>
    <cellStyle name="제목 2 2 4 2" xfId="22230"/>
    <cellStyle name="제목 2 2 4 2 2" xfId="35738"/>
    <cellStyle name="제목 2 2 4 3" xfId="22231"/>
    <cellStyle name="제목 2 2 4 3 2" xfId="35740"/>
    <cellStyle name="제목 2 2 4 4" xfId="22232"/>
    <cellStyle name="제목 2 2 4 4 2" xfId="35742"/>
    <cellStyle name="제목 2 2 4 5" xfId="22233"/>
    <cellStyle name="제목 2 2 4 6" xfId="22234"/>
    <cellStyle name="제목 2 2 4 7" xfId="22235"/>
    <cellStyle name="제목 2 2 4 8" xfId="22236"/>
    <cellStyle name="제목 2 2 4 9" xfId="35788"/>
    <cellStyle name="제목 2 2 5" xfId="22237"/>
    <cellStyle name="제목 2 2 5 2" xfId="22238"/>
    <cellStyle name="제목 2 2 5 2 2" xfId="35746"/>
    <cellStyle name="제목 2 2 5 3" xfId="22239"/>
    <cellStyle name="제목 2 2 5 3 2" xfId="35748"/>
    <cellStyle name="제목 2 2 5 4" xfId="22240"/>
    <cellStyle name="제목 2 2 5 4 2" xfId="35750"/>
    <cellStyle name="제목 2 2 5 5" xfId="22241"/>
    <cellStyle name="제목 2 2 5 6" xfId="22242"/>
    <cellStyle name="제목 2 2 5 7" xfId="22243"/>
    <cellStyle name="제목 2 2 5 8" xfId="22244"/>
    <cellStyle name="제목 2 2 5 9" xfId="35787"/>
    <cellStyle name="제목 2 2 6" xfId="22245"/>
    <cellStyle name="제목 2 2 6 2" xfId="22246"/>
    <cellStyle name="제목 2 2 6 2 2" xfId="35754"/>
    <cellStyle name="제목 2 2 6 3" xfId="22247"/>
    <cellStyle name="제목 2 2 6 3 2" xfId="35756"/>
    <cellStyle name="제목 2 2 6 4" xfId="22248"/>
    <cellStyle name="제목 2 2 6 4 2" xfId="35758"/>
    <cellStyle name="제목 2 2 6 5" xfId="22249"/>
    <cellStyle name="제목 2 2 6 6" xfId="22250"/>
    <cellStyle name="제목 2 2 6 7" xfId="22251"/>
    <cellStyle name="제목 2 2 6 8" xfId="22252"/>
    <cellStyle name="제목 2 2 6 9" xfId="35786"/>
    <cellStyle name="제목 2 2 7" xfId="22253"/>
    <cellStyle name="제목 2 2 7 2" xfId="22254"/>
    <cellStyle name="제목 2 2 7 2 2" xfId="35762"/>
    <cellStyle name="제목 2 2 7 3" xfId="22255"/>
    <cellStyle name="제목 2 2 7 3 2" xfId="35764"/>
    <cellStyle name="제목 2 2 7 4" xfId="22256"/>
    <cellStyle name="제목 2 2 7 4 2" xfId="35766"/>
    <cellStyle name="제목 2 2 7 5" xfId="22257"/>
    <cellStyle name="제목 2 2 7 6" xfId="22258"/>
    <cellStyle name="제목 2 2 7 7" xfId="22259"/>
    <cellStyle name="제목 2 2 7 8" xfId="22260"/>
    <cellStyle name="제목 2 2 7 9" xfId="35784"/>
    <cellStyle name="제목 2 2 8" xfId="22261"/>
    <cellStyle name="제목 2 2 8 2" xfId="22262"/>
    <cellStyle name="제목 2 2 8 2 2" xfId="35770"/>
    <cellStyle name="제목 2 2 8 3" xfId="22263"/>
    <cellStyle name="제목 2 2 8 3 2" xfId="35772"/>
    <cellStyle name="제목 2 2 8 4" xfId="22264"/>
    <cellStyle name="제목 2 2 8 4 2" xfId="35774"/>
    <cellStyle name="제목 2 2 8 5" xfId="22265"/>
    <cellStyle name="제목 2 2 8 6" xfId="22266"/>
    <cellStyle name="제목 2 2 8 7" xfId="22267"/>
    <cellStyle name="제목 2 2 8 8" xfId="22268"/>
    <cellStyle name="제목 2 2 8 9" xfId="35782"/>
    <cellStyle name="제목 2 2 9" xfId="22269"/>
    <cellStyle name="제목 2 2 9 2" xfId="35777"/>
    <cellStyle name="제목 2 3" xfId="22270"/>
    <cellStyle name="제목 2 3 10" xfId="22271"/>
    <cellStyle name="제목 2 3 11" xfId="35780"/>
    <cellStyle name="제목 2 3 12" xfId="40739"/>
    <cellStyle name="제목 2 3 2" xfId="22272"/>
    <cellStyle name="제목 2 3 2 10" xfId="40740"/>
    <cellStyle name="제목 2 3 2 2" xfId="22273"/>
    <cellStyle name="제목 2 3 2 2 2" xfId="35781"/>
    <cellStyle name="제목 2 3 2 3" xfId="22274"/>
    <cellStyle name="제목 2 3 2 3 2" xfId="35783"/>
    <cellStyle name="제목 2 3 2 4" xfId="22275"/>
    <cellStyle name="제목 2 3 2 4 2" xfId="35785"/>
    <cellStyle name="제목 2 3 2 5" xfId="22276"/>
    <cellStyle name="제목 2 3 2 6" xfId="22277"/>
    <cellStyle name="제목 2 3 2 7" xfId="22278"/>
    <cellStyle name="제목 2 3 2 8" xfId="22279"/>
    <cellStyle name="제목 2 3 2 9" xfId="35779"/>
    <cellStyle name="제목 2 3 3" xfId="22280"/>
    <cellStyle name="제목 2 3 3 10" xfId="35778"/>
    <cellStyle name="제목 2 3 3 11" xfId="40741"/>
    <cellStyle name="제목 2 3 3 2" xfId="22281"/>
    <cellStyle name="제목 2 3 3 2 2" xfId="22282"/>
    <cellStyle name="제목 2 3 3 2 2 2" xfId="35790"/>
    <cellStyle name="제목 2 3 3 2 3" xfId="22283"/>
    <cellStyle name="제목 2 3 3 2 3 2" xfId="35792"/>
    <cellStyle name="제목 2 3 3 2 4" xfId="22284"/>
    <cellStyle name="제목 2 3 3 2 4 2" xfId="35794"/>
    <cellStyle name="제목 2 3 3 2 5" xfId="22285"/>
    <cellStyle name="제목 2 3 3 2 6" xfId="22286"/>
    <cellStyle name="제목 2 3 3 2 7" xfId="22287"/>
    <cellStyle name="제목 2 3 3 2 8" xfId="22288"/>
    <cellStyle name="제목 2 3 3 2 9" xfId="35776"/>
    <cellStyle name="제목 2 3 3 3" xfId="22289"/>
    <cellStyle name="제목 2 3 3 3 2" xfId="35797"/>
    <cellStyle name="제목 2 3 3 4" xfId="22290"/>
    <cellStyle name="제목 2 3 3 4 2" xfId="35799"/>
    <cellStyle name="제목 2 3 3 5" xfId="22291"/>
    <cellStyle name="제목 2 3 3 5 2" xfId="35801"/>
    <cellStyle name="제목 2 3 3 6" xfId="22292"/>
    <cellStyle name="제목 2 3 3 7" xfId="22293"/>
    <cellStyle name="제목 2 3 3 8" xfId="22294"/>
    <cellStyle name="제목 2 3 3 9" xfId="22295"/>
    <cellStyle name="제목 2 3 4" xfId="22296"/>
    <cellStyle name="제목 2 3 4 2" xfId="35804"/>
    <cellStyle name="제목 2 3 5" xfId="22297"/>
    <cellStyle name="제목 2 3 5 2" xfId="35806"/>
    <cellStyle name="제목 2 3 6" xfId="22298"/>
    <cellStyle name="제목 2 3 6 2" xfId="35808"/>
    <cellStyle name="제목 2 3 7" xfId="22299"/>
    <cellStyle name="제목 2 3 8" xfId="22300"/>
    <cellStyle name="제목 2 3 9" xfId="22301"/>
    <cellStyle name="제목 2 4" xfId="22302"/>
    <cellStyle name="제목 2 4 2" xfId="22303"/>
    <cellStyle name="제목 2 4 2 2" xfId="35812"/>
    <cellStyle name="제목 2 4 3" xfId="22304"/>
    <cellStyle name="제목 2 4 3 2" xfId="35814"/>
    <cellStyle name="제목 2 4 4" xfId="22305"/>
    <cellStyle name="제목 2 4 4 2" xfId="35816"/>
    <cellStyle name="제목 2 4 5" xfId="22306"/>
    <cellStyle name="제목 2 4 6" xfId="22307"/>
    <cellStyle name="제목 2 4 7" xfId="22308"/>
    <cellStyle name="제목 2 4 8" xfId="22309"/>
    <cellStyle name="제목 2 4 9" xfId="35775"/>
    <cellStyle name="제목 2 5" xfId="22310"/>
    <cellStyle name="제목 2 5 2" xfId="22311"/>
    <cellStyle name="제목 2 5 2 2" xfId="35820"/>
    <cellStyle name="제목 2 5 3" xfId="22312"/>
    <cellStyle name="제목 2 5 3 2" xfId="35822"/>
    <cellStyle name="제목 2 5 4" xfId="22313"/>
    <cellStyle name="제목 2 5 4 2" xfId="35824"/>
    <cellStyle name="제목 2 5 5" xfId="22314"/>
    <cellStyle name="제목 2 5 6" xfId="22315"/>
    <cellStyle name="제목 2 5 7" xfId="22316"/>
    <cellStyle name="제목 2 5 8" xfId="22317"/>
    <cellStyle name="제목 2 5 9" xfId="35773"/>
    <cellStyle name="제목 2 6" xfId="22318"/>
    <cellStyle name="제목 2 6 2" xfId="22319"/>
    <cellStyle name="제목 2 6 2 2" xfId="35828"/>
    <cellStyle name="제목 2 6 3" xfId="22320"/>
    <cellStyle name="제목 2 6 3 2" xfId="35830"/>
    <cellStyle name="제목 2 6 4" xfId="22321"/>
    <cellStyle name="제목 2 6 4 2" xfId="35832"/>
    <cellStyle name="제목 2 6 5" xfId="22322"/>
    <cellStyle name="제목 2 6 6" xfId="22323"/>
    <cellStyle name="제목 2 6 7" xfId="22324"/>
    <cellStyle name="제목 2 6 8" xfId="22325"/>
    <cellStyle name="제목 2 6 9" xfId="35771"/>
    <cellStyle name="제목 3 2" xfId="22326"/>
    <cellStyle name="제목 3 2 10" xfId="22327"/>
    <cellStyle name="제목 3 2 10 2" xfId="35836"/>
    <cellStyle name="제목 3 2 11" xfId="22328"/>
    <cellStyle name="제목 3 2 11 2" xfId="35838"/>
    <cellStyle name="제목 3 2 12" xfId="22329"/>
    <cellStyle name="제목 3 2 13" xfId="22330"/>
    <cellStyle name="제목 3 2 14" xfId="22331"/>
    <cellStyle name="제목 3 2 15" xfId="22332"/>
    <cellStyle name="제목 3 2 16" xfId="35769"/>
    <cellStyle name="제목 3 2 2" xfId="22333"/>
    <cellStyle name="제목 3 2 2 2" xfId="22334"/>
    <cellStyle name="제목 3 2 2 2 2" xfId="35842"/>
    <cellStyle name="제목 3 2 2 3" xfId="22335"/>
    <cellStyle name="제목 3 2 2 3 2" xfId="35844"/>
    <cellStyle name="제목 3 2 2 4" xfId="22336"/>
    <cellStyle name="제목 3 2 2 4 2" xfId="35846"/>
    <cellStyle name="제목 3 2 2 5" xfId="22337"/>
    <cellStyle name="제목 3 2 2 6" xfId="22338"/>
    <cellStyle name="제목 3 2 2 7" xfId="22339"/>
    <cellStyle name="제목 3 2 2 8" xfId="22340"/>
    <cellStyle name="제목 3 2 2 9" xfId="35768"/>
    <cellStyle name="제목 3 2 3" xfId="22341"/>
    <cellStyle name="제목 3 2 3 2" xfId="22342"/>
    <cellStyle name="제목 3 2 3 2 2" xfId="35850"/>
    <cellStyle name="제목 3 2 3 3" xfId="22343"/>
    <cellStyle name="제목 3 2 3 3 2" xfId="35852"/>
    <cellStyle name="제목 3 2 3 4" xfId="22344"/>
    <cellStyle name="제목 3 2 3 4 2" xfId="35854"/>
    <cellStyle name="제목 3 2 3 5" xfId="22345"/>
    <cellStyle name="제목 3 2 3 6" xfId="22346"/>
    <cellStyle name="제목 3 2 3 7" xfId="22347"/>
    <cellStyle name="제목 3 2 3 8" xfId="22348"/>
    <cellStyle name="제목 3 2 3 9" xfId="35767"/>
    <cellStyle name="제목 3 2 4" xfId="22349"/>
    <cellStyle name="제목 3 2 4 2" xfId="22350"/>
    <cellStyle name="제목 3 2 4 2 2" xfId="35858"/>
    <cellStyle name="제목 3 2 4 3" xfId="22351"/>
    <cellStyle name="제목 3 2 4 3 2" xfId="35860"/>
    <cellStyle name="제목 3 2 4 4" xfId="22352"/>
    <cellStyle name="제목 3 2 4 4 2" xfId="35862"/>
    <cellStyle name="제목 3 2 4 5" xfId="22353"/>
    <cellStyle name="제목 3 2 4 6" xfId="22354"/>
    <cellStyle name="제목 3 2 4 7" xfId="22355"/>
    <cellStyle name="제목 3 2 4 8" xfId="22356"/>
    <cellStyle name="제목 3 2 4 9" xfId="35765"/>
    <cellStyle name="제목 3 2 5" xfId="22357"/>
    <cellStyle name="제목 3 2 5 2" xfId="22358"/>
    <cellStyle name="제목 3 2 5 2 2" xfId="35866"/>
    <cellStyle name="제목 3 2 5 3" xfId="22359"/>
    <cellStyle name="제목 3 2 5 3 2" xfId="35868"/>
    <cellStyle name="제목 3 2 5 4" xfId="22360"/>
    <cellStyle name="제목 3 2 5 4 2" xfId="35870"/>
    <cellStyle name="제목 3 2 5 5" xfId="22361"/>
    <cellStyle name="제목 3 2 5 6" xfId="22362"/>
    <cellStyle name="제목 3 2 5 7" xfId="22363"/>
    <cellStyle name="제목 3 2 5 8" xfId="22364"/>
    <cellStyle name="제목 3 2 5 9" xfId="35763"/>
    <cellStyle name="제목 3 2 6" xfId="22365"/>
    <cellStyle name="제목 3 2 6 2" xfId="22366"/>
    <cellStyle name="제목 3 2 6 2 2" xfId="35874"/>
    <cellStyle name="제목 3 2 6 3" xfId="22367"/>
    <cellStyle name="제목 3 2 6 3 2" xfId="35876"/>
    <cellStyle name="제목 3 2 6 4" xfId="22368"/>
    <cellStyle name="제목 3 2 6 4 2" xfId="35878"/>
    <cellStyle name="제목 3 2 6 5" xfId="22369"/>
    <cellStyle name="제목 3 2 6 6" xfId="22370"/>
    <cellStyle name="제목 3 2 6 7" xfId="22371"/>
    <cellStyle name="제목 3 2 6 8" xfId="22372"/>
    <cellStyle name="제목 3 2 6 9" xfId="35761"/>
    <cellStyle name="제목 3 2 7" xfId="22373"/>
    <cellStyle name="제목 3 2 7 2" xfId="22374"/>
    <cellStyle name="제목 3 2 7 2 2" xfId="35882"/>
    <cellStyle name="제목 3 2 7 3" xfId="22375"/>
    <cellStyle name="제목 3 2 7 3 2" xfId="35884"/>
    <cellStyle name="제목 3 2 7 4" xfId="22376"/>
    <cellStyle name="제목 3 2 7 4 2" xfId="35886"/>
    <cellStyle name="제목 3 2 7 5" xfId="22377"/>
    <cellStyle name="제목 3 2 7 6" xfId="22378"/>
    <cellStyle name="제목 3 2 7 7" xfId="22379"/>
    <cellStyle name="제목 3 2 7 8" xfId="22380"/>
    <cellStyle name="제목 3 2 7 9" xfId="35760"/>
    <cellStyle name="제목 3 2 8" xfId="22381"/>
    <cellStyle name="제목 3 2 8 2" xfId="22382"/>
    <cellStyle name="제목 3 2 8 2 2" xfId="35890"/>
    <cellStyle name="제목 3 2 8 3" xfId="22383"/>
    <cellStyle name="제목 3 2 8 3 2" xfId="35892"/>
    <cellStyle name="제목 3 2 8 4" xfId="22384"/>
    <cellStyle name="제목 3 2 8 4 2" xfId="35894"/>
    <cellStyle name="제목 3 2 8 5" xfId="22385"/>
    <cellStyle name="제목 3 2 8 6" xfId="22386"/>
    <cellStyle name="제목 3 2 8 7" xfId="22387"/>
    <cellStyle name="제목 3 2 8 8" xfId="22388"/>
    <cellStyle name="제목 3 2 8 9" xfId="35759"/>
    <cellStyle name="제목 3 2 9" xfId="22389"/>
    <cellStyle name="제목 3 2 9 2" xfId="35897"/>
    <cellStyle name="제목 3 3" xfId="22390"/>
    <cellStyle name="제목 3 3 10" xfId="22391"/>
    <cellStyle name="제목 3 3 11" xfId="35757"/>
    <cellStyle name="제목 3 3 12" xfId="40742"/>
    <cellStyle name="제목 3 3 2" xfId="22392"/>
    <cellStyle name="제목 3 3 2 10" xfId="40743"/>
    <cellStyle name="제목 3 3 2 2" xfId="22393"/>
    <cellStyle name="제목 3 3 2 2 2" xfId="35901"/>
    <cellStyle name="제목 3 3 2 3" xfId="22394"/>
    <cellStyle name="제목 3 3 2 3 2" xfId="35903"/>
    <cellStyle name="제목 3 3 2 4" xfId="22395"/>
    <cellStyle name="제목 3 3 2 4 2" xfId="35905"/>
    <cellStyle name="제목 3 3 2 5" xfId="22396"/>
    <cellStyle name="제목 3 3 2 6" xfId="22397"/>
    <cellStyle name="제목 3 3 2 7" xfId="22398"/>
    <cellStyle name="제목 3 3 2 8" xfId="22399"/>
    <cellStyle name="제목 3 3 2 9" xfId="35755"/>
    <cellStyle name="제목 3 3 3" xfId="22400"/>
    <cellStyle name="제목 3 3 3 10" xfId="35753"/>
    <cellStyle name="제목 3 3 3 11" xfId="40744"/>
    <cellStyle name="제목 3 3 3 2" xfId="22401"/>
    <cellStyle name="제목 3 3 3 2 2" xfId="22402"/>
    <cellStyle name="제목 3 3 3 2 2 2" xfId="35910"/>
    <cellStyle name="제목 3 3 3 2 3" xfId="22403"/>
    <cellStyle name="제목 3 3 3 2 3 2" xfId="35912"/>
    <cellStyle name="제목 3 3 3 2 4" xfId="22404"/>
    <cellStyle name="제목 3 3 3 2 4 2" xfId="35914"/>
    <cellStyle name="제목 3 3 3 2 5" xfId="22405"/>
    <cellStyle name="제목 3 3 3 2 6" xfId="22406"/>
    <cellStyle name="제목 3 3 3 2 7" xfId="22407"/>
    <cellStyle name="제목 3 3 3 2 8" xfId="22408"/>
    <cellStyle name="제목 3 3 3 2 9" xfId="35752"/>
    <cellStyle name="제목 3 3 3 3" xfId="22409"/>
    <cellStyle name="제목 3 3 3 3 2" xfId="35917"/>
    <cellStyle name="제목 3 3 3 4" xfId="22410"/>
    <cellStyle name="제목 3 3 3 4 2" xfId="35919"/>
    <cellStyle name="제목 3 3 3 5" xfId="22411"/>
    <cellStyle name="제목 3 3 3 5 2" xfId="35921"/>
    <cellStyle name="제목 3 3 3 6" xfId="22412"/>
    <cellStyle name="제목 3 3 3 7" xfId="22413"/>
    <cellStyle name="제목 3 3 3 8" xfId="22414"/>
    <cellStyle name="제목 3 3 3 9" xfId="22415"/>
    <cellStyle name="제목 3 3 4" xfId="22416"/>
    <cellStyle name="제목 3 3 4 2" xfId="35924"/>
    <cellStyle name="제목 3 3 5" xfId="22417"/>
    <cellStyle name="제목 3 3 5 2" xfId="35926"/>
    <cellStyle name="제목 3 3 6" xfId="22418"/>
    <cellStyle name="제목 3 3 6 2" xfId="35928"/>
    <cellStyle name="제목 3 3 7" xfId="22419"/>
    <cellStyle name="제목 3 3 8" xfId="22420"/>
    <cellStyle name="제목 3 3 9" xfId="22421"/>
    <cellStyle name="제목 3 4" xfId="22422"/>
    <cellStyle name="제목 3 4 2" xfId="22423"/>
    <cellStyle name="제목 3 4 2 2" xfId="35932"/>
    <cellStyle name="제목 3 4 3" xfId="22424"/>
    <cellStyle name="제목 3 4 3 2" xfId="35934"/>
    <cellStyle name="제목 3 4 4" xfId="22425"/>
    <cellStyle name="제목 3 4 4 2" xfId="35936"/>
    <cellStyle name="제목 3 4 5" xfId="22426"/>
    <cellStyle name="제목 3 4 6" xfId="22427"/>
    <cellStyle name="제목 3 4 7" xfId="22428"/>
    <cellStyle name="제목 3 4 8" xfId="22429"/>
    <cellStyle name="제목 3 4 9" xfId="35751"/>
    <cellStyle name="제목 3 5" xfId="22430"/>
    <cellStyle name="제목 3 5 2" xfId="22431"/>
    <cellStyle name="제목 3 5 2 2" xfId="35940"/>
    <cellStyle name="제목 3 5 3" xfId="22432"/>
    <cellStyle name="제목 3 5 3 2" xfId="35942"/>
    <cellStyle name="제목 3 5 4" xfId="22433"/>
    <cellStyle name="제목 3 5 4 2" xfId="35944"/>
    <cellStyle name="제목 3 5 5" xfId="22434"/>
    <cellStyle name="제목 3 5 6" xfId="22435"/>
    <cellStyle name="제목 3 5 7" xfId="22436"/>
    <cellStyle name="제목 3 5 8" xfId="22437"/>
    <cellStyle name="제목 3 5 9" xfId="35749"/>
    <cellStyle name="제목 3 6" xfId="22438"/>
    <cellStyle name="제목 3 6 2" xfId="22439"/>
    <cellStyle name="제목 3 6 2 2" xfId="35948"/>
    <cellStyle name="제목 3 6 3" xfId="22440"/>
    <cellStyle name="제목 3 6 3 2" xfId="35950"/>
    <cellStyle name="제목 3 6 4" xfId="22441"/>
    <cellStyle name="제목 3 6 4 2" xfId="35952"/>
    <cellStyle name="제목 3 6 5" xfId="22442"/>
    <cellStyle name="제목 3 6 6" xfId="22443"/>
    <cellStyle name="제목 3 6 7" xfId="22444"/>
    <cellStyle name="제목 3 6 8" xfId="22445"/>
    <cellStyle name="제목 3 6 9" xfId="35747"/>
    <cellStyle name="제목 4 2" xfId="22446"/>
    <cellStyle name="제목 4 2 10" xfId="22447"/>
    <cellStyle name="제목 4 2 10 2" xfId="35956"/>
    <cellStyle name="제목 4 2 11" xfId="22448"/>
    <cellStyle name="제목 4 2 11 2" xfId="35958"/>
    <cellStyle name="제목 4 2 12" xfId="22449"/>
    <cellStyle name="제목 4 2 13" xfId="22450"/>
    <cellStyle name="제목 4 2 14" xfId="22451"/>
    <cellStyle name="제목 4 2 15" xfId="22452"/>
    <cellStyle name="제목 4 2 16" xfId="35745"/>
    <cellStyle name="제목 4 2 2" xfId="22453"/>
    <cellStyle name="제목 4 2 2 2" xfId="22454"/>
    <cellStyle name="제목 4 2 2 2 2" xfId="35962"/>
    <cellStyle name="제목 4 2 2 3" xfId="22455"/>
    <cellStyle name="제목 4 2 2 3 2" xfId="35964"/>
    <cellStyle name="제목 4 2 2 4" xfId="22456"/>
    <cellStyle name="제목 4 2 2 4 2" xfId="35966"/>
    <cellStyle name="제목 4 2 2 5" xfId="22457"/>
    <cellStyle name="제목 4 2 2 6" xfId="22458"/>
    <cellStyle name="제목 4 2 2 7" xfId="22459"/>
    <cellStyle name="제목 4 2 2 8" xfId="22460"/>
    <cellStyle name="제목 4 2 2 9" xfId="35744"/>
    <cellStyle name="제목 4 2 3" xfId="22461"/>
    <cellStyle name="제목 4 2 3 2" xfId="22462"/>
    <cellStyle name="제목 4 2 3 2 2" xfId="35970"/>
    <cellStyle name="제목 4 2 3 3" xfId="22463"/>
    <cellStyle name="제목 4 2 3 3 2" xfId="35972"/>
    <cellStyle name="제목 4 2 3 4" xfId="22464"/>
    <cellStyle name="제목 4 2 3 4 2" xfId="35974"/>
    <cellStyle name="제목 4 2 3 5" xfId="22465"/>
    <cellStyle name="제목 4 2 3 6" xfId="22466"/>
    <cellStyle name="제목 4 2 3 7" xfId="22467"/>
    <cellStyle name="제목 4 2 3 8" xfId="22468"/>
    <cellStyle name="제목 4 2 3 9" xfId="35743"/>
    <cellStyle name="제목 4 2 4" xfId="22469"/>
    <cellStyle name="제목 4 2 4 2" xfId="22470"/>
    <cellStyle name="제목 4 2 4 2 2" xfId="35978"/>
    <cellStyle name="제목 4 2 4 3" xfId="22471"/>
    <cellStyle name="제목 4 2 4 3 2" xfId="35980"/>
    <cellStyle name="제목 4 2 4 4" xfId="22472"/>
    <cellStyle name="제목 4 2 4 4 2" xfId="35982"/>
    <cellStyle name="제목 4 2 4 5" xfId="22473"/>
    <cellStyle name="제목 4 2 4 6" xfId="22474"/>
    <cellStyle name="제목 4 2 4 7" xfId="22475"/>
    <cellStyle name="제목 4 2 4 8" xfId="22476"/>
    <cellStyle name="제목 4 2 4 9" xfId="35741"/>
    <cellStyle name="제목 4 2 5" xfId="22477"/>
    <cellStyle name="제목 4 2 5 2" xfId="22478"/>
    <cellStyle name="제목 4 2 5 2 2" xfId="35986"/>
    <cellStyle name="제목 4 2 5 3" xfId="22479"/>
    <cellStyle name="제목 4 2 5 3 2" xfId="35988"/>
    <cellStyle name="제목 4 2 5 4" xfId="22480"/>
    <cellStyle name="제목 4 2 5 4 2" xfId="35990"/>
    <cellStyle name="제목 4 2 5 5" xfId="22481"/>
    <cellStyle name="제목 4 2 5 6" xfId="22482"/>
    <cellStyle name="제목 4 2 5 7" xfId="22483"/>
    <cellStyle name="제목 4 2 5 8" xfId="22484"/>
    <cellStyle name="제목 4 2 5 9" xfId="35739"/>
    <cellStyle name="제목 4 2 6" xfId="22485"/>
    <cellStyle name="제목 4 2 6 2" xfId="22486"/>
    <cellStyle name="제목 4 2 6 2 2" xfId="35994"/>
    <cellStyle name="제목 4 2 6 3" xfId="22487"/>
    <cellStyle name="제목 4 2 6 3 2" xfId="35996"/>
    <cellStyle name="제목 4 2 6 4" xfId="22488"/>
    <cellStyle name="제목 4 2 6 4 2" xfId="35998"/>
    <cellStyle name="제목 4 2 6 5" xfId="22489"/>
    <cellStyle name="제목 4 2 6 6" xfId="22490"/>
    <cellStyle name="제목 4 2 6 7" xfId="22491"/>
    <cellStyle name="제목 4 2 6 8" xfId="22492"/>
    <cellStyle name="제목 4 2 6 9" xfId="35737"/>
    <cellStyle name="제목 4 2 7" xfId="22493"/>
    <cellStyle name="제목 4 2 7 2" xfId="22494"/>
    <cellStyle name="제목 4 2 7 2 2" xfId="36002"/>
    <cellStyle name="제목 4 2 7 3" xfId="22495"/>
    <cellStyle name="제목 4 2 7 3 2" xfId="36004"/>
    <cellStyle name="제목 4 2 7 4" xfId="22496"/>
    <cellStyle name="제목 4 2 7 4 2" xfId="36006"/>
    <cellStyle name="제목 4 2 7 5" xfId="22497"/>
    <cellStyle name="제목 4 2 7 6" xfId="22498"/>
    <cellStyle name="제목 4 2 7 7" xfId="22499"/>
    <cellStyle name="제목 4 2 7 8" xfId="22500"/>
    <cellStyle name="제목 4 2 7 9" xfId="35736"/>
    <cellStyle name="제목 4 2 8" xfId="22501"/>
    <cellStyle name="제목 4 2 8 2" xfId="22502"/>
    <cellStyle name="제목 4 2 8 2 2" xfId="36010"/>
    <cellStyle name="제목 4 2 8 3" xfId="22503"/>
    <cellStyle name="제목 4 2 8 3 2" xfId="36012"/>
    <cellStyle name="제목 4 2 8 4" xfId="22504"/>
    <cellStyle name="제목 4 2 8 4 2" xfId="36014"/>
    <cellStyle name="제목 4 2 8 5" xfId="22505"/>
    <cellStyle name="제목 4 2 8 6" xfId="22506"/>
    <cellStyle name="제목 4 2 8 7" xfId="22507"/>
    <cellStyle name="제목 4 2 8 8" xfId="22508"/>
    <cellStyle name="제목 4 2 8 9" xfId="35735"/>
    <cellStyle name="제목 4 2 9" xfId="22509"/>
    <cellStyle name="제목 4 2 9 2" xfId="36017"/>
    <cellStyle name="제목 4 3" xfId="22510"/>
    <cellStyle name="제목 4 3 10" xfId="22511"/>
    <cellStyle name="제목 4 3 11" xfId="35733"/>
    <cellStyle name="제목 4 3 12" xfId="40745"/>
    <cellStyle name="제목 4 3 2" xfId="22512"/>
    <cellStyle name="제목 4 3 2 10" xfId="40746"/>
    <cellStyle name="제목 4 3 2 2" xfId="22513"/>
    <cellStyle name="제목 4 3 2 2 2" xfId="36021"/>
    <cellStyle name="제목 4 3 2 3" xfId="22514"/>
    <cellStyle name="제목 4 3 2 3 2" xfId="36023"/>
    <cellStyle name="제목 4 3 2 4" xfId="22515"/>
    <cellStyle name="제목 4 3 2 4 2" xfId="36024"/>
    <cellStyle name="제목 4 3 2 5" xfId="22516"/>
    <cellStyle name="제목 4 3 2 6" xfId="22517"/>
    <cellStyle name="제목 4 3 2 7" xfId="22518"/>
    <cellStyle name="제목 4 3 2 8" xfId="22519"/>
    <cellStyle name="제목 4 3 2 9" xfId="35731"/>
    <cellStyle name="제목 4 3 3" xfId="22520"/>
    <cellStyle name="제목 4 3 3 10" xfId="35729"/>
    <cellStyle name="제목 4 3 3 11" xfId="40747"/>
    <cellStyle name="제목 4 3 3 2" xfId="22521"/>
    <cellStyle name="제목 4 3 3 2 2" xfId="22522"/>
    <cellStyle name="제목 4 3 3 2 2 2" xfId="36028"/>
    <cellStyle name="제목 4 3 3 2 3" xfId="22523"/>
    <cellStyle name="제목 4 3 3 2 3 2" xfId="36030"/>
    <cellStyle name="제목 4 3 3 2 4" xfId="22524"/>
    <cellStyle name="제목 4 3 3 2 4 2" xfId="36032"/>
    <cellStyle name="제목 4 3 3 2 5" xfId="22525"/>
    <cellStyle name="제목 4 3 3 2 6" xfId="22526"/>
    <cellStyle name="제목 4 3 3 2 7" xfId="22527"/>
    <cellStyle name="제목 4 3 3 2 8" xfId="22528"/>
    <cellStyle name="제목 4 3 3 2 9" xfId="35728"/>
    <cellStyle name="제목 4 3 3 3" xfId="22529"/>
    <cellStyle name="제목 4 3 3 3 2" xfId="36034"/>
    <cellStyle name="제목 4 3 3 4" xfId="22530"/>
    <cellStyle name="제목 4 3 3 4 2" xfId="36035"/>
    <cellStyle name="제목 4 3 3 5" xfId="22531"/>
    <cellStyle name="제목 4 3 3 5 2" xfId="36036"/>
    <cellStyle name="제목 4 3 3 6" xfId="22532"/>
    <cellStyle name="제목 4 3 3 7" xfId="22533"/>
    <cellStyle name="제목 4 3 3 8" xfId="22534"/>
    <cellStyle name="제목 4 3 3 9" xfId="22535"/>
    <cellStyle name="제목 4 3 4" xfId="22536"/>
    <cellStyle name="제목 4 3 4 2" xfId="36037"/>
    <cellStyle name="제목 4 3 5" xfId="22537"/>
    <cellStyle name="제목 4 3 5 2" xfId="36038"/>
    <cellStyle name="제목 4 3 6" xfId="22538"/>
    <cellStyle name="제목 4 3 6 2" xfId="36039"/>
    <cellStyle name="제목 4 3 7" xfId="22539"/>
    <cellStyle name="제목 4 3 8" xfId="22540"/>
    <cellStyle name="제목 4 3 9" xfId="22541"/>
    <cellStyle name="제목 4 4" xfId="22542"/>
    <cellStyle name="제목 4 4 2" xfId="22543"/>
    <cellStyle name="제목 4 4 2 2" xfId="36040"/>
    <cellStyle name="제목 4 4 3" xfId="22544"/>
    <cellStyle name="제목 4 4 3 2" xfId="36041"/>
    <cellStyle name="제목 4 4 4" xfId="22545"/>
    <cellStyle name="제목 4 4 4 2" xfId="36042"/>
    <cellStyle name="제목 4 4 5" xfId="22546"/>
    <cellStyle name="제목 4 4 6" xfId="22547"/>
    <cellStyle name="제목 4 4 7" xfId="22548"/>
    <cellStyle name="제목 4 4 8" xfId="22549"/>
    <cellStyle name="제목 4 4 9" xfId="35727"/>
    <cellStyle name="제목 4 5" xfId="22550"/>
    <cellStyle name="제목 4 5 2" xfId="22551"/>
    <cellStyle name="제목 4 5 2 2" xfId="36043"/>
    <cellStyle name="제목 4 5 3" xfId="22552"/>
    <cellStyle name="제목 4 5 3 2" xfId="36044"/>
    <cellStyle name="제목 4 5 4" xfId="22553"/>
    <cellStyle name="제목 4 5 4 2" xfId="36045"/>
    <cellStyle name="제목 4 5 5" xfId="22554"/>
    <cellStyle name="제목 4 5 6" xfId="22555"/>
    <cellStyle name="제목 4 5 7" xfId="22556"/>
    <cellStyle name="제목 4 5 8" xfId="22557"/>
    <cellStyle name="제목 4 5 9" xfId="35725"/>
    <cellStyle name="제목 4 6" xfId="22558"/>
    <cellStyle name="제목 4 6 2" xfId="22559"/>
    <cellStyle name="제목 4 6 2 2" xfId="36046"/>
    <cellStyle name="제목 4 6 3" xfId="22560"/>
    <cellStyle name="제목 4 6 3 2" xfId="36047"/>
    <cellStyle name="제목 4 6 4" xfId="22561"/>
    <cellStyle name="제목 4 6 4 2" xfId="36048"/>
    <cellStyle name="제목 4 6 5" xfId="22562"/>
    <cellStyle name="제목 4 6 6" xfId="22563"/>
    <cellStyle name="제목 4 6 7" xfId="22564"/>
    <cellStyle name="제목 4 6 8" xfId="22565"/>
    <cellStyle name="제목 4 6 9" xfId="35723"/>
    <cellStyle name="제목 5" xfId="22566"/>
    <cellStyle name="제목 5 10" xfId="22567"/>
    <cellStyle name="제목 5 10 2" xfId="36049"/>
    <cellStyle name="제목 5 11" xfId="22568"/>
    <cellStyle name="제목 5 11 2" xfId="36050"/>
    <cellStyle name="제목 5 12" xfId="22569"/>
    <cellStyle name="제목 5 13" xfId="22570"/>
    <cellStyle name="제목 5 14" xfId="22571"/>
    <cellStyle name="제목 5 15" xfId="22572"/>
    <cellStyle name="제목 5 16" xfId="35721"/>
    <cellStyle name="제목 5 2" xfId="22573"/>
    <cellStyle name="제목 5 2 2" xfId="22574"/>
    <cellStyle name="제목 5 2 2 2" xfId="36051"/>
    <cellStyle name="제목 5 2 3" xfId="22575"/>
    <cellStyle name="제목 5 2 3 2" xfId="36052"/>
    <cellStyle name="제목 5 2 4" xfId="22576"/>
    <cellStyle name="제목 5 2 4 2" xfId="36053"/>
    <cellStyle name="제목 5 2 5" xfId="22577"/>
    <cellStyle name="제목 5 2 6" xfId="22578"/>
    <cellStyle name="제목 5 2 7" xfId="22579"/>
    <cellStyle name="제목 5 2 8" xfId="22580"/>
    <cellStyle name="제목 5 2 9" xfId="35720"/>
    <cellStyle name="제목 5 3" xfId="22581"/>
    <cellStyle name="제목 5 3 2" xfId="22582"/>
    <cellStyle name="제목 5 3 2 2" xfId="36054"/>
    <cellStyle name="제목 5 3 3" xfId="22583"/>
    <cellStyle name="제목 5 3 3 2" xfId="36055"/>
    <cellStyle name="제목 5 3 4" xfId="22584"/>
    <cellStyle name="제목 5 3 4 2" xfId="36056"/>
    <cellStyle name="제목 5 3 5" xfId="22585"/>
    <cellStyle name="제목 5 3 6" xfId="22586"/>
    <cellStyle name="제목 5 3 7" xfId="22587"/>
    <cellStyle name="제목 5 3 8" xfId="22588"/>
    <cellStyle name="제목 5 3 9" xfId="35719"/>
    <cellStyle name="제목 5 4" xfId="22589"/>
    <cellStyle name="제목 5 4 2" xfId="22590"/>
    <cellStyle name="제목 5 4 2 2" xfId="36057"/>
    <cellStyle name="제목 5 4 3" xfId="22591"/>
    <cellStyle name="제목 5 4 3 2" xfId="36058"/>
    <cellStyle name="제목 5 4 4" xfId="22592"/>
    <cellStyle name="제목 5 4 4 2" xfId="36059"/>
    <cellStyle name="제목 5 4 5" xfId="22593"/>
    <cellStyle name="제목 5 4 6" xfId="22594"/>
    <cellStyle name="제목 5 4 7" xfId="22595"/>
    <cellStyle name="제목 5 4 8" xfId="22596"/>
    <cellStyle name="제목 5 4 9" xfId="35717"/>
    <cellStyle name="제목 5 5" xfId="22597"/>
    <cellStyle name="제목 5 5 2" xfId="22598"/>
    <cellStyle name="제목 5 5 2 2" xfId="36060"/>
    <cellStyle name="제목 5 5 3" xfId="22599"/>
    <cellStyle name="제목 5 5 3 2" xfId="36061"/>
    <cellStyle name="제목 5 5 4" xfId="22600"/>
    <cellStyle name="제목 5 5 4 2" xfId="36063"/>
    <cellStyle name="제목 5 5 5" xfId="22601"/>
    <cellStyle name="제목 5 5 6" xfId="22602"/>
    <cellStyle name="제목 5 5 7" xfId="22603"/>
    <cellStyle name="제목 5 5 8" xfId="22604"/>
    <cellStyle name="제목 5 5 9" xfId="35715"/>
    <cellStyle name="제목 5 6" xfId="22605"/>
    <cellStyle name="제목 5 6 2" xfId="22606"/>
    <cellStyle name="제목 5 6 2 2" xfId="36067"/>
    <cellStyle name="제목 5 6 3" xfId="22607"/>
    <cellStyle name="제목 5 6 3 2" xfId="36069"/>
    <cellStyle name="제목 5 6 4" xfId="22608"/>
    <cellStyle name="제목 5 6 4 2" xfId="36071"/>
    <cellStyle name="제목 5 6 5" xfId="22609"/>
    <cellStyle name="제목 5 6 6" xfId="22610"/>
    <cellStyle name="제목 5 6 7" xfId="22611"/>
    <cellStyle name="제목 5 6 8" xfId="22612"/>
    <cellStyle name="제목 5 6 9" xfId="35714"/>
    <cellStyle name="제목 5 7" xfId="22613"/>
    <cellStyle name="제목 5 7 2" xfId="22614"/>
    <cellStyle name="제목 5 7 2 2" xfId="36073"/>
    <cellStyle name="제목 5 7 3" xfId="22615"/>
    <cellStyle name="제목 5 7 3 2" xfId="36074"/>
    <cellStyle name="제목 5 7 4" xfId="22616"/>
    <cellStyle name="제목 5 7 4 2" xfId="36076"/>
    <cellStyle name="제목 5 7 5" xfId="22617"/>
    <cellStyle name="제목 5 7 6" xfId="22618"/>
    <cellStyle name="제목 5 7 7" xfId="22619"/>
    <cellStyle name="제목 5 7 8" xfId="22620"/>
    <cellStyle name="제목 5 7 9" xfId="35713"/>
    <cellStyle name="제목 5 8" xfId="22621"/>
    <cellStyle name="제목 5 8 2" xfId="22622"/>
    <cellStyle name="제목 5 8 2 2" xfId="36077"/>
    <cellStyle name="제목 5 8 3" xfId="22623"/>
    <cellStyle name="제목 5 8 3 2" xfId="36078"/>
    <cellStyle name="제목 5 8 4" xfId="22624"/>
    <cellStyle name="제목 5 8 4 2" xfId="36079"/>
    <cellStyle name="제목 5 8 5" xfId="22625"/>
    <cellStyle name="제목 5 8 6" xfId="22626"/>
    <cellStyle name="제목 5 8 7" xfId="22627"/>
    <cellStyle name="제목 5 8 8" xfId="22628"/>
    <cellStyle name="제목 5 8 9" xfId="35711"/>
    <cellStyle name="제목 5 9" xfId="22629"/>
    <cellStyle name="제목 5 9 2" xfId="36080"/>
    <cellStyle name="제목 6" xfId="22630"/>
    <cellStyle name="제목 6 10" xfId="22631"/>
    <cellStyle name="제목 6 11" xfId="35709"/>
    <cellStyle name="제목 6 12" xfId="40748"/>
    <cellStyle name="제목 6 2" xfId="22632"/>
    <cellStyle name="제목 6 2 10" xfId="40749"/>
    <cellStyle name="제목 6 2 2" xfId="22633"/>
    <cellStyle name="제목 6 2 2 2" xfId="36081"/>
    <cellStyle name="제목 6 2 3" xfId="22634"/>
    <cellStyle name="제목 6 2 3 2" xfId="36083"/>
    <cellStyle name="제목 6 2 4" xfId="22635"/>
    <cellStyle name="제목 6 2 4 2" xfId="36085"/>
    <cellStyle name="제목 6 2 5" xfId="22636"/>
    <cellStyle name="제목 6 2 6" xfId="22637"/>
    <cellStyle name="제목 6 2 7" xfId="22638"/>
    <cellStyle name="제목 6 2 8" xfId="22639"/>
    <cellStyle name="제목 6 2 9" xfId="35707"/>
    <cellStyle name="제목 6 3" xfId="22640"/>
    <cellStyle name="제목 6 3 10" xfId="35706"/>
    <cellStyle name="제목 6 3 11" xfId="40750"/>
    <cellStyle name="제목 6 3 2" xfId="22641"/>
    <cellStyle name="제목 6 3 2 2" xfId="22642"/>
    <cellStyle name="제목 6 3 2 2 2" xfId="36090"/>
    <cellStyle name="제목 6 3 2 3" xfId="22643"/>
    <cellStyle name="제목 6 3 2 3 2" xfId="36092"/>
    <cellStyle name="제목 6 3 2 4" xfId="22644"/>
    <cellStyle name="제목 6 3 2 4 2" xfId="36094"/>
    <cellStyle name="제목 6 3 2 5" xfId="22645"/>
    <cellStyle name="제목 6 3 2 6" xfId="22646"/>
    <cellStyle name="제목 6 3 2 7" xfId="22647"/>
    <cellStyle name="제목 6 3 2 8" xfId="22648"/>
    <cellStyle name="제목 6 3 2 9" xfId="35705"/>
    <cellStyle name="제목 6 3 3" xfId="22649"/>
    <cellStyle name="제목 6 3 3 2" xfId="36097"/>
    <cellStyle name="제목 6 3 4" xfId="22650"/>
    <cellStyle name="제목 6 3 4 2" xfId="36099"/>
    <cellStyle name="제목 6 3 5" xfId="22651"/>
    <cellStyle name="제목 6 3 5 2" xfId="36101"/>
    <cellStyle name="제목 6 3 6" xfId="22652"/>
    <cellStyle name="제목 6 3 7" xfId="22653"/>
    <cellStyle name="제목 6 3 8" xfId="22654"/>
    <cellStyle name="제목 6 3 9" xfId="22655"/>
    <cellStyle name="제목 6 4" xfId="22656"/>
    <cellStyle name="제목 6 4 2" xfId="36104"/>
    <cellStyle name="제목 6 5" xfId="22657"/>
    <cellStyle name="제목 6 5 2" xfId="36106"/>
    <cellStyle name="제목 6 6" xfId="22658"/>
    <cellStyle name="제목 6 6 2" xfId="36107"/>
    <cellStyle name="제목 6 7" xfId="22659"/>
    <cellStyle name="제목 6 8" xfId="22660"/>
    <cellStyle name="제목 6 9" xfId="22661"/>
    <cellStyle name="제목 7" xfId="22662"/>
    <cellStyle name="제목 7 2" xfId="22663"/>
    <cellStyle name="제목 7 2 2" xfId="36110"/>
    <cellStyle name="제목 7 3" xfId="22664"/>
    <cellStyle name="제목 7 3 2" xfId="36112"/>
    <cellStyle name="제목 7 4" xfId="22665"/>
    <cellStyle name="제목 7 4 2" xfId="36114"/>
    <cellStyle name="제목 7 5" xfId="22666"/>
    <cellStyle name="제목 7 6" xfId="22667"/>
    <cellStyle name="제목 7 7" xfId="22668"/>
    <cellStyle name="제목 7 8" xfId="22669"/>
    <cellStyle name="제목 7 9" xfId="35703"/>
    <cellStyle name="제목 8" xfId="22670"/>
    <cellStyle name="제목 8 2" xfId="22671"/>
    <cellStyle name="제목 8 2 2" xfId="36117"/>
    <cellStyle name="제목 8 3" xfId="22672"/>
    <cellStyle name="제목 8 3 2" xfId="36118"/>
    <cellStyle name="제목 8 4" xfId="22673"/>
    <cellStyle name="제목 8 4 2" xfId="36119"/>
    <cellStyle name="제목 8 5" xfId="22674"/>
    <cellStyle name="제목 8 6" xfId="22675"/>
    <cellStyle name="제목 8 7" xfId="22676"/>
    <cellStyle name="제목 8 8" xfId="22677"/>
    <cellStyle name="제목 8 9" xfId="35701"/>
    <cellStyle name="제목 9" xfId="22678"/>
    <cellStyle name="제목 9 2" xfId="22679"/>
    <cellStyle name="제목 9 2 2" xfId="36120"/>
    <cellStyle name="제목 9 3" xfId="22680"/>
    <cellStyle name="제목 9 3 2" xfId="36121"/>
    <cellStyle name="제목 9 4" xfId="22681"/>
    <cellStyle name="제목 9 4 2" xfId="36122"/>
    <cellStyle name="제목 9 5" xfId="22682"/>
    <cellStyle name="제목 9 6" xfId="22683"/>
    <cellStyle name="제목 9 7" xfId="22684"/>
    <cellStyle name="제목 9 8" xfId="22685"/>
    <cellStyle name="제목 9 9" xfId="35699"/>
    <cellStyle name="좋음 10" xfId="22686"/>
    <cellStyle name="좋음 10 2" xfId="36123"/>
    <cellStyle name="좋음 11" xfId="36124"/>
    <cellStyle name="좋음 2" xfId="22687"/>
    <cellStyle name="좋음 2 10" xfId="22688"/>
    <cellStyle name="좋음 2 10 2" xfId="36125"/>
    <cellStyle name="좋음 2 11" xfId="22689"/>
    <cellStyle name="좋음 2 11 2" xfId="36126"/>
    <cellStyle name="좋음 2 12" xfId="22690"/>
    <cellStyle name="좋음 2 12 2" xfId="36127"/>
    <cellStyle name="좋음 2 13" xfId="22691"/>
    <cellStyle name="좋음 2 14" xfId="22692"/>
    <cellStyle name="좋음 2 15" xfId="22693"/>
    <cellStyle name="좋음 2 16" xfId="22694"/>
    <cellStyle name="좋음 2 17" xfId="35698"/>
    <cellStyle name="좋음 2 2" xfId="22695"/>
    <cellStyle name="좋음 2 2 10" xfId="22696"/>
    <cellStyle name="좋음 2 2 11" xfId="22697"/>
    <cellStyle name="좋음 2 2 12" xfId="35697"/>
    <cellStyle name="좋음 2 2 13" xfId="40751"/>
    <cellStyle name="좋음 2 2 2" xfId="22698"/>
    <cellStyle name="좋음 2 2 2 10" xfId="36116"/>
    <cellStyle name="좋음 2 2 2 2" xfId="22699"/>
    <cellStyle name="좋음 2 2 2 2 2" xfId="22700"/>
    <cellStyle name="좋음 2 2 2 2 2 2" xfId="36128"/>
    <cellStyle name="좋음 2 2 2 2 3" xfId="22701"/>
    <cellStyle name="좋음 2 2 2 2 3 2" xfId="36129"/>
    <cellStyle name="좋음 2 2 2 2 4" xfId="22702"/>
    <cellStyle name="좋음 2 2 2 2 4 2" xfId="36130"/>
    <cellStyle name="좋음 2 2 2 2 5" xfId="22703"/>
    <cellStyle name="좋음 2 2 2 2 6" xfId="22704"/>
    <cellStyle name="좋음 2 2 2 2 7" xfId="36115"/>
    <cellStyle name="좋음 2 2 2 3" xfId="22705"/>
    <cellStyle name="좋음 2 2 2 3 2" xfId="22706"/>
    <cellStyle name="좋음 2 2 2 3 2 2" xfId="36131"/>
    <cellStyle name="좋음 2 2 2 3 3" xfId="22707"/>
    <cellStyle name="좋음 2 2 2 3 3 2" xfId="36132"/>
    <cellStyle name="좋음 2 2 2 3 4" xfId="22708"/>
    <cellStyle name="좋음 2 2 2 3 4 2" xfId="36133"/>
    <cellStyle name="좋음 2 2 2 3 5" xfId="22709"/>
    <cellStyle name="좋음 2 2 2 3 6" xfId="22710"/>
    <cellStyle name="좋음 2 2 2 3 7" xfId="36113"/>
    <cellStyle name="좋음 2 2 2 4" xfId="22711"/>
    <cellStyle name="좋음 2 2 2 4 2" xfId="22712"/>
    <cellStyle name="좋음 2 2 2 4 2 2" xfId="36134"/>
    <cellStyle name="좋음 2 2 2 4 3" xfId="22713"/>
    <cellStyle name="좋음 2 2 2 4 3 2" xfId="36135"/>
    <cellStyle name="좋음 2 2 2 4 4" xfId="22714"/>
    <cellStyle name="좋음 2 2 2 4 4 2" xfId="36136"/>
    <cellStyle name="좋음 2 2 2 4 5" xfId="22715"/>
    <cellStyle name="좋음 2 2 2 4 6" xfId="22716"/>
    <cellStyle name="좋음 2 2 2 4 7" xfId="36111"/>
    <cellStyle name="좋음 2 2 2 5" xfId="22717"/>
    <cellStyle name="좋음 2 2 2 5 2" xfId="36137"/>
    <cellStyle name="좋음 2 2 2 6" xfId="22718"/>
    <cellStyle name="좋음 2 2 2 6 2" xfId="36138"/>
    <cellStyle name="좋음 2 2 2 7" xfId="22719"/>
    <cellStyle name="좋음 2 2 2 7 2" xfId="36139"/>
    <cellStyle name="좋음 2 2 2 8" xfId="22720"/>
    <cellStyle name="좋음 2 2 2 9" xfId="22721"/>
    <cellStyle name="좋음 2 2 3" xfId="22722"/>
    <cellStyle name="좋음 2 2 3 2" xfId="22723"/>
    <cellStyle name="좋음 2 2 3 2 2" xfId="36140"/>
    <cellStyle name="좋음 2 2 3 3" xfId="22724"/>
    <cellStyle name="좋음 2 2 3 3 2" xfId="36141"/>
    <cellStyle name="좋음 2 2 3 4" xfId="22725"/>
    <cellStyle name="좋음 2 2 3 4 2" xfId="36142"/>
    <cellStyle name="좋음 2 2 3 5" xfId="22726"/>
    <cellStyle name="좋음 2 2 3 6" xfId="22727"/>
    <cellStyle name="좋음 2 2 3 7" xfId="36109"/>
    <cellStyle name="좋음 2 2 4" xfId="22728"/>
    <cellStyle name="좋음 2 2 4 2" xfId="22729"/>
    <cellStyle name="좋음 2 2 4 2 2" xfId="36143"/>
    <cellStyle name="좋음 2 2 4 3" xfId="22730"/>
    <cellStyle name="좋음 2 2 4 3 2" xfId="36144"/>
    <cellStyle name="좋음 2 2 4 4" xfId="22731"/>
    <cellStyle name="좋음 2 2 4 4 2" xfId="36145"/>
    <cellStyle name="좋음 2 2 4 5" xfId="22732"/>
    <cellStyle name="좋음 2 2 4 6" xfId="22733"/>
    <cellStyle name="좋음 2 2 4 7" xfId="36108"/>
    <cellStyle name="좋음 2 2 5" xfId="22734"/>
    <cellStyle name="좋음 2 2 5 2" xfId="36146"/>
    <cellStyle name="좋음 2 2 6" xfId="22735"/>
    <cellStyle name="좋음 2 2 6 2" xfId="36147"/>
    <cellStyle name="좋음 2 2 7" xfId="22736"/>
    <cellStyle name="좋음 2 2 7 2" xfId="36148"/>
    <cellStyle name="좋음 2 2 8" xfId="22737"/>
    <cellStyle name="좋음 2 2 9" xfId="22738"/>
    <cellStyle name="좋음 2 3" xfId="22739"/>
    <cellStyle name="좋음 2 3 2" xfId="22740"/>
    <cellStyle name="좋음 2 3 2 2" xfId="36149"/>
    <cellStyle name="좋음 2 3 3" xfId="22741"/>
    <cellStyle name="좋음 2 3 3 2" xfId="36150"/>
    <cellStyle name="좋음 2 3 4" xfId="22742"/>
    <cellStyle name="좋음 2 3 4 2" xfId="36151"/>
    <cellStyle name="좋음 2 3 5" xfId="22743"/>
    <cellStyle name="좋음 2 3 6" xfId="22744"/>
    <cellStyle name="좋음 2 3 7" xfId="22745"/>
    <cellStyle name="좋음 2 3 8" xfId="22746"/>
    <cellStyle name="좋음 2 3 9" xfId="35695"/>
    <cellStyle name="좋음 2 4" xfId="22747"/>
    <cellStyle name="좋음 2 4 2" xfId="22748"/>
    <cellStyle name="좋음 2 4 2 2" xfId="36152"/>
    <cellStyle name="좋음 2 4 3" xfId="22749"/>
    <cellStyle name="좋음 2 4 3 2" xfId="36153"/>
    <cellStyle name="좋음 2 4 4" xfId="22750"/>
    <cellStyle name="좋음 2 4 4 2" xfId="36154"/>
    <cellStyle name="좋음 2 4 5" xfId="22751"/>
    <cellStyle name="좋음 2 4 6" xfId="22752"/>
    <cellStyle name="좋음 2 4 7" xfId="22753"/>
    <cellStyle name="좋음 2 4 8" xfId="22754"/>
    <cellStyle name="좋음 2 4 9" xfId="35693"/>
    <cellStyle name="좋음 2 5" xfId="22755"/>
    <cellStyle name="좋음 2 5 2" xfId="22756"/>
    <cellStyle name="좋음 2 5 2 2" xfId="36155"/>
    <cellStyle name="좋음 2 5 3" xfId="22757"/>
    <cellStyle name="좋음 2 5 3 2" xfId="36156"/>
    <cellStyle name="좋음 2 5 4" xfId="22758"/>
    <cellStyle name="좋음 2 5 4 2" xfId="36157"/>
    <cellStyle name="좋음 2 5 5" xfId="22759"/>
    <cellStyle name="좋음 2 5 6" xfId="22760"/>
    <cellStyle name="좋음 2 5 7" xfId="22761"/>
    <cellStyle name="좋음 2 5 8" xfId="22762"/>
    <cellStyle name="좋음 2 5 9" xfId="35691"/>
    <cellStyle name="좋음 2 6" xfId="22763"/>
    <cellStyle name="좋음 2 6 2" xfId="22764"/>
    <cellStyle name="좋음 2 6 2 2" xfId="36158"/>
    <cellStyle name="좋음 2 6 3" xfId="22765"/>
    <cellStyle name="좋음 2 6 3 2" xfId="36159"/>
    <cellStyle name="좋음 2 6 4" xfId="22766"/>
    <cellStyle name="좋음 2 6 4 2" xfId="36160"/>
    <cellStyle name="좋음 2 6 5" xfId="22767"/>
    <cellStyle name="좋음 2 6 6" xfId="22768"/>
    <cellStyle name="좋음 2 6 7" xfId="22769"/>
    <cellStyle name="좋음 2 6 8" xfId="22770"/>
    <cellStyle name="좋음 2 6 9" xfId="35690"/>
    <cellStyle name="좋음 2 7" xfId="22771"/>
    <cellStyle name="좋음 2 7 2" xfId="22772"/>
    <cellStyle name="좋음 2 7 2 2" xfId="36161"/>
    <cellStyle name="좋음 2 7 3" xfId="22773"/>
    <cellStyle name="좋음 2 7 3 2" xfId="36162"/>
    <cellStyle name="좋음 2 7 4" xfId="22774"/>
    <cellStyle name="좋음 2 7 4 2" xfId="36163"/>
    <cellStyle name="좋음 2 7 5" xfId="22775"/>
    <cellStyle name="좋음 2 7 6" xfId="22776"/>
    <cellStyle name="좋음 2 7 7" xfId="22777"/>
    <cellStyle name="좋음 2 7 8" xfId="22778"/>
    <cellStyle name="좋음 2 7 9" xfId="35689"/>
    <cellStyle name="좋음 2 8" xfId="22779"/>
    <cellStyle name="좋음 2 8 2" xfId="22780"/>
    <cellStyle name="좋음 2 8 2 2" xfId="36164"/>
    <cellStyle name="좋음 2 8 3" xfId="22781"/>
    <cellStyle name="좋음 2 8 3 2" xfId="36165"/>
    <cellStyle name="좋음 2 8 4" xfId="22782"/>
    <cellStyle name="좋음 2 8 4 2" xfId="36166"/>
    <cellStyle name="좋음 2 8 5" xfId="22783"/>
    <cellStyle name="좋음 2 8 6" xfId="22784"/>
    <cellStyle name="좋음 2 8 7" xfId="22785"/>
    <cellStyle name="좋음 2 8 8" xfId="22786"/>
    <cellStyle name="좋음 2 8 9" xfId="35687"/>
    <cellStyle name="좋음 2 9" xfId="22787"/>
    <cellStyle name="좋음 2 9 2" xfId="22788"/>
    <cellStyle name="좋음 2 9 2 2" xfId="36167"/>
    <cellStyle name="좋음 2 9 3" xfId="22789"/>
    <cellStyle name="좋음 2 9 3 2" xfId="36168"/>
    <cellStyle name="좋음 2 9 4" xfId="22790"/>
    <cellStyle name="좋음 2 9 4 2" xfId="36169"/>
    <cellStyle name="좋음 2 9 5" xfId="22791"/>
    <cellStyle name="좋음 2 9 6" xfId="22792"/>
    <cellStyle name="좋음 2 9 7" xfId="22793"/>
    <cellStyle name="좋음 2 9 8" xfId="22794"/>
    <cellStyle name="좋음 2 9 9" xfId="35685"/>
    <cellStyle name="좋음 3" xfId="22795"/>
    <cellStyle name="좋음 3 10" xfId="22796"/>
    <cellStyle name="좋음 3 11" xfId="35683"/>
    <cellStyle name="좋음 3 2" xfId="22797"/>
    <cellStyle name="좋음 3 2 2" xfId="22798"/>
    <cellStyle name="좋음 3 2 2 2" xfId="36170"/>
    <cellStyle name="좋음 3 2 3" xfId="22799"/>
    <cellStyle name="좋음 3 2 3 2" xfId="36171"/>
    <cellStyle name="좋음 3 2 4" xfId="22800"/>
    <cellStyle name="좋음 3 2 4 2" xfId="36172"/>
    <cellStyle name="좋음 3 2 5" xfId="22801"/>
    <cellStyle name="좋음 3 2 6" xfId="22802"/>
    <cellStyle name="좋음 3 2 7" xfId="22803"/>
    <cellStyle name="좋음 3 2 8" xfId="22804"/>
    <cellStyle name="좋음 3 2 9" xfId="35682"/>
    <cellStyle name="좋음 3 3" xfId="22805"/>
    <cellStyle name="좋음 3 3 10" xfId="35680"/>
    <cellStyle name="좋음 3 3 2" xfId="22806"/>
    <cellStyle name="좋음 3 3 2 2" xfId="22807"/>
    <cellStyle name="좋음 3 3 2 2 2" xfId="36173"/>
    <cellStyle name="좋음 3 3 2 3" xfId="22808"/>
    <cellStyle name="좋음 3 3 2 3 2" xfId="36174"/>
    <cellStyle name="좋음 3 3 2 4" xfId="22809"/>
    <cellStyle name="좋음 3 3 2 4 2" xfId="36175"/>
    <cellStyle name="좋음 3 3 2 5" xfId="22810"/>
    <cellStyle name="좋음 3 3 2 6" xfId="22811"/>
    <cellStyle name="좋음 3 3 2 7" xfId="22812"/>
    <cellStyle name="좋음 3 3 2 8" xfId="22813"/>
    <cellStyle name="좋음 3 3 2 9" xfId="35678"/>
    <cellStyle name="좋음 3 3 3" xfId="22814"/>
    <cellStyle name="좋음 3 3 3 2" xfId="36176"/>
    <cellStyle name="좋음 3 3 4" xfId="22815"/>
    <cellStyle name="좋음 3 3 4 2" xfId="36177"/>
    <cellStyle name="좋음 3 3 5" xfId="22816"/>
    <cellStyle name="좋음 3 3 5 2" xfId="36178"/>
    <cellStyle name="좋음 3 3 6" xfId="22817"/>
    <cellStyle name="좋음 3 3 7" xfId="22818"/>
    <cellStyle name="좋음 3 3 8" xfId="22819"/>
    <cellStyle name="좋음 3 3 9" xfId="22820"/>
    <cellStyle name="좋음 3 4" xfId="22821"/>
    <cellStyle name="좋음 3 4 2" xfId="36179"/>
    <cellStyle name="좋음 3 5" xfId="22822"/>
    <cellStyle name="좋음 3 5 2" xfId="36180"/>
    <cellStyle name="좋음 3 6" xfId="22823"/>
    <cellStyle name="좋음 3 6 2" xfId="36181"/>
    <cellStyle name="좋음 3 7" xfId="22824"/>
    <cellStyle name="좋음 3 8" xfId="22825"/>
    <cellStyle name="좋음 3 9" xfId="22826"/>
    <cellStyle name="좋음 4" xfId="22827"/>
    <cellStyle name="좋음 4 2" xfId="22828"/>
    <cellStyle name="좋음 4 2 2" xfId="36182"/>
    <cellStyle name="좋음 4 3" xfId="22829"/>
    <cellStyle name="좋음 4 3 2" xfId="36183"/>
    <cellStyle name="좋음 4 4" xfId="22830"/>
    <cellStyle name="좋음 4 4 2" xfId="36184"/>
    <cellStyle name="좋음 4 5" xfId="22831"/>
    <cellStyle name="좋음 4 6" xfId="22832"/>
    <cellStyle name="좋음 4 7" xfId="22833"/>
    <cellStyle name="좋음 4 8" xfId="22834"/>
    <cellStyle name="좋음 4 9" xfId="35676"/>
    <cellStyle name="좋음 5" xfId="22835"/>
    <cellStyle name="좋음 5 10" xfId="40752"/>
    <cellStyle name="좋음 5 2" xfId="22836"/>
    <cellStyle name="좋음 5 2 2" xfId="36185"/>
    <cellStyle name="좋음 5 2 3" xfId="40753"/>
    <cellStyle name="좋음 5 3" xfId="22837"/>
    <cellStyle name="좋음 5 3 2" xfId="36186"/>
    <cellStyle name="좋음 5 3 3" xfId="40754"/>
    <cellStyle name="좋음 5 4" xfId="22838"/>
    <cellStyle name="좋음 5 4 2" xfId="36187"/>
    <cellStyle name="좋음 5 5" xfId="22839"/>
    <cellStyle name="좋음 5 6" xfId="22840"/>
    <cellStyle name="좋음 5 7" xfId="22841"/>
    <cellStyle name="좋음 5 8" xfId="22842"/>
    <cellStyle name="좋음 5 9" xfId="35675"/>
    <cellStyle name="좋음 6" xfId="22843"/>
    <cellStyle name="좋음 6 2" xfId="22844"/>
    <cellStyle name="좋음 6 2 2" xfId="36188"/>
    <cellStyle name="좋음 6 3" xfId="22845"/>
    <cellStyle name="좋음 6 3 2" xfId="36189"/>
    <cellStyle name="좋음 6 4" xfId="22846"/>
    <cellStyle name="좋음 6 4 2" xfId="36190"/>
    <cellStyle name="좋음 6 5" xfId="22847"/>
    <cellStyle name="좋음 6 6" xfId="22848"/>
    <cellStyle name="좋음 6 7" xfId="22849"/>
    <cellStyle name="좋음 6 8" xfId="22850"/>
    <cellStyle name="좋음 6 9" xfId="35673"/>
    <cellStyle name="좋음 7" xfId="22851"/>
    <cellStyle name="좋음 7 2" xfId="22852"/>
    <cellStyle name="좋음 7 2 2" xfId="36191"/>
    <cellStyle name="좋음 7 3" xfId="22853"/>
    <cellStyle name="좋음 7 3 2" xfId="36192"/>
    <cellStyle name="좋음 7 4" xfId="22854"/>
    <cellStyle name="좋음 7 4 2" xfId="36193"/>
    <cellStyle name="좋음 7 5" xfId="22855"/>
    <cellStyle name="좋음 7 6" xfId="22856"/>
    <cellStyle name="좋음 7 7" xfId="22857"/>
    <cellStyle name="좋음 7 8" xfId="22858"/>
    <cellStyle name="좋음 7 9" xfId="35671"/>
    <cellStyle name="좋음 8" xfId="22859"/>
    <cellStyle name="좋음 8 2" xfId="22860"/>
    <cellStyle name="좋음 8 2 2" xfId="36194"/>
    <cellStyle name="좋음 8 3" xfId="22861"/>
    <cellStyle name="좋음 8 3 2" xfId="36195"/>
    <cellStyle name="좋음 8 4" xfId="22862"/>
    <cellStyle name="좋음 8 4 2" xfId="36196"/>
    <cellStyle name="좋음 8 5" xfId="22863"/>
    <cellStyle name="좋음 8 6" xfId="22864"/>
    <cellStyle name="좋음 8 7" xfId="22865"/>
    <cellStyle name="좋음 8 8" xfId="22866"/>
    <cellStyle name="좋음 8 9" xfId="35669"/>
    <cellStyle name="좋음 9" xfId="22867"/>
    <cellStyle name="좋음 9 2" xfId="36197"/>
    <cellStyle name="출력 2" xfId="22868"/>
    <cellStyle name="출력 2 10" xfId="22869"/>
    <cellStyle name="출력 2 10 2" xfId="36198"/>
    <cellStyle name="출력 2 11" xfId="22870"/>
    <cellStyle name="출력 2 11 2" xfId="36199"/>
    <cellStyle name="출력 2 12" xfId="22871"/>
    <cellStyle name="출력 2 13" xfId="22872"/>
    <cellStyle name="출력 2 14" xfId="22873"/>
    <cellStyle name="출력 2 15" xfId="22874"/>
    <cellStyle name="출력 2 16" xfId="35668"/>
    <cellStyle name="출력 2 2" xfId="22875"/>
    <cellStyle name="출력 2 2 2" xfId="22876"/>
    <cellStyle name="출력 2 2 2 2" xfId="36200"/>
    <cellStyle name="출력 2 2 3" xfId="22877"/>
    <cellStyle name="출력 2 2 3 2" xfId="36201"/>
    <cellStyle name="출력 2 2 4" xfId="22878"/>
    <cellStyle name="출력 2 2 4 2" xfId="36202"/>
    <cellStyle name="출력 2 2 5" xfId="22879"/>
    <cellStyle name="출력 2 2 6" xfId="22880"/>
    <cellStyle name="출력 2 2 7" xfId="22881"/>
    <cellStyle name="출력 2 2 8" xfId="22882"/>
    <cellStyle name="출력 2 2 9" xfId="35667"/>
    <cellStyle name="출력 2 3" xfId="22883"/>
    <cellStyle name="출력 2 3 2" xfId="22884"/>
    <cellStyle name="출력 2 3 2 2" xfId="36203"/>
    <cellStyle name="출력 2 3 3" xfId="22885"/>
    <cellStyle name="출력 2 3 3 2" xfId="36204"/>
    <cellStyle name="출력 2 3 4" xfId="22886"/>
    <cellStyle name="출력 2 3 4 2" xfId="36205"/>
    <cellStyle name="출력 2 3 5" xfId="22887"/>
    <cellStyle name="출력 2 3 6" xfId="22888"/>
    <cellStyle name="출력 2 3 7" xfId="22889"/>
    <cellStyle name="출력 2 3 8" xfId="22890"/>
    <cellStyle name="출력 2 3 9" xfId="35666"/>
    <cellStyle name="출력 2 4" xfId="22891"/>
    <cellStyle name="출력 2 4 2" xfId="22892"/>
    <cellStyle name="출력 2 4 2 2" xfId="36206"/>
    <cellStyle name="출력 2 4 3" xfId="22893"/>
    <cellStyle name="출력 2 4 3 2" xfId="36207"/>
    <cellStyle name="출력 2 4 4" xfId="22894"/>
    <cellStyle name="출력 2 4 4 2" xfId="36208"/>
    <cellStyle name="출력 2 4 5" xfId="22895"/>
    <cellStyle name="출력 2 4 6" xfId="22896"/>
    <cellStyle name="출력 2 4 7" xfId="22897"/>
    <cellStyle name="출력 2 4 8" xfId="22898"/>
    <cellStyle name="출력 2 4 9" xfId="35664"/>
    <cellStyle name="출력 2 5" xfId="22899"/>
    <cellStyle name="출력 2 5 2" xfId="22900"/>
    <cellStyle name="출력 2 5 2 2" xfId="36209"/>
    <cellStyle name="출력 2 5 3" xfId="22901"/>
    <cellStyle name="출력 2 5 3 2" xfId="36210"/>
    <cellStyle name="출력 2 5 4" xfId="22902"/>
    <cellStyle name="출력 2 5 4 2" xfId="36211"/>
    <cellStyle name="출력 2 5 5" xfId="22903"/>
    <cellStyle name="출력 2 5 6" xfId="22904"/>
    <cellStyle name="출력 2 5 7" xfId="22905"/>
    <cellStyle name="출력 2 5 8" xfId="22906"/>
    <cellStyle name="출력 2 5 9" xfId="35662"/>
    <cellStyle name="출력 2 6" xfId="22907"/>
    <cellStyle name="출력 2 6 2" xfId="22908"/>
    <cellStyle name="출력 2 6 2 2" xfId="36212"/>
    <cellStyle name="출력 2 6 3" xfId="22909"/>
    <cellStyle name="출력 2 6 3 2" xfId="36213"/>
    <cellStyle name="출력 2 6 4" xfId="22910"/>
    <cellStyle name="출력 2 6 4 2" xfId="36214"/>
    <cellStyle name="출력 2 6 5" xfId="22911"/>
    <cellStyle name="출력 2 6 6" xfId="22912"/>
    <cellStyle name="출력 2 6 7" xfId="22913"/>
    <cellStyle name="출력 2 6 8" xfId="22914"/>
    <cellStyle name="출력 2 6 9" xfId="35660"/>
    <cellStyle name="출력 2 7" xfId="22915"/>
    <cellStyle name="출력 2 7 2" xfId="22916"/>
    <cellStyle name="출력 2 7 2 2" xfId="36215"/>
    <cellStyle name="출력 2 7 3" xfId="22917"/>
    <cellStyle name="출력 2 7 3 2" xfId="36216"/>
    <cellStyle name="출력 2 7 4" xfId="22918"/>
    <cellStyle name="출력 2 7 4 2" xfId="36217"/>
    <cellStyle name="출력 2 7 5" xfId="22919"/>
    <cellStyle name="출력 2 7 6" xfId="22920"/>
    <cellStyle name="출력 2 7 7" xfId="22921"/>
    <cellStyle name="출력 2 7 8" xfId="22922"/>
    <cellStyle name="출력 2 7 9" xfId="35659"/>
    <cellStyle name="출력 2 8" xfId="22923"/>
    <cellStyle name="출력 2 8 2" xfId="22924"/>
    <cellStyle name="출력 2 8 2 2" xfId="36218"/>
    <cellStyle name="출력 2 8 3" xfId="22925"/>
    <cellStyle name="출력 2 8 3 2" xfId="36219"/>
    <cellStyle name="출력 2 8 4" xfId="22926"/>
    <cellStyle name="출력 2 8 4 2" xfId="36220"/>
    <cellStyle name="출력 2 8 5" xfId="22927"/>
    <cellStyle name="출력 2 8 6" xfId="22928"/>
    <cellStyle name="출력 2 8 7" xfId="22929"/>
    <cellStyle name="출력 2 8 8" xfId="22930"/>
    <cellStyle name="출력 2 8 9" xfId="35658"/>
    <cellStyle name="출력 2 9" xfId="22931"/>
    <cellStyle name="출력 2 9 2" xfId="36221"/>
    <cellStyle name="출력 3" xfId="22932"/>
    <cellStyle name="출력 3 10" xfId="22933"/>
    <cellStyle name="출력 3 11" xfId="35656"/>
    <cellStyle name="출력 3 12" xfId="40755"/>
    <cellStyle name="출력 3 2" xfId="22934"/>
    <cellStyle name="출력 3 2 10" xfId="40756"/>
    <cellStyle name="출력 3 2 2" xfId="22935"/>
    <cellStyle name="출력 3 2 2 2" xfId="36222"/>
    <cellStyle name="출력 3 2 3" xfId="22936"/>
    <cellStyle name="출력 3 2 3 2" xfId="36223"/>
    <cellStyle name="출력 3 2 4" xfId="22937"/>
    <cellStyle name="출력 3 2 4 2" xfId="36224"/>
    <cellStyle name="출력 3 2 5" xfId="22938"/>
    <cellStyle name="출력 3 2 6" xfId="22939"/>
    <cellStyle name="출력 3 2 7" xfId="22940"/>
    <cellStyle name="출력 3 2 8" xfId="22941"/>
    <cellStyle name="출력 3 2 9" xfId="35655"/>
    <cellStyle name="출력 3 3" xfId="22942"/>
    <cellStyle name="출력 3 3 10" xfId="35653"/>
    <cellStyle name="출력 3 3 11" xfId="40757"/>
    <cellStyle name="출력 3 3 2" xfId="22943"/>
    <cellStyle name="출력 3 3 2 2" xfId="22944"/>
    <cellStyle name="출력 3 3 2 2 2" xfId="36225"/>
    <cellStyle name="출력 3 3 2 3" xfId="22945"/>
    <cellStyle name="출력 3 3 2 3 2" xfId="36226"/>
    <cellStyle name="출력 3 3 2 4" xfId="22946"/>
    <cellStyle name="출력 3 3 2 4 2" xfId="36227"/>
    <cellStyle name="출력 3 3 2 5" xfId="22947"/>
    <cellStyle name="출력 3 3 2 6" xfId="22948"/>
    <cellStyle name="출력 3 3 2 7" xfId="22949"/>
    <cellStyle name="출력 3 3 2 8" xfId="22950"/>
    <cellStyle name="출력 3 3 2 9" xfId="35651"/>
    <cellStyle name="출력 3 3 3" xfId="22951"/>
    <cellStyle name="출력 3 3 3 2" xfId="36229"/>
    <cellStyle name="출력 3 3 4" xfId="22952"/>
    <cellStyle name="출력 3 3 4 2" xfId="36231"/>
    <cellStyle name="출력 3 3 5" xfId="22953"/>
    <cellStyle name="출력 3 3 5 2" xfId="36232"/>
    <cellStyle name="출력 3 3 6" xfId="22954"/>
    <cellStyle name="출력 3 3 7" xfId="22955"/>
    <cellStyle name="출력 3 3 8" xfId="22956"/>
    <cellStyle name="출력 3 3 9" xfId="22957"/>
    <cellStyle name="출력 3 4" xfId="22958"/>
    <cellStyle name="출력 3 4 2" xfId="36233"/>
    <cellStyle name="출력 3 5" xfId="22959"/>
    <cellStyle name="출력 3 5 2" xfId="36234"/>
    <cellStyle name="출력 3 6" xfId="22960"/>
    <cellStyle name="출력 3 6 2" xfId="36235"/>
    <cellStyle name="출력 3 7" xfId="22961"/>
    <cellStyle name="출력 3 8" xfId="22962"/>
    <cellStyle name="출력 3 9" xfId="22963"/>
    <cellStyle name="출력 4" xfId="22964"/>
    <cellStyle name="출력 4 2" xfId="22965"/>
    <cellStyle name="출력 4 2 2" xfId="36236"/>
    <cellStyle name="출력 4 3" xfId="22966"/>
    <cellStyle name="출력 4 3 2" xfId="36237"/>
    <cellStyle name="출력 4 4" xfId="22967"/>
    <cellStyle name="출력 4 4 2" xfId="36239"/>
    <cellStyle name="출력 4 5" xfId="22968"/>
    <cellStyle name="출력 4 6" xfId="22969"/>
    <cellStyle name="출력 4 7" xfId="22970"/>
    <cellStyle name="출력 4 8" xfId="22971"/>
    <cellStyle name="출력 4 9" xfId="35649"/>
    <cellStyle name="출력 5" xfId="22972"/>
    <cellStyle name="출력 5 2" xfId="22973"/>
    <cellStyle name="출력 5 2 2" xfId="36242"/>
    <cellStyle name="출력 5 3" xfId="22974"/>
    <cellStyle name="출력 5 3 2" xfId="36243"/>
    <cellStyle name="출력 5 4" xfId="22975"/>
    <cellStyle name="출력 5 4 2" xfId="36245"/>
    <cellStyle name="출력 5 5" xfId="22976"/>
    <cellStyle name="출력 5 6" xfId="22977"/>
    <cellStyle name="출력 5 7" xfId="22978"/>
    <cellStyle name="출력 5 8" xfId="22979"/>
    <cellStyle name="출력 5 9" xfId="35648"/>
    <cellStyle name="출력 6" xfId="22980"/>
    <cellStyle name="출력 6 2" xfId="22981"/>
    <cellStyle name="출력 6 2 2" xfId="36246"/>
    <cellStyle name="출력 6 3" xfId="22982"/>
    <cellStyle name="출력 6 3 2" xfId="36247"/>
    <cellStyle name="출력 6 4" xfId="22983"/>
    <cellStyle name="출력 6 4 2" xfId="36248"/>
    <cellStyle name="출력 6 5" xfId="22984"/>
    <cellStyle name="출력 6 6" xfId="22985"/>
    <cellStyle name="출력 6 7" xfId="22986"/>
    <cellStyle name="출력 6 8" xfId="22987"/>
    <cellStyle name="출력 6 9" xfId="35647"/>
    <cellStyle name="콤마 [0]_EXT00" xfId="22988"/>
    <cellStyle name="콤마_EXT00" xfId="22989"/>
    <cellStyle name="통화 2" xfId="36249"/>
    <cellStyle name="표준" xfId="0" builtinId="0"/>
    <cellStyle name="표준 10" xfId="22990"/>
    <cellStyle name="표준 10 2" xfId="22991"/>
    <cellStyle name="표준 10 2 2" xfId="22992"/>
    <cellStyle name="표준 10 2 2 2" xfId="36253"/>
    <cellStyle name="표준 10 2 3" xfId="22993"/>
    <cellStyle name="표준 10 2 3 2" xfId="36254"/>
    <cellStyle name="표준 10 2 4" xfId="22994"/>
    <cellStyle name="표준 10 2 4 2" xfId="36256"/>
    <cellStyle name="표준 10 2 5" xfId="22995"/>
    <cellStyle name="표준 10 2 6" xfId="22996"/>
    <cellStyle name="표준 10 2 7" xfId="22997"/>
    <cellStyle name="표준 10 2 8" xfId="22998"/>
    <cellStyle name="표준 10 2 9" xfId="35643"/>
    <cellStyle name="표준 10 3" xfId="22999"/>
    <cellStyle name="표준 10 3 10" xfId="40758"/>
    <cellStyle name="표준 10 3 2" xfId="23000"/>
    <cellStyle name="표준 10 3 2 2" xfId="36259"/>
    <cellStyle name="표준 10 3 2 3" xfId="40759"/>
    <cellStyle name="표준 10 3 3" xfId="23001"/>
    <cellStyle name="표준 10 3 3 2" xfId="36261"/>
    <cellStyle name="표준 10 3 3 3" xfId="40760"/>
    <cellStyle name="표준 10 3 4" xfId="23002"/>
    <cellStyle name="표준 10 3 4 2" xfId="36263"/>
    <cellStyle name="표준 10 3 5" xfId="23003"/>
    <cellStyle name="표준 10 3 6" xfId="23004"/>
    <cellStyle name="표준 10 3 7" xfId="23005"/>
    <cellStyle name="표준 10 3 8" xfId="23006"/>
    <cellStyle name="표준 10 3 9" xfId="35642"/>
    <cellStyle name="표준 10 4" xfId="23007"/>
    <cellStyle name="표준 10 4 2" xfId="23008"/>
    <cellStyle name="표준 10 4 2 2" xfId="36267"/>
    <cellStyle name="표준 10 4 3" xfId="23009"/>
    <cellStyle name="표준 10 4 3 2" xfId="36269"/>
    <cellStyle name="표준 10 4 4" xfId="23010"/>
    <cellStyle name="표준 10 4 4 2" xfId="36271"/>
    <cellStyle name="표준 10 4 5" xfId="23011"/>
    <cellStyle name="표준 10 4 6" xfId="23012"/>
    <cellStyle name="표준 10 4 7" xfId="23013"/>
    <cellStyle name="표준 10 4 8" xfId="23014"/>
    <cellStyle name="표준 10 4 9" xfId="35640"/>
    <cellStyle name="표준 10 5" xfId="23015"/>
    <cellStyle name="표준 10 5 2" xfId="23016"/>
    <cellStyle name="표준 10 5 2 2" xfId="36275"/>
    <cellStyle name="표준 10 5 3" xfId="23017"/>
    <cellStyle name="표준 10 5 3 2" xfId="36277"/>
    <cellStyle name="표준 10 5 4" xfId="23018"/>
    <cellStyle name="표준 10 5 4 2" xfId="36279"/>
    <cellStyle name="표준 10 5 5" xfId="23019"/>
    <cellStyle name="표준 10 5 6" xfId="23020"/>
    <cellStyle name="표준 10 5 7" xfId="23021"/>
    <cellStyle name="표준 10 5 8" xfId="23022"/>
    <cellStyle name="표준 10 5 9" xfId="35638"/>
    <cellStyle name="표준 10 6" xfId="36281"/>
    <cellStyle name="표준 100" xfId="40761"/>
    <cellStyle name="표준 100 2" xfId="40762"/>
    <cellStyle name="표준 100 3" xfId="40763"/>
    <cellStyle name="표준 101" xfId="40764"/>
    <cellStyle name="표준 101 2" xfId="40765"/>
    <cellStyle name="표준 101 3" xfId="40766"/>
    <cellStyle name="표준 102" xfId="40767"/>
    <cellStyle name="표준 102 2" xfId="40768"/>
    <cellStyle name="표준 102 3" xfId="40769"/>
    <cellStyle name="표준 103" xfId="40770"/>
    <cellStyle name="표준 103 2" xfId="40771"/>
    <cellStyle name="표준 103 3" xfId="40772"/>
    <cellStyle name="표준 104" xfId="40773"/>
    <cellStyle name="표준 104 2" xfId="40774"/>
    <cellStyle name="표준 104 3" xfId="40775"/>
    <cellStyle name="표준 105" xfId="40776"/>
    <cellStyle name="표준 105 2" xfId="40777"/>
    <cellStyle name="표준 105 3" xfId="40778"/>
    <cellStyle name="표준 106" xfId="40779"/>
    <cellStyle name="표준 106 2" xfId="40780"/>
    <cellStyle name="표준 106 3" xfId="40781"/>
    <cellStyle name="표준 107" xfId="40782"/>
    <cellStyle name="표준 107 2" xfId="40783"/>
    <cellStyle name="표준 107 3" xfId="40784"/>
    <cellStyle name="표준 108" xfId="40785"/>
    <cellStyle name="표준 108 2" xfId="40786"/>
    <cellStyle name="표준 108 3" xfId="40787"/>
    <cellStyle name="표준 109" xfId="40788"/>
    <cellStyle name="표준 109 2" xfId="40789"/>
    <cellStyle name="표준 109 3" xfId="40790"/>
    <cellStyle name="표준 11" xfId="23023"/>
    <cellStyle name="표준 11 10" xfId="23024"/>
    <cellStyle name="표준 11 10 2" xfId="36284"/>
    <cellStyle name="표준 11 11" xfId="23025"/>
    <cellStyle name="표준 11 11 2" xfId="36286"/>
    <cellStyle name="표준 11 12" xfId="23026"/>
    <cellStyle name="표준 11 13" xfId="23027"/>
    <cellStyle name="표준 11 14" xfId="23028"/>
    <cellStyle name="표준 11 15" xfId="23029"/>
    <cellStyle name="표준 11 16" xfId="35636"/>
    <cellStyle name="표준 11 2" xfId="23030"/>
    <cellStyle name="표준 11 2 2" xfId="23031"/>
    <cellStyle name="표준 11 2 2 2" xfId="36290"/>
    <cellStyle name="표준 11 2 2 3" xfId="39986"/>
    <cellStyle name="표준 11 2 2 4" xfId="40791"/>
    <cellStyle name="표준 11 2 3" xfId="23032"/>
    <cellStyle name="표준 11 2 3 2" xfId="36292"/>
    <cellStyle name="표준 11 2 3 3" xfId="40792"/>
    <cellStyle name="표준 11 2 4" xfId="23033"/>
    <cellStyle name="표준 11 2 4 2" xfId="36294"/>
    <cellStyle name="표준 11 2 5" xfId="23034"/>
    <cellStyle name="표준 11 2 6" xfId="23035"/>
    <cellStyle name="표준 11 2 7" xfId="23036"/>
    <cellStyle name="표준 11 2 8" xfId="23037"/>
    <cellStyle name="표준 11 2 9" xfId="35635"/>
    <cellStyle name="표준 11 3" xfId="23038"/>
    <cellStyle name="표준 11 3 10" xfId="40793"/>
    <cellStyle name="표준 11 3 2" xfId="23039"/>
    <cellStyle name="표준 11 3 2 2" xfId="36298"/>
    <cellStyle name="표준 11 3 3" xfId="23040"/>
    <cellStyle name="표준 11 3 3 2" xfId="36300"/>
    <cellStyle name="표준 11 3 4" xfId="23041"/>
    <cellStyle name="표준 11 3 4 2" xfId="36302"/>
    <cellStyle name="표준 11 3 5" xfId="23042"/>
    <cellStyle name="표준 11 3 6" xfId="23043"/>
    <cellStyle name="표준 11 3 7" xfId="23044"/>
    <cellStyle name="표준 11 3 8" xfId="23045"/>
    <cellStyle name="표준 11 3 9" xfId="35634"/>
    <cellStyle name="표준 11 4" xfId="23046"/>
    <cellStyle name="표준 11 4 2" xfId="23047"/>
    <cellStyle name="표준 11 4 2 2" xfId="36306"/>
    <cellStyle name="표준 11 4 3" xfId="23048"/>
    <cellStyle name="표준 11 4 3 2" xfId="36308"/>
    <cellStyle name="표준 11 4 4" xfId="23049"/>
    <cellStyle name="표준 11 4 4 2" xfId="36310"/>
    <cellStyle name="표준 11 4 5" xfId="23050"/>
    <cellStyle name="표준 11 4 6" xfId="23051"/>
    <cellStyle name="표준 11 4 7" xfId="23052"/>
    <cellStyle name="표준 11 4 8" xfId="23053"/>
    <cellStyle name="표준 11 4 9" xfId="35632"/>
    <cellStyle name="표준 11 5" xfId="23054"/>
    <cellStyle name="표준 11 5 2" xfId="23055"/>
    <cellStyle name="표준 11 5 2 2" xfId="36314"/>
    <cellStyle name="표준 11 5 3" xfId="23056"/>
    <cellStyle name="표준 11 5 3 2" xfId="36316"/>
    <cellStyle name="표준 11 5 4" xfId="23057"/>
    <cellStyle name="표준 11 5 4 2" xfId="36318"/>
    <cellStyle name="표준 11 5 5" xfId="23058"/>
    <cellStyle name="표준 11 5 6" xfId="23059"/>
    <cellStyle name="표준 11 5 7" xfId="23060"/>
    <cellStyle name="표준 11 5 8" xfId="23061"/>
    <cellStyle name="표준 11 5 9" xfId="35630"/>
    <cellStyle name="표준 11 6" xfId="23062"/>
    <cellStyle name="표준 11 6 2" xfId="23063"/>
    <cellStyle name="표준 11 6 2 2" xfId="36322"/>
    <cellStyle name="표준 11 6 3" xfId="23064"/>
    <cellStyle name="표준 11 6 3 2" xfId="36324"/>
    <cellStyle name="표준 11 6 4" xfId="23065"/>
    <cellStyle name="표준 11 6 4 2" xfId="36326"/>
    <cellStyle name="표준 11 6 5" xfId="23066"/>
    <cellStyle name="표준 11 6 6" xfId="23067"/>
    <cellStyle name="표준 11 6 7" xfId="23068"/>
    <cellStyle name="표준 11 6 8" xfId="23069"/>
    <cellStyle name="표준 11 6 9" xfId="35628"/>
    <cellStyle name="표준 11 7" xfId="23070"/>
    <cellStyle name="표준 11 7 2" xfId="23071"/>
    <cellStyle name="표준 11 7 2 2" xfId="36330"/>
    <cellStyle name="표준 11 7 3" xfId="23072"/>
    <cellStyle name="표준 11 7 3 2" xfId="36332"/>
    <cellStyle name="표준 11 7 4" xfId="23073"/>
    <cellStyle name="표준 11 7 4 2" xfId="36334"/>
    <cellStyle name="표준 11 7 5" xfId="23074"/>
    <cellStyle name="표준 11 7 6" xfId="23075"/>
    <cellStyle name="표준 11 7 7" xfId="23076"/>
    <cellStyle name="표준 11 7 8" xfId="23077"/>
    <cellStyle name="표준 11 7 9" xfId="35627"/>
    <cellStyle name="표준 11 8" xfId="23078"/>
    <cellStyle name="표준 11 8 2" xfId="23079"/>
    <cellStyle name="표준 11 8 2 2" xfId="36338"/>
    <cellStyle name="표준 11 8 3" xfId="23080"/>
    <cellStyle name="표준 11 8 3 2" xfId="36340"/>
    <cellStyle name="표준 11 8 4" xfId="23081"/>
    <cellStyle name="표준 11 8 4 2" xfId="36342"/>
    <cellStyle name="표준 11 8 5" xfId="23082"/>
    <cellStyle name="표준 11 8 6" xfId="23083"/>
    <cellStyle name="표준 11 8 7" xfId="23084"/>
    <cellStyle name="표준 11 8 8" xfId="23085"/>
    <cellStyle name="표준 11 8 9" xfId="35626"/>
    <cellStyle name="표준 11 9" xfId="23086"/>
    <cellStyle name="표준 11 9 2" xfId="36345"/>
    <cellStyle name="표준 11 9 3" xfId="39987"/>
    <cellStyle name="표준 110" xfId="40794"/>
    <cellStyle name="표준 110 2" xfId="40795"/>
    <cellStyle name="표준 110 3" xfId="40796"/>
    <cellStyle name="표준 111" xfId="40797"/>
    <cellStyle name="표준 111 2" xfId="40798"/>
    <cellStyle name="표준 111 3" xfId="40799"/>
    <cellStyle name="표준 112" xfId="40800"/>
    <cellStyle name="표준 112 2" xfId="40801"/>
    <cellStyle name="표준 112 3" xfId="40802"/>
    <cellStyle name="표준 113" xfId="40803"/>
    <cellStyle name="표준 113 2" xfId="40804"/>
    <cellStyle name="표준 113 3" xfId="40805"/>
    <cellStyle name="표준 114" xfId="40806"/>
    <cellStyle name="표준 114 2" xfId="40807"/>
    <cellStyle name="표준 114 3" xfId="40808"/>
    <cellStyle name="표준 115" xfId="40809"/>
    <cellStyle name="표준 115 2" xfId="40810"/>
    <cellStyle name="표준 115 3" xfId="40811"/>
    <cellStyle name="표준 116" xfId="40812"/>
    <cellStyle name="표준 116 2" xfId="40813"/>
    <cellStyle name="표준 116 3" xfId="40814"/>
    <cellStyle name="표준 117" xfId="40815"/>
    <cellStyle name="표준 117 2" xfId="40816"/>
    <cellStyle name="표준 117 3" xfId="40817"/>
    <cellStyle name="표준 118" xfId="40818"/>
    <cellStyle name="표준 118 2" xfId="40819"/>
    <cellStyle name="표준 118 3" xfId="40820"/>
    <cellStyle name="표준 119" xfId="23087"/>
    <cellStyle name="표준 119 10" xfId="40821"/>
    <cellStyle name="표준 119 2" xfId="23088"/>
    <cellStyle name="표준 119 2 2" xfId="36348"/>
    <cellStyle name="표준 119 2 3" xfId="40822"/>
    <cellStyle name="표준 119 3" xfId="23089"/>
    <cellStyle name="표준 119 3 2" xfId="36350"/>
    <cellStyle name="표준 119 4" xfId="23090"/>
    <cellStyle name="표준 119 4 2" xfId="36352"/>
    <cellStyle name="표준 119 5" xfId="23091"/>
    <cellStyle name="표준 119 6" xfId="23092"/>
    <cellStyle name="표준 119 7" xfId="23093"/>
    <cellStyle name="표준 119 8" xfId="23094"/>
    <cellStyle name="표준 119 9" xfId="35624"/>
    <cellStyle name="표준 12" xfId="23095"/>
    <cellStyle name="표준 12 10" xfId="23096"/>
    <cellStyle name="표준 12 10 2" xfId="36356"/>
    <cellStyle name="표준 12 11" xfId="23097"/>
    <cellStyle name="표준 12 11 2" xfId="36358"/>
    <cellStyle name="표준 12 12" xfId="23098"/>
    <cellStyle name="표준 12 13" xfId="23099"/>
    <cellStyle name="표준 12 14" xfId="23100"/>
    <cellStyle name="표준 12 15" xfId="23101"/>
    <cellStyle name="표준 12 16" xfId="35622"/>
    <cellStyle name="표준 12 2" xfId="23102"/>
    <cellStyle name="표준 12 2 10" xfId="40823"/>
    <cellStyle name="표준 12 2 2" xfId="23103"/>
    <cellStyle name="표준 12 2 2 2" xfId="36362"/>
    <cellStyle name="표준 12 2 3" xfId="23104"/>
    <cellStyle name="표준 12 2 3 2" xfId="36364"/>
    <cellStyle name="표준 12 2 4" xfId="23105"/>
    <cellStyle name="표준 12 2 4 2" xfId="36366"/>
    <cellStyle name="표준 12 2 5" xfId="23106"/>
    <cellStyle name="표준 12 2 6" xfId="23107"/>
    <cellStyle name="표준 12 2 7" xfId="23108"/>
    <cellStyle name="표준 12 2 8" xfId="23109"/>
    <cellStyle name="표준 12 2 9" xfId="35620"/>
    <cellStyle name="표준 12 3" xfId="23110"/>
    <cellStyle name="표준 12 3 2" xfId="23111"/>
    <cellStyle name="표준 12 3 2 2" xfId="36370"/>
    <cellStyle name="표준 12 3 2 3" xfId="40824"/>
    <cellStyle name="표준 12 3 3" xfId="23112"/>
    <cellStyle name="표준 12 3 3 2" xfId="36372"/>
    <cellStyle name="표준 12 3 3 3" xfId="40825"/>
    <cellStyle name="표준 12 3 4" xfId="23113"/>
    <cellStyle name="표준 12 3 4 2" xfId="36374"/>
    <cellStyle name="표준 12 3 5" xfId="23114"/>
    <cellStyle name="표준 12 3 6" xfId="23115"/>
    <cellStyle name="표준 12 3 7" xfId="23116"/>
    <cellStyle name="표준 12 3 8" xfId="23117"/>
    <cellStyle name="표준 12 3 9" xfId="35619"/>
    <cellStyle name="표준 12 4" xfId="23118"/>
    <cellStyle name="표준 12 4 2" xfId="23119"/>
    <cellStyle name="표준 12 4 2 2" xfId="36378"/>
    <cellStyle name="표준 12 4 3" xfId="23120"/>
    <cellStyle name="표준 12 4 3 2" xfId="36380"/>
    <cellStyle name="표준 12 4 4" xfId="23121"/>
    <cellStyle name="표준 12 4 4 2" xfId="36382"/>
    <cellStyle name="표준 12 4 5" xfId="23122"/>
    <cellStyle name="표준 12 4 6" xfId="23123"/>
    <cellStyle name="표준 12 4 7" xfId="23124"/>
    <cellStyle name="표준 12 4 8" xfId="23125"/>
    <cellStyle name="표준 12 4 9" xfId="35618"/>
    <cellStyle name="표준 12 5" xfId="23126"/>
    <cellStyle name="표준 12 5 2" xfId="23127"/>
    <cellStyle name="표준 12 5 2 2" xfId="36386"/>
    <cellStyle name="표준 12 5 3" xfId="23128"/>
    <cellStyle name="표준 12 5 3 2" xfId="36388"/>
    <cellStyle name="표준 12 5 4" xfId="23129"/>
    <cellStyle name="표준 12 5 4 2" xfId="36390"/>
    <cellStyle name="표준 12 5 5" xfId="23130"/>
    <cellStyle name="표준 12 5 6" xfId="23131"/>
    <cellStyle name="표준 12 5 7" xfId="23132"/>
    <cellStyle name="표준 12 5 8" xfId="23133"/>
    <cellStyle name="표준 12 5 9" xfId="35616"/>
    <cellStyle name="표준 12 6" xfId="23134"/>
    <cellStyle name="표준 12 6 2" xfId="23135"/>
    <cellStyle name="표준 12 6 2 2" xfId="36394"/>
    <cellStyle name="표준 12 6 3" xfId="23136"/>
    <cellStyle name="표준 12 6 3 2" xfId="36396"/>
    <cellStyle name="표준 12 6 4" xfId="23137"/>
    <cellStyle name="표준 12 6 4 2" xfId="36398"/>
    <cellStyle name="표준 12 6 5" xfId="23138"/>
    <cellStyle name="표준 12 6 6" xfId="23139"/>
    <cellStyle name="표준 12 6 7" xfId="23140"/>
    <cellStyle name="표준 12 6 8" xfId="23141"/>
    <cellStyle name="표준 12 6 9" xfId="35614"/>
    <cellStyle name="표준 12 7" xfId="23142"/>
    <cellStyle name="표준 12 7 2" xfId="23143"/>
    <cellStyle name="표준 12 7 2 2" xfId="36402"/>
    <cellStyle name="표준 12 7 3" xfId="23144"/>
    <cellStyle name="표준 12 7 3 2" xfId="36404"/>
    <cellStyle name="표준 12 7 4" xfId="23145"/>
    <cellStyle name="표준 12 7 4 2" xfId="36406"/>
    <cellStyle name="표준 12 7 5" xfId="23146"/>
    <cellStyle name="표준 12 7 6" xfId="23147"/>
    <cellStyle name="표준 12 7 7" xfId="23148"/>
    <cellStyle name="표준 12 7 8" xfId="23149"/>
    <cellStyle name="표준 12 7 9" xfId="35612"/>
    <cellStyle name="표준 12 8" xfId="23150"/>
    <cellStyle name="표준 12 8 2" xfId="23151"/>
    <cellStyle name="표준 12 8 2 2" xfId="36410"/>
    <cellStyle name="표준 12 8 3" xfId="23152"/>
    <cellStyle name="표준 12 8 3 2" xfId="36412"/>
    <cellStyle name="표준 12 8 4" xfId="23153"/>
    <cellStyle name="표준 12 8 4 2" xfId="36414"/>
    <cellStyle name="표준 12 8 5" xfId="23154"/>
    <cellStyle name="표준 12 8 6" xfId="23155"/>
    <cellStyle name="표준 12 8 7" xfId="23156"/>
    <cellStyle name="표준 12 8 8" xfId="23157"/>
    <cellStyle name="표준 12 8 9" xfId="35611"/>
    <cellStyle name="표준 12 9" xfId="23158"/>
    <cellStyle name="표준 12 9 2" xfId="36417"/>
    <cellStyle name="표준 120" xfId="23159"/>
    <cellStyle name="표준 120 2" xfId="23160"/>
    <cellStyle name="표준 120 2 2" xfId="36420"/>
    <cellStyle name="표준 120 3" xfId="23161"/>
    <cellStyle name="표준 120 3 2" xfId="36422"/>
    <cellStyle name="표준 120 4" xfId="23162"/>
    <cellStyle name="표준 120 4 2" xfId="36424"/>
    <cellStyle name="표준 120 5" xfId="23163"/>
    <cellStyle name="표준 120 6" xfId="23164"/>
    <cellStyle name="표준 120 7" xfId="23165"/>
    <cellStyle name="표준 120 8" xfId="23166"/>
    <cellStyle name="표준 120 9" xfId="35610"/>
    <cellStyle name="표준 121" xfId="40826"/>
    <cellStyle name="표준 122" xfId="40827"/>
    <cellStyle name="표준 123" xfId="40828"/>
    <cellStyle name="표준 124" xfId="40829"/>
    <cellStyle name="표준 13" xfId="23167"/>
    <cellStyle name="표준 13 10" xfId="23168"/>
    <cellStyle name="표준 13 10 2" xfId="36428"/>
    <cellStyle name="표준 13 11" xfId="23169"/>
    <cellStyle name="표준 13 11 2" xfId="36430"/>
    <cellStyle name="표준 13 12" xfId="23170"/>
    <cellStyle name="표준 13 13" xfId="23171"/>
    <cellStyle name="표준 13 14" xfId="23172"/>
    <cellStyle name="표준 13 15" xfId="23173"/>
    <cellStyle name="표준 13 16" xfId="35608"/>
    <cellStyle name="표준 13 2" xfId="23174"/>
    <cellStyle name="표준 13 2 2" xfId="23175"/>
    <cellStyle name="표준 13 2 2 2" xfId="36434"/>
    <cellStyle name="표준 13 2 3" xfId="23176"/>
    <cellStyle name="표준 13 2 3 2" xfId="36436"/>
    <cellStyle name="표준 13 2 4" xfId="23177"/>
    <cellStyle name="표준 13 2 4 2" xfId="36438"/>
    <cellStyle name="표준 13 2 5" xfId="23178"/>
    <cellStyle name="표준 13 2 6" xfId="23179"/>
    <cellStyle name="표준 13 2 7" xfId="23180"/>
    <cellStyle name="표준 13 2 8" xfId="23181"/>
    <cellStyle name="표준 13 2 9" xfId="35606"/>
    <cellStyle name="표준 13 3" xfId="23182"/>
    <cellStyle name="표준 13 3 2" xfId="23183"/>
    <cellStyle name="표준 13 3 2 2" xfId="36442"/>
    <cellStyle name="표준 13 3 3" xfId="23184"/>
    <cellStyle name="표준 13 3 3 2" xfId="36444"/>
    <cellStyle name="표준 13 3 4" xfId="23185"/>
    <cellStyle name="표준 13 3 4 2" xfId="36446"/>
    <cellStyle name="표준 13 3 5" xfId="23186"/>
    <cellStyle name="표준 13 3 6" xfId="23187"/>
    <cellStyle name="표준 13 3 7" xfId="23188"/>
    <cellStyle name="표준 13 3 8" xfId="23189"/>
    <cellStyle name="표준 13 3 9" xfId="35604"/>
    <cellStyle name="표준 13 4" xfId="23190"/>
    <cellStyle name="표준 13 4 2" xfId="23191"/>
    <cellStyle name="표준 13 4 2 2" xfId="36450"/>
    <cellStyle name="표준 13 4 3" xfId="23192"/>
    <cellStyle name="표준 13 4 3 2" xfId="36452"/>
    <cellStyle name="표준 13 4 4" xfId="23193"/>
    <cellStyle name="표준 13 4 4 2" xfId="36454"/>
    <cellStyle name="표준 13 4 5" xfId="23194"/>
    <cellStyle name="표준 13 4 6" xfId="23195"/>
    <cellStyle name="표준 13 4 7" xfId="23196"/>
    <cellStyle name="표준 13 4 8" xfId="23197"/>
    <cellStyle name="표준 13 4 9" xfId="35603"/>
    <cellStyle name="표준 13 5" xfId="23198"/>
    <cellStyle name="표준 13 5 2" xfId="23199"/>
    <cellStyle name="표준 13 5 2 2" xfId="36458"/>
    <cellStyle name="표준 13 5 3" xfId="23200"/>
    <cellStyle name="표준 13 5 3 2" xfId="36460"/>
    <cellStyle name="표준 13 5 4" xfId="23201"/>
    <cellStyle name="표준 13 5 4 2" xfId="36462"/>
    <cellStyle name="표준 13 5 5" xfId="23202"/>
    <cellStyle name="표준 13 5 6" xfId="23203"/>
    <cellStyle name="표준 13 5 7" xfId="23204"/>
    <cellStyle name="표준 13 5 8" xfId="23205"/>
    <cellStyle name="표준 13 5 9" xfId="35602"/>
    <cellStyle name="표준 13 6" xfId="23206"/>
    <cellStyle name="표준 13 6 2" xfId="23207"/>
    <cellStyle name="표준 13 6 2 2" xfId="36466"/>
    <cellStyle name="표준 13 6 3" xfId="23208"/>
    <cellStyle name="표준 13 6 3 2" xfId="36468"/>
    <cellStyle name="표준 13 6 4" xfId="23209"/>
    <cellStyle name="표준 13 6 4 2" xfId="36470"/>
    <cellStyle name="표준 13 6 5" xfId="23210"/>
    <cellStyle name="표준 13 6 6" xfId="23211"/>
    <cellStyle name="표준 13 6 7" xfId="23212"/>
    <cellStyle name="표준 13 6 8" xfId="23213"/>
    <cellStyle name="표준 13 6 9" xfId="35600"/>
    <cellStyle name="표준 13 7" xfId="23214"/>
    <cellStyle name="표준 13 7 2" xfId="23215"/>
    <cellStyle name="표준 13 7 2 2" xfId="36474"/>
    <cellStyle name="표준 13 7 3" xfId="23216"/>
    <cellStyle name="표준 13 7 3 2" xfId="36476"/>
    <cellStyle name="표준 13 7 4" xfId="23217"/>
    <cellStyle name="표준 13 7 4 2" xfId="36478"/>
    <cellStyle name="표준 13 7 5" xfId="23218"/>
    <cellStyle name="표준 13 7 6" xfId="23219"/>
    <cellStyle name="표준 13 7 7" xfId="23220"/>
    <cellStyle name="표준 13 7 8" xfId="23221"/>
    <cellStyle name="표준 13 7 9" xfId="35598"/>
    <cellStyle name="표준 13 8" xfId="23222"/>
    <cellStyle name="표준 13 8 2" xfId="23223"/>
    <cellStyle name="표준 13 8 2 2" xfId="36482"/>
    <cellStyle name="표준 13 8 3" xfId="23224"/>
    <cellStyle name="표준 13 8 3 2" xfId="36484"/>
    <cellStyle name="표준 13 8 4" xfId="23225"/>
    <cellStyle name="표준 13 8 4 2" xfId="36486"/>
    <cellStyle name="표준 13 8 5" xfId="23226"/>
    <cellStyle name="표준 13 8 6" xfId="23227"/>
    <cellStyle name="표준 13 8 7" xfId="23228"/>
    <cellStyle name="표준 13 8 8" xfId="23229"/>
    <cellStyle name="표준 13 8 9" xfId="35597"/>
    <cellStyle name="표준 13 9" xfId="23230"/>
    <cellStyle name="표준 13 9 2" xfId="36489"/>
    <cellStyle name="표준 14" xfId="23231"/>
    <cellStyle name="표준 14 10" xfId="23232"/>
    <cellStyle name="표준 14 10 2" xfId="36492"/>
    <cellStyle name="표준 14 11" xfId="23233"/>
    <cellStyle name="표준 14 11 2" xfId="36494"/>
    <cellStyle name="표준 14 12" xfId="23234"/>
    <cellStyle name="표준 14 13" xfId="23235"/>
    <cellStyle name="표준 14 14" xfId="23236"/>
    <cellStyle name="표준 14 15" xfId="23237"/>
    <cellStyle name="표준 14 16" xfId="35596"/>
    <cellStyle name="표준 14 2" xfId="23238"/>
    <cellStyle name="표준 14 2 2" xfId="23239"/>
    <cellStyle name="표준 14 2 2 2" xfId="36498"/>
    <cellStyle name="표준 14 2 3" xfId="23240"/>
    <cellStyle name="표준 14 2 3 2" xfId="36500"/>
    <cellStyle name="표준 14 2 4" xfId="23241"/>
    <cellStyle name="표준 14 2 4 2" xfId="36502"/>
    <cellStyle name="표준 14 2 5" xfId="23242"/>
    <cellStyle name="표준 14 2 6" xfId="23243"/>
    <cellStyle name="표준 14 2 7" xfId="23244"/>
    <cellStyle name="표준 14 2 8" xfId="23245"/>
    <cellStyle name="표준 14 2 9" xfId="35594"/>
    <cellStyle name="표준 14 3" xfId="23246"/>
    <cellStyle name="표준 14 3 2" xfId="23247"/>
    <cellStyle name="표준 14 3 2 2" xfId="36506"/>
    <cellStyle name="표준 14 3 3" xfId="23248"/>
    <cellStyle name="표준 14 3 3 2" xfId="36508"/>
    <cellStyle name="표준 14 3 4" xfId="23249"/>
    <cellStyle name="표준 14 3 4 2" xfId="36510"/>
    <cellStyle name="표준 14 3 5" xfId="23250"/>
    <cellStyle name="표준 14 3 6" xfId="23251"/>
    <cellStyle name="표준 14 3 7" xfId="23252"/>
    <cellStyle name="표준 14 3 8" xfId="23253"/>
    <cellStyle name="표준 14 3 9" xfId="35592"/>
    <cellStyle name="표준 14 4" xfId="23254"/>
    <cellStyle name="표준 14 4 2" xfId="23255"/>
    <cellStyle name="표준 14 4 2 2" xfId="36514"/>
    <cellStyle name="표준 14 4 3" xfId="23256"/>
    <cellStyle name="표준 14 4 3 2" xfId="36516"/>
    <cellStyle name="표준 14 4 4" xfId="23257"/>
    <cellStyle name="표준 14 4 4 2" xfId="36518"/>
    <cellStyle name="표준 14 4 5" xfId="23258"/>
    <cellStyle name="표준 14 4 6" xfId="23259"/>
    <cellStyle name="표준 14 4 7" xfId="23260"/>
    <cellStyle name="표준 14 4 8" xfId="23261"/>
    <cellStyle name="표준 14 4 9" xfId="35590"/>
    <cellStyle name="표준 14 5" xfId="23262"/>
    <cellStyle name="표준 14 5 2" xfId="23263"/>
    <cellStyle name="표준 14 5 2 2" xfId="36522"/>
    <cellStyle name="표준 14 5 3" xfId="23264"/>
    <cellStyle name="표준 14 5 3 2" xfId="36524"/>
    <cellStyle name="표준 14 5 4" xfId="23265"/>
    <cellStyle name="표준 14 5 4 2" xfId="36526"/>
    <cellStyle name="표준 14 5 5" xfId="23266"/>
    <cellStyle name="표준 14 5 6" xfId="23267"/>
    <cellStyle name="표준 14 5 7" xfId="23268"/>
    <cellStyle name="표준 14 5 8" xfId="23269"/>
    <cellStyle name="표준 14 5 9" xfId="35589"/>
    <cellStyle name="표준 14 6" xfId="23270"/>
    <cellStyle name="표준 14 6 2" xfId="23271"/>
    <cellStyle name="표준 14 6 2 2" xfId="36530"/>
    <cellStyle name="표준 14 6 3" xfId="23272"/>
    <cellStyle name="표준 14 6 3 2" xfId="36532"/>
    <cellStyle name="표준 14 6 4" xfId="23273"/>
    <cellStyle name="표준 14 6 4 2" xfId="36534"/>
    <cellStyle name="표준 14 6 5" xfId="23274"/>
    <cellStyle name="표준 14 6 6" xfId="23275"/>
    <cellStyle name="표준 14 6 7" xfId="23276"/>
    <cellStyle name="표준 14 6 8" xfId="23277"/>
    <cellStyle name="표준 14 6 9" xfId="35588"/>
    <cellStyle name="표준 14 7" xfId="23278"/>
    <cellStyle name="표준 14 7 2" xfId="23279"/>
    <cellStyle name="표준 14 7 2 2" xfId="36538"/>
    <cellStyle name="표준 14 7 3" xfId="23280"/>
    <cellStyle name="표준 14 7 3 2" xfId="36540"/>
    <cellStyle name="표준 14 7 4" xfId="23281"/>
    <cellStyle name="표준 14 7 4 2" xfId="36542"/>
    <cellStyle name="표준 14 7 5" xfId="23282"/>
    <cellStyle name="표준 14 7 6" xfId="23283"/>
    <cellStyle name="표준 14 7 7" xfId="23284"/>
    <cellStyle name="표준 14 7 8" xfId="23285"/>
    <cellStyle name="표준 14 7 9" xfId="35586"/>
    <cellStyle name="표준 14 8" xfId="23286"/>
    <cellStyle name="표준 14 8 2" xfId="23287"/>
    <cellStyle name="표준 14 8 2 2" xfId="36546"/>
    <cellStyle name="표준 14 8 3" xfId="23288"/>
    <cellStyle name="표준 14 8 3 2" xfId="36548"/>
    <cellStyle name="표준 14 8 4" xfId="23289"/>
    <cellStyle name="표준 14 8 4 2" xfId="36550"/>
    <cellStyle name="표준 14 8 5" xfId="23290"/>
    <cellStyle name="표준 14 8 6" xfId="23291"/>
    <cellStyle name="표준 14 8 7" xfId="23292"/>
    <cellStyle name="표준 14 8 8" xfId="23293"/>
    <cellStyle name="표준 14 8 9" xfId="35584"/>
    <cellStyle name="표준 14 9" xfId="23294"/>
    <cellStyle name="표준 14 9 2" xfId="36553"/>
    <cellStyle name="표준 15" xfId="23295"/>
    <cellStyle name="표준 15 10" xfId="23296"/>
    <cellStyle name="표준 15 10 2" xfId="36556"/>
    <cellStyle name="표준 15 11" xfId="23297"/>
    <cellStyle name="표준 15 11 2" xfId="36558"/>
    <cellStyle name="표준 15 12" xfId="23298"/>
    <cellStyle name="표준 15 13" xfId="23299"/>
    <cellStyle name="표준 15 14" xfId="23300"/>
    <cellStyle name="표준 15 15" xfId="23301"/>
    <cellStyle name="표준 15 16" xfId="35582"/>
    <cellStyle name="표준 15 2" xfId="23302"/>
    <cellStyle name="표준 15 2 2" xfId="23303"/>
    <cellStyle name="표준 15 2 2 2" xfId="36562"/>
    <cellStyle name="표준 15 2 2 3" xfId="40830"/>
    <cellStyle name="표준 15 2 3" xfId="23304"/>
    <cellStyle name="표준 15 2 3 2" xfId="36564"/>
    <cellStyle name="표준 15 2 4" xfId="23305"/>
    <cellStyle name="표준 15 2 4 2" xfId="36566"/>
    <cellStyle name="표준 15 2 5" xfId="23306"/>
    <cellStyle name="표준 15 2 6" xfId="23307"/>
    <cellStyle name="표준 15 2 7" xfId="23308"/>
    <cellStyle name="표준 15 2 8" xfId="23309"/>
    <cellStyle name="표준 15 2 9" xfId="35581"/>
    <cellStyle name="표준 15 3" xfId="23310"/>
    <cellStyle name="표준 15 3 2" xfId="23311"/>
    <cellStyle name="표준 15 3 2 2" xfId="36570"/>
    <cellStyle name="표준 15 3 3" xfId="23312"/>
    <cellStyle name="표준 15 3 3 2" xfId="36572"/>
    <cellStyle name="표준 15 3 4" xfId="23313"/>
    <cellStyle name="표준 15 3 4 2" xfId="36574"/>
    <cellStyle name="표준 15 3 5" xfId="23314"/>
    <cellStyle name="표준 15 3 6" xfId="23315"/>
    <cellStyle name="표준 15 3 7" xfId="23316"/>
    <cellStyle name="표준 15 3 8" xfId="23317"/>
    <cellStyle name="표준 15 3 9" xfId="35580"/>
    <cellStyle name="표준 15 4" xfId="23318"/>
    <cellStyle name="표준 15 4 2" xfId="23319"/>
    <cellStyle name="표준 15 4 2 2" xfId="36578"/>
    <cellStyle name="표준 15 4 3" xfId="23320"/>
    <cellStyle name="표준 15 4 3 2" xfId="36580"/>
    <cellStyle name="표준 15 4 4" xfId="23321"/>
    <cellStyle name="표준 15 4 4 2" xfId="36582"/>
    <cellStyle name="표준 15 4 5" xfId="23322"/>
    <cellStyle name="표준 15 4 6" xfId="23323"/>
    <cellStyle name="표준 15 4 7" xfId="23324"/>
    <cellStyle name="표준 15 4 8" xfId="23325"/>
    <cellStyle name="표준 15 4 9" xfId="35578"/>
    <cellStyle name="표준 15 5" xfId="23326"/>
    <cellStyle name="표준 15 5 2" xfId="23327"/>
    <cellStyle name="표준 15 5 2 2" xfId="36586"/>
    <cellStyle name="표준 15 5 3" xfId="23328"/>
    <cellStyle name="표준 15 5 3 2" xfId="36588"/>
    <cellStyle name="표준 15 5 4" xfId="23329"/>
    <cellStyle name="표준 15 5 4 2" xfId="36590"/>
    <cellStyle name="표준 15 5 5" xfId="23330"/>
    <cellStyle name="표준 15 5 6" xfId="23331"/>
    <cellStyle name="표준 15 5 7" xfId="23332"/>
    <cellStyle name="표준 15 5 8" xfId="23333"/>
    <cellStyle name="표준 15 5 9" xfId="35576"/>
    <cellStyle name="표준 15 6" xfId="23334"/>
    <cellStyle name="표준 15 6 2" xfId="23335"/>
    <cellStyle name="표준 15 6 2 2" xfId="36594"/>
    <cellStyle name="표준 15 6 3" xfId="23336"/>
    <cellStyle name="표준 15 6 3 2" xfId="36596"/>
    <cellStyle name="표준 15 6 4" xfId="23337"/>
    <cellStyle name="표준 15 6 4 2" xfId="36598"/>
    <cellStyle name="표준 15 6 5" xfId="23338"/>
    <cellStyle name="표준 15 6 6" xfId="23339"/>
    <cellStyle name="표준 15 6 7" xfId="23340"/>
    <cellStyle name="표준 15 6 8" xfId="23341"/>
    <cellStyle name="표준 15 6 9" xfId="35574"/>
    <cellStyle name="표준 15 7" xfId="23342"/>
    <cellStyle name="표준 15 7 2" xfId="23343"/>
    <cellStyle name="표준 15 7 2 2" xfId="36602"/>
    <cellStyle name="표준 15 7 3" xfId="23344"/>
    <cellStyle name="표준 15 7 3 2" xfId="36604"/>
    <cellStyle name="표준 15 7 4" xfId="23345"/>
    <cellStyle name="표준 15 7 4 2" xfId="36606"/>
    <cellStyle name="표준 15 7 5" xfId="23346"/>
    <cellStyle name="표준 15 7 6" xfId="23347"/>
    <cellStyle name="표준 15 7 7" xfId="23348"/>
    <cellStyle name="표준 15 7 8" xfId="23349"/>
    <cellStyle name="표준 15 7 9" xfId="35573"/>
    <cellStyle name="표준 15 8" xfId="23350"/>
    <cellStyle name="표준 15 8 2" xfId="23351"/>
    <cellStyle name="표준 15 8 2 2" xfId="36610"/>
    <cellStyle name="표준 15 8 3" xfId="23352"/>
    <cellStyle name="표준 15 8 3 2" xfId="36612"/>
    <cellStyle name="표준 15 8 4" xfId="23353"/>
    <cellStyle name="표준 15 8 4 2" xfId="36614"/>
    <cellStyle name="표준 15 8 5" xfId="23354"/>
    <cellStyle name="표준 15 8 6" xfId="23355"/>
    <cellStyle name="표준 15 8 7" xfId="23356"/>
    <cellStyle name="표준 15 8 8" xfId="23357"/>
    <cellStyle name="표준 15 8 9" xfId="35572"/>
    <cellStyle name="표준 15 9" xfId="23358"/>
    <cellStyle name="표준 15 9 2" xfId="36617"/>
    <cellStyle name="표준 16" xfId="23359"/>
    <cellStyle name="표준 16 10" xfId="23360"/>
    <cellStyle name="표준 16 10 2" xfId="36620"/>
    <cellStyle name="표준 16 11" xfId="23361"/>
    <cellStyle name="표준 16 11 2" xfId="36622"/>
    <cellStyle name="표준 16 12" xfId="23362"/>
    <cellStyle name="표준 16 13" xfId="23363"/>
    <cellStyle name="표준 16 14" xfId="23364"/>
    <cellStyle name="표준 16 15" xfId="23365"/>
    <cellStyle name="표준 16 16" xfId="35570"/>
    <cellStyle name="표준 16 2" xfId="23366"/>
    <cellStyle name="표준 16 2 2" xfId="23367"/>
    <cellStyle name="표준 16 2 2 2" xfId="36626"/>
    <cellStyle name="표준 16 2 3" xfId="23368"/>
    <cellStyle name="표준 16 2 3 2" xfId="36628"/>
    <cellStyle name="표준 16 2 4" xfId="23369"/>
    <cellStyle name="표준 16 2 4 2" xfId="36630"/>
    <cellStyle name="표준 16 2 5" xfId="23370"/>
    <cellStyle name="표준 16 2 6" xfId="23371"/>
    <cellStyle name="표준 16 2 7" xfId="23372"/>
    <cellStyle name="표준 16 2 8" xfId="23373"/>
    <cellStyle name="표준 16 2 9" xfId="35568"/>
    <cellStyle name="표준 16 3" xfId="23374"/>
    <cellStyle name="표준 16 3 2" xfId="23375"/>
    <cellStyle name="표준 16 3 2 2" xfId="36634"/>
    <cellStyle name="표준 16 3 3" xfId="23376"/>
    <cellStyle name="표준 16 3 3 2" xfId="36636"/>
    <cellStyle name="표준 16 3 4" xfId="23377"/>
    <cellStyle name="표준 16 3 4 2" xfId="36638"/>
    <cellStyle name="표준 16 3 5" xfId="23378"/>
    <cellStyle name="표준 16 3 6" xfId="23379"/>
    <cellStyle name="표준 16 3 7" xfId="23380"/>
    <cellStyle name="표준 16 3 8" xfId="23381"/>
    <cellStyle name="표준 16 3 9" xfId="35566"/>
    <cellStyle name="표준 16 4" xfId="23382"/>
    <cellStyle name="표준 16 4 2" xfId="23383"/>
    <cellStyle name="표준 16 4 2 2" xfId="36642"/>
    <cellStyle name="표준 16 4 3" xfId="23384"/>
    <cellStyle name="표준 16 4 3 2" xfId="36644"/>
    <cellStyle name="표준 16 4 4" xfId="23385"/>
    <cellStyle name="표준 16 4 4 2" xfId="36646"/>
    <cellStyle name="표준 16 4 5" xfId="23386"/>
    <cellStyle name="표준 16 4 6" xfId="23387"/>
    <cellStyle name="표준 16 4 7" xfId="23388"/>
    <cellStyle name="표준 16 4 8" xfId="23389"/>
    <cellStyle name="표준 16 4 9" xfId="35565"/>
    <cellStyle name="표준 16 5" xfId="23390"/>
    <cellStyle name="표준 16 5 2" xfId="23391"/>
    <cellStyle name="표준 16 5 2 2" xfId="36650"/>
    <cellStyle name="표준 16 5 3" xfId="23392"/>
    <cellStyle name="표준 16 5 3 2" xfId="36652"/>
    <cellStyle name="표준 16 5 4" xfId="23393"/>
    <cellStyle name="표준 16 5 4 2" xfId="36654"/>
    <cellStyle name="표준 16 5 5" xfId="23394"/>
    <cellStyle name="표준 16 5 6" xfId="23395"/>
    <cellStyle name="표준 16 5 7" xfId="23396"/>
    <cellStyle name="표준 16 5 8" xfId="23397"/>
    <cellStyle name="표준 16 5 9" xfId="35563"/>
    <cellStyle name="표준 16 6" xfId="23398"/>
    <cellStyle name="표준 16 6 2" xfId="23399"/>
    <cellStyle name="표준 16 6 2 2" xfId="36657"/>
    <cellStyle name="표준 16 6 3" xfId="23400"/>
    <cellStyle name="표준 16 6 3 2" xfId="36659"/>
    <cellStyle name="표준 16 6 4" xfId="23401"/>
    <cellStyle name="표준 16 6 4 2" xfId="36661"/>
    <cellStyle name="표준 16 6 5" xfId="23402"/>
    <cellStyle name="표준 16 6 6" xfId="23403"/>
    <cellStyle name="표준 16 6 7" xfId="23404"/>
    <cellStyle name="표준 16 6 8" xfId="23405"/>
    <cellStyle name="표준 16 6 9" xfId="35561"/>
    <cellStyle name="표준 16 7" xfId="23406"/>
    <cellStyle name="표준 16 7 2" xfId="23407"/>
    <cellStyle name="표준 16 7 2 2" xfId="36665"/>
    <cellStyle name="표준 16 7 3" xfId="23408"/>
    <cellStyle name="표준 16 7 3 2" xfId="36667"/>
    <cellStyle name="표준 16 7 4" xfId="23409"/>
    <cellStyle name="표준 16 7 4 2" xfId="36669"/>
    <cellStyle name="표준 16 7 5" xfId="23410"/>
    <cellStyle name="표준 16 7 6" xfId="23411"/>
    <cellStyle name="표준 16 7 7" xfId="23412"/>
    <cellStyle name="표준 16 7 8" xfId="23413"/>
    <cellStyle name="표준 16 7 9" xfId="35559"/>
    <cellStyle name="표준 16 8" xfId="23414"/>
    <cellStyle name="표준 16 8 2" xfId="23415"/>
    <cellStyle name="표준 16 8 2 2" xfId="36673"/>
    <cellStyle name="표준 16 8 3" xfId="23416"/>
    <cellStyle name="표준 16 8 3 2" xfId="36675"/>
    <cellStyle name="표준 16 8 4" xfId="23417"/>
    <cellStyle name="표준 16 8 4 2" xfId="36677"/>
    <cellStyle name="표준 16 8 5" xfId="23418"/>
    <cellStyle name="표준 16 8 6" xfId="23419"/>
    <cellStyle name="표준 16 8 7" xfId="23420"/>
    <cellStyle name="표준 16 8 8" xfId="23421"/>
    <cellStyle name="표준 16 8 9" xfId="35558"/>
    <cellStyle name="표준 16 9" xfId="23422"/>
    <cellStyle name="표준 16 9 2" xfId="36680"/>
    <cellStyle name="표준 17" xfId="23423"/>
    <cellStyle name="표준 17 2" xfId="23424"/>
    <cellStyle name="표준 17 2 10" xfId="40831"/>
    <cellStyle name="표준 17 2 2" xfId="23425"/>
    <cellStyle name="표준 17 2 2 2" xfId="36684"/>
    <cellStyle name="표준 17 2 3" xfId="23426"/>
    <cellStyle name="표준 17 2 3 2" xfId="36686"/>
    <cellStyle name="표준 17 2 4" xfId="23427"/>
    <cellStyle name="표준 17 2 4 2" xfId="36688"/>
    <cellStyle name="표준 17 2 5" xfId="23428"/>
    <cellStyle name="표준 17 2 6" xfId="23429"/>
    <cellStyle name="표준 17 2 7" xfId="23430"/>
    <cellStyle name="표준 17 2 8" xfId="23431"/>
    <cellStyle name="표준 17 2 9" xfId="35555"/>
    <cellStyle name="표준 17 3" xfId="23432"/>
    <cellStyle name="표준 17 3 10" xfId="40832"/>
    <cellStyle name="표준 17 3 2" xfId="23433"/>
    <cellStyle name="표준 17 3 2 2" xfId="36692"/>
    <cellStyle name="표준 17 3 3" xfId="23434"/>
    <cellStyle name="표준 17 3 3 2" xfId="36694"/>
    <cellStyle name="표준 17 3 4" xfId="23435"/>
    <cellStyle name="표준 17 3 4 2" xfId="36696"/>
    <cellStyle name="표준 17 3 5" xfId="23436"/>
    <cellStyle name="표준 17 3 6" xfId="23437"/>
    <cellStyle name="표준 17 3 7" xfId="23438"/>
    <cellStyle name="표준 17 3 8" xfId="23439"/>
    <cellStyle name="표준 17 3 9" xfId="35553"/>
    <cellStyle name="표준 17 4" xfId="23440"/>
    <cellStyle name="표준 17 4 10" xfId="40833"/>
    <cellStyle name="표준 17 4 2" xfId="23441"/>
    <cellStyle name="표준 17 4 2 2" xfId="36700"/>
    <cellStyle name="표준 17 4 3" xfId="23442"/>
    <cellStyle name="표준 17 4 3 2" xfId="36702"/>
    <cellStyle name="표준 17 4 4" xfId="23443"/>
    <cellStyle name="표준 17 4 4 2" xfId="36704"/>
    <cellStyle name="표준 17 4 5" xfId="23444"/>
    <cellStyle name="표준 17 4 6" xfId="23445"/>
    <cellStyle name="표준 17 4 7" xfId="23446"/>
    <cellStyle name="표준 17 4 8" xfId="23447"/>
    <cellStyle name="표준 17 4 9" xfId="35552"/>
    <cellStyle name="표준 17 5" xfId="23448"/>
    <cellStyle name="표준 17 5 2" xfId="23449"/>
    <cellStyle name="표준 17 5 2 2" xfId="36708"/>
    <cellStyle name="표준 17 5 3" xfId="23450"/>
    <cellStyle name="표준 17 5 3 2" xfId="36710"/>
    <cellStyle name="표준 17 5 4" xfId="23451"/>
    <cellStyle name="표준 17 5 4 2" xfId="36712"/>
    <cellStyle name="표준 17 5 5" xfId="23452"/>
    <cellStyle name="표준 17 5 6" xfId="23453"/>
    <cellStyle name="표준 17 5 7" xfId="23454"/>
    <cellStyle name="표준 17 5 8" xfId="23455"/>
    <cellStyle name="표준 17 5 9" xfId="35551"/>
    <cellStyle name="표준 17 6" xfId="36714"/>
    <cellStyle name="표준 18" xfId="23456"/>
    <cellStyle name="표준 18 10" xfId="23457"/>
    <cellStyle name="표준 18 11" xfId="23458"/>
    <cellStyle name="표준 18 12" xfId="23459"/>
    <cellStyle name="표준 18 13" xfId="35550"/>
    <cellStyle name="표준 18 2" xfId="23460"/>
    <cellStyle name="표준 18 2 10" xfId="40834"/>
    <cellStyle name="표준 18 2 2" xfId="23461"/>
    <cellStyle name="표준 18 2 2 2" xfId="36718"/>
    <cellStyle name="표준 18 2 3" xfId="23462"/>
    <cellStyle name="표준 18 2 3 2" xfId="36720"/>
    <cellStyle name="표준 18 2 4" xfId="23463"/>
    <cellStyle name="표준 18 2 4 2" xfId="36722"/>
    <cellStyle name="표준 18 2 5" xfId="23464"/>
    <cellStyle name="표준 18 2 6" xfId="23465"/>
    <cellStyle name="표준 18 2 7" xfId="23466"/>
    <cellStyle name="표준 18 2 8" xfId="23467"/>
    <cellStyle name="표준 18 2 9" xfId="35548"/>
    <cellStyle name="표준 18 3" xfId="23468"/>
    <cellStyle name="표준 18 3 10" xfId="40835"/>
    <cellStyle name="표준 18 3 2" xfId="23469"/>
    <cellStyle name="표준 18 3 2 2" xfId="36726"/>
    <cellStyle name="표준 18 3 3" xfId="23470"/>
    <cellStyle name="표준 18 3 3 2" xfId="36728"/>
    <cellStyle name="표준 18 3 4" xfId="23471"/>
    <cellStyle name="표준 18 3 4 2" xfId="36730"/>
    <cellStyle name="표준 18 3 5" xfId="23472"/>
    <cellStyle name="표준 18 3 6" xfId="23473"/>
    <cellStyle name="표준 18 3 7" xfId="23474"/>
    <cellStyle name="표준 18 3 8" xfId="23475"/>
    <cellStyle name="표준 18 3 9" xfId="35546"/>
    <cellStyle name="표준 18 4" xfId="23476"/>
    <cellStyle name="표준 18 4 10" xfId="40836"/>
    <cellStyle name="표준 18 4 2" xfId="23477"/>
    <cellStyle name="표준 18 4 2 2" xfId="36734"/>
    <cellStyle name="표준 18 4 3" xfId="23478"/>
    <cellStyle name="표준 18 4 3 2" xfId="36736"/>
    <cellStyle name="표준 18 4 4" xfId="23479"/>
    <cellStyle name="표준 18 4 4 2" xfId="36738"/>
    <cellStyle name="표준 18 4 5" xfId="23480"/>
    <cellStyle name="표준 18 4 6" xfId="23481"/>
    <cellStyle name="표준 18 4 7" xfId="23482"/>
    <cellStyle name="표준 18 4 8" xfId="23483"/>
    <cellStyle name="표준 18 4 9" xfId="35544"/>
    <cellStyle name="표준 18 5" xfId="23484"/>
    <cellStyle name="표준 18 5 2" xfId="23485"/>
    <cellStyle name="표준 18 5 2 2" xfId="36742"/>
    <cellStyle name="표준 18 5 3" xfId="23486"/>
    <cellStyle name="표준 18 5 3 2" xfId="36744"/>
    <cellStyle name="표준 18 5 4" xfId="23487"/>
    <cellStyle name="표준 18 5 4 2" xfId="36746"/>
    <cellStyle name="표준 18 5 5" xfId="23488"/>
    <cellStyle name="표준 18 5 6" xfId="23489"/>
    <cellStyle name="표준 18 5 7" xfId="23490"/>
    <cellStyle name="표준 18 5 8" xfId="23491"/>
    <cellStyle name="표준 18 5 9" xfId="35543"/>
    <cellStyle name="표준 18 6" xfId="23492"/>
    <cellStyle name="표준 18 6 2" xfId="36749"/>
    <cellStyle name="표준 18 7" xfId="23493"/>
    <cellStyle name="표준 18 7 2" xfId="36751"/>
    <cellStyle name="표준 18 8" xfId="23494"/>
    <cellStyle name="표준 18 8 2" xfId="36753"/>
    <cellStyle name="표준 18 9" xfId="23495"/>
    <cellStyle name="표준 19" xfId="23496"/>
    <cellStyle name="표준 19 2" xfId="23497"/>
    <cellStyle name="표준 19 2 2" xfId="36757"/>
    <cellStyle name="표준 19 2 3" xfId="40837"/>
    <cellStyle name="표준 19 3" xfId="23498"/>
    <cellStyle name="표준 19 3 2" xfId="36759"/>
    <cellStyle name="표준 19 3 3" xfId="40838"/>
    <cellStyle name="표준 19 4" xfId="23499"/>
    <cellStyle name="표준 19 4 2" xfId="36761"/>
    <cellStyle name="표준 19 4 3" xfId="40839"/>
    <cellStyle name="표준 19 5" xfId="23500"/>
    <cellStyle name="표준 19 6" xfId="23501"/>
    <cellStyle name="표준 19 7" xfId="23502"/>
    <cellStyle name="표준 19 8" xfId="23503"/>
    <cellStyle name="표준 19 9" xfId="35542"/>
    <cellStyle name="표준 2" xfId="23504"/>
    <cellStyle name="표준 2 10" xfId="23505"/>
    <cellStyle name="표준 2 10 2" xfId="23506"/>
    <cellStyle name="표준 2 10 2 2" xfId="36766"/>
    <cellStyle name="표준 2 10 3" xfId="23507"/>
    <cellStyle name="표준 2 10 3 2" xfId="36768"/>
    <cellStyle name="표준 2 10 4" xfId="23508"/>
    <cellStyle name="표준 2 10 4 2" xfId="36770"/>
    <cellStyle name="표준 2 10 5" xfId="23509"/>
    <cellStyle name="표준 2 10 6" xfId="23510"/>
    <cellStyle name="표준 2 10 7" xfId="23511"/>
    <cellStyle name="표준 2 10 8" xfId="23512"/>
    <cellStyle name="표준 2 10 9" xfId="35540"/>
    <cellStyle name="표준 2 11" xfId="23513"/>
    <cellStyle name="표준 2 11 2" xfId="23514"/>
    <cellStyle name="표준 2 11 2 2" xfId="36772"/>
    <cellStyle name="표준 2 11 3" xfId="23515"/>
    <cellStyle name="표준 2 11 3 2" xfId="36773"/>
    <cellStyle name="표준 2 11 4" xfId="23516"/>
    <cellStyle name="표준 2 11 4 2" xfId="36774"/>
    <cellStyle name="표준 2 11 5" xfId="23517"/>
    <cellStyle name="표준 2 11 6" xfId="23518"/>
    <cellStyle name="표준 2 11 7" xfId="23519"/>
    <cellStyle name="표준 2 11 8" xfId="23520"/>
    <cellStyle name="표준 2 11 9" xfId="35538"/>
    <cellStyle name="표준 2 12" xfId="23521"/>
    <cellStyle name="표준 2 12 2" xfId="23522"/>
    <cellStyle name="표준 2 12 2 2" xfId="36775"/>
    <cellStyle name="표준 2 12 3" xfId="23523"/>
    <cellStyle name="표준 2 12 3 2" xfId="36776"/>
    <cellStyle name="표준 2 12 4" xfId="23524"/>
    <cellStyle name="표준 2 12 4 2" xfId="36777"/>
    <cellStyle name="표준 2 12 5" xfId="23525"/>
    <cellStyle name="표준 2 12 6" xfId="23526"/>
    <cellStyle name="표준 2 12 7" xfId="23527"/>
    <cellStyle name="표준 2 12 8" xfId="23528"/>
    <cellStyle name="표준 2 12 9" xfId="35536"/>
    <cellStyle name="표준 2 13" xfId="23529"/>
    <cellStyle name="표준 2 13 2" xfId="23530"/>
    <cellStyle name="표준 2 13 2 2" xfId="36778"/>
    <cellStyle name="표준 2 13 3" xfId="23531"/>
    <cellStyle name="표준 2 13 3 2" xfId="36779"/>
    <cellStyle name="표준 2 13 4" xfId="23532"/>
    <cellStyle name="표준 2 13 4 2" xfId="36780"/>
    <cellStyle name="표준 2 13 5" xfId="23533"/>
    <cellStyle name="표준 2 13 6" xfId="23534"/>
    <cellStyle name="표준 2 13 7" xfId="23535"/>
    <cellStyle name="표준 2 13 8" xfId="23536"/>
    <cellStyle name="표준 2 13 9" xfId="35534"/>
    <cellStyle name="표준 2 14" xfId="23537"/>
    <cellStyle name="표준 2 14 2" xfId="23538"/>
    <cellStyle name="표준 2 14 2 2" xfId="36781"/>
    <cellStyle name="표준 2 14 3" xfId="23539"/>
    <cellStyle name="표준 2 14 3 2" xfId="36782"/>
    <cellStyle name="표준 2 14 4" xfId="23540"/>
    <cellStyle name="표준 2 14 4 2" xfId="36783"/>
    <cellStyle name="표준 2 14 5" xfId="23541"/>
    <cellStyle name="표준 2 14 6" xfId="23542"/>
    <cellStyle name="표준 2 14 7" xfId="23543"/>
    <cellStyle name="표준 2 14 8" xfId="23544"/>
    <cellStyle name="표준 2 14 9" xfId="35533"/>
    <cellStyle name="표준 2 15" xfId="23545"/>
    <cellStyle name="표준 2 15 2" xfId="23546"/>
    <cellStyle name="표준 2 15 2 2" xfId="36784"/>
    <cellStyle name="표준 2 15 3" xfId="23547"/>
    <cellStyle name="표준 2 15 3 2" xfId="36785"/>
    <cellStyle name="표준 2 15 4" xfId="23548"/>
    <cellStyle name="표준 2 15 4 2" xfId="36786"/>
    <cellStyle name="표준 2 15 5" xfId="23549"/>
    <cellStyle name="표준 2 15 6" xfId="23550"/>
    <cellStyle name="표준 2 15 7" xfId="23551"/>
    <cellStyle name="표준 2 15 8" xfId="23552"/>
    <cellStyle name="표준 2 15 9" xfId="35532"/>
    <cellStyle name="표준 2 16" xfId="23553"/>
    <cellStyle name="표준 2 16 2" xfId="23554"/>
    <cellStyle name="표준 2 16 2 2" xfId="36787"/>
    <cellStyle name="표준 2 16 3" xfId="23555"/>
    <cellStyle name="표준 2 16 3 2" xfId="36788"/>
    <cellStyle name="표준 2 16 4" xfId="23556"/>
    <cellStyle name="표준 2 16 4 2" xfId="36789"/>
    <cellStyle name="표준 2 16 5" xfId="23557"/>
    <cellStyle name="표준 2 16 6" xfId="23558"/>
    <cellStyle name="표준 2 16 7" xfId="23559"/>
    <cellStyle name="표준 2 16 8" xfId="23560"/>
    <cellStyle name="표준 2 16 9" xfId="35530"/>
    <cellStyle name="표준 2 17" xfId="23561"/>
    <cellStyle name="표준 2 17 2" xfId="23562"/>
    <cellStyle name="표준 2 17 2 2" xfId="36790"/>
    <cellStyle name="표준 2 17 3" xfId="23563"/>
    <cellStyle name="표준 2 17 3 2" xfId="36791"/>
    <cellStyle name="표준 2 17 4" xfId="23564"/>
    <cellStyle name="표준 2 17 4 2" xfId="36792"/>
    <cellStyle name="표준 2 17 5" xfId="23565"/>
    <cellStyle name="표준 2 17 6" xfId="23566"/>
    <cellStyle name="표준 2 17 7" xfId="23567"/>
    <cellStyle name="표준 2 17 8" xfId="23568"/>
    <cellStyle name="표준 2 17 9" xfId="35528"/>
    <cellStyle name="표준 2 18" xfId="23569"/>
    <cellStyle name="표준 2 18 2" xfId="23570"/>
    <cellStyle name="표준 2 18 2 2" xfId="36793"/>
    <cellStyle name="표준 2 18 3" xfId="23571"/>
    <cellStyle name="표준 2 18 3 2" xfId="36794"/>
    <cellStyle name="표준 2 18 4" xfId="23572"/>
    <cellStyle name="표준 2 18 4 2" xfId="36795"/>
    <cellStyle name="표준 2 18 5" xfId="23573"/>
    <cellStyle name="표준 2 18 6" xfId="23574"/>
    <cellStyle name="표준 2 18 7" xfId="23575"/>
    <cellStyle name="표준 2 18 8" xfId="23576"/>
    <cellStyle name="표준 2 18 9" xfId="35526"/>
    <cellStyle name="표준 2 19" xfId="23577"/>
    <cellStyle name="표준 2 19 2" xfId="23578"/>
    <cellStyle name="표준 2 19 2 2" xfId="36797"/>
    <cellStyle name="표준 2 19 3" xfId="23579"/>
    <cellStyle name="표준 2 19 3 2" xfId="36798"/>
    <cellStyle name="표준 2 19 4" xfId="23580"/>
    <cellStyle name="표준 2 19 4 2" xfId="36799"/>
    <cellStyle name="표준 2 19 5" xfId="23581"/>
    <cellStyle name="표준 2 19 6" xfId="23582"/>
    <cellStyle name="표준 2 19 7" xfId="23583"/>
    <cellStyle name="표준 2 19 8" xfId="23584"/>
    <cellStyle name="표준 2 19 9" xfId="35525"/>
    <cellStyle name="표준 2 2" xfId="23585"/>
    <cellStyle name="표준 2 2 10" xfId="23586"/>
    <cellStyle name="표준 2 2 10 2" xfId="23587"/>
    <cellStyle name="표준 2 2 10 2 2" xfId="36801"/>
    <cellStyle name="표준 2 2 10 3" xfId="23588"/>
    <cellStyle name="표준 2 2 10 3 2" xfId="36802"/>
    <cellStyle name="표준 2 2 10 4" xfId="23589"/>
    <cellStyle name="표준 2 2 10 4 2" xfId="36803"/>
    <cellStyle name="표준 2 2 10 5" xfId="23590"/>
    <cellStyle name="표준 2 2 10 6" xfId="23591"/>
    <cellStyle name="표준 2 2 10 7" xfId="23592"/>
    <cellStyle name="표준 2 2 10 8" xfId="23593"/>
    <cellStyle name="표준 2 2 10 9" xfId="35522"/>
    <cellStyle name="표준 2 2 11" xfId="23594"/>
    <cellStyle name="표준 2 2 11 2" xfId="23595"/>
    <cellStyle name="표준 2 2 11 2 2" xfId="36805"/>
    <cellStyle name="표준 2 2 11 3" xfId="23596"/>
    <cellStyle name="표준 2 2 11 3 2" xfId="36806"/>
    <cellStyle name="표준 2 2 11 4" xfId="23597"/>
    <cellStyle name="표준 2 2 11 4 2" xfId="36808"/>
    <cellStyle name="표준 2 2 11 5" xfId="23598"/>
    <cellStyle name="표준 2 2 11 6" xfId="23599"/>
    <cellStyle name="표준 2 2 11 7" xfId="23600"/>
    <cellStyle name="표준 2 2 11 8" xfId="23601"/>
    <cellStyle name="표준 2 2 11 9" xfId="35520"/>
    <cellStyle name="표준 2 2 12" xfId="23602"/>
    <cellStyle name="표준 2 2 12 2" xfId="36809"/>
    <cellStyle name="표준 2 2 13" xfId="23603"/>
    <cellStyle name="표준 2 2 13 2" xfId="36810"/>
    <cellStyle name="표준 2 2 14" xfId="23604"/>
    <cellStyle name="표준 2 2 14 2" xfId="36811"/>
    <cellStyle name="표준 2 2 15" xfId="23605"/>
    <cellStyle name="표준 2 2 15 2" xfId="36813"/>
    <cellStyle name="표준 2 2 16" xfId="23606"/>
    <cellStyle name="표준 2 2 16 2" xfId="36814"/>
    <cellStyle name="표준 2 2 17" xfId="23607"/>
    <cellStyle name="표준 2 2 18" xfId="23608"/>
    <cellStyle name="표준 2 2 19" xfId="23609"/>
    <cellStyle name="표준 2 2 2" xfId="23610"/>
    <cellStyle name="표준 2 2 2 10" xfId="23611"/>
    <cellStyle name="표준 2 2 2 11" xfId="23612"/>
    <cellStyle name="표준 2 2 2 12" xfId="23613"/>
    <cellStyle name="표준 2 2 2 13" xfId="35518"/>
    <cellStyle name="표준 2 2 2 2" xfId="23614"/>
    <cellStyle name="표준 2 2 2 2 10" xfId="23615"/>
    <cellStyle name="표준 2 2 2 2 11" xfId="23616"/>
    <cellStyle name="표준 2 2 2 2 12" xfId="35517"/>
    <cellStyle name="표준 2 2 2 2 2" xfId="23617"/>
    <cellStyle name="표준 2 2 2 2 2 10" xfId="33499"/>
    <cellStyle name="표준 2 2 2 2 2 2" xfId="23618"/>
    <cellStyle name="표준 2 2 2 2 2 2 2" xfId="23619"/>
    <cellStyle name="표준 2 2 2 2 2 2 2 2" xfId="36816"/>
    <cellStyle name="표준 2 2 2 2 2 2 3" xfId="23620"/>
    <cellStyle name="표준 2 2 2 2 2 2 3 2" xfId="36817"/>
    <cellStyle name="표준 2 2 2 2 2 2 4" xfId="23621"/>
    <cellStyle name="표준 2 2 2 2 2 2 4 2" xfId="36819"/>
    <cellStyle name="표준 2 2 2 2 2 2 5" xfId="23622"/>
    <cellStyle name="표준 2 2 2 2 2 2 6" xfId="23623"/>
    <cellStyle name="표준 2 2 2 2 2 2 7" xfId="33497"/>
    <cellStyle name="표준 2 2 2 2 2 3" xfId="23624"/>
    <cellStyle name="표준 2 2 2 2 2 3 2" xfId="23625"/>
    <cellStyle name="표준 2 2 2 2 2 3 2 2" xfId="36822"/>
    <cellStyle name="표준 2 2 2 2 2 3 3" xfId="23626"/>
    <cellStyle name="표준 2 2 2 2 2 3 3 2" xfId="36823"/>
    <cellStyle name="표준 2 2 2 2 2 3 4" xfId="23627"/>
    <cellStyle name="표준 2 2 2 2 2 3 4 2" xfId="36824"/>
    <cellStyle name="표준 2 2 2 2 2 3 5" xfId="23628"/>
    <cellStyle name="표준 2 2 2 2 2 3 6" xfId="23629"/>
    <cellStyle name="표준 2 2 2 2 2 3 7" xfId="33496"/>
    <cellStyle name="표준 2 2 2 2 2 4" xfId="23630"/>
    <cellStyle name="표준 2 2 2 2 2 4 2" xfId="23631"/>
    <cellStyle name="표준 2 2 2 2 2 4 2 2" xfId="36827"/>
    <cellStyle name="표준 2 2 2 2 2 4 3" xfId="23632"/>
    <cellStyle name="표준 2 2 2 2 2 4 3 2" xfId="36828"/>
    <cellStyle name="표준 2 2 2 2 2 4 4" xfId="23633"/>
    <cellStyle name="표준 2 2 2 2 2 4 4 2" xfId="36829"/>
    <cellStyle name="표준 2 2 2 2 2 4 5" xfId="23634"/>
    <cellStyle name="표준 2 2 2 2 2 4 6" xfId="23635"/>
    <cellStyle name="표준 2 2 2 2 2 4 7" xfId="33495"/>
    <cellStyle name="표준 2 2 2 2 2 5" xfId="23636"/>
    <cellStyle name="표준 2 2 2 2 2 5 2" xfId="36831"/>
    <cellStyle name="표준 2 2 2 2 2 6" xfId="23637"/>
    <cellStyle name="표준 2 2 2 2 2 6 2" xfId="36832"/>
    <cellStyle name="표준 2 2 2 2 2 7" xfId="23638"/>
    <cellStyle name="표준 2 2 2 2 2 7 2" xfId="36833"/>
    <cellStyle name="표준 2 2 2 2 2 8" xfId="23639"/>
    <cellStyle name="표준 2 2 2 2 2 9" xfId="23640"/>
    <cellStyle name="표준 2 2 2 2 3" xfId="23641"/>
    <cellStyle name="표준 2 2 2 2 3 2" xfId="23642"/>
    <cellStyle name="표준 2 2 2 2 3 2 2" xfId="36835"/>
    <cellStyle name="표준 2 2 2 2 3 3" xfId="23643"/>
    <cellStyle name="표준 2 2 2 2 3 3 2" xfId="36836"/>
    <cellStyle name="표준 2 2 2 2 3 4" xfId="23644"/>
    <cellStyle name="표준 2 2 2 2 3 4 2" xfId="36837"/>
    <cellStyle name="표준 2 2 2 2 3 5" xfId="23645"/>
    <cellStyle name="표준 2 2 2 2 3 6" xfId="23646"/>
    <cellStyle name="표준 2 2 2 2 3 7" xfId="33493"/>
    <cellStyle name="표준 2 2 2 2 4" xfId="23647"/>
    <cellStyle name="표준 2 2 2 2 4 2" xfId="23648"/>
    <cellStyle name="표준 2 2 2 2 4 2 2" xfId="36839"/>
    <cellStyle name="표준 2 2 2 2 4 3" xfId="23649"/>
    <cellStyle name="표준 2 2 2 2 4 3 2" xfId="36840"/>
    <cellStyle name="표준 2 2 2 2 4 4" xfId="23650"/>
    <cellStyle name="표준 2 2 2 2 4 4 2" xfId="36841"/>
    <cellStyle name="표준 2 2 2 2 4 5" xfId="23651"/>
    <cellStyle name="표준 2 2 2 2 4 6" xfId="23652"/>
    <cellStyle name="표준 2 2 2 2 4 7" xfId="33492"/>
    <cellStyle name="표준 2 2 2 2 5" xfId="23653"/>
    <cellStyle name="표준 2 2 2 2 5 2" xfId="36844"/>
    <cellStyle name="표준 2 2 2 2 6" xfId="23654"/>
    <cellStyle name="표준 2 2 2 2 6 2" xfId="36846"/>
    <cellStyle name="표준 2 2 2 2 7" xfId="23655"/>
    <cellStyle name="표준 2 2 2 2 7 2" xfId="36848"/>
    <cellStyle name="표준 2 2 2 2 8" xfId="23656"/>
    <cellStyle name="표준 2 2 2 2 9" xfId="23657"/>
    <cellStyle name="표준 2 2 2 3" xfId="23658"/>
    <cellStyle name="표준 2 2 2 3 2" xfId="23659"/>
    <cellStyle name="표준 2 2 2 3 2 2" xfId="36852"/>
    <cellStyle name="표준 2 2 2 3 3" xfId="23660"/>
    <cellStyle name="표준 2 2 2 3 3 2" xfId="36854"/>
    <cellStyle name="표준 2 2 2 3 4" xfId="23661"/>
    <cellStyle name="표준 2 2 2 3 4 2" xfId="36855"/>
    <cellStyle name="표준 2 2 2 3 5" xfId="23662"/>
    <cellStyle name="표준 2 2 2 3 6" xfId="23663"/>
    <cellStyle name="표준 2 2 2 3 7" xfId="33491"/>
    <cellStyle name="표준 2 2 2 4" xfId="23664"/>
    <cellStyle name="표준 2 2 2 4 2" xfId="23665"/>
    <cellStyle name="표준 2 2 2 4 2 2" xfId="36858"/>
    <cellStyle name="표준 2 2 2 4 3" xfId="23666"/>
    <cellStyle name="표준 2 2 2 4 3 2" xfId="36859"/>
    <cellStyle name="표준 2 2 2 4 4" xfId="23667"/>
    <cellStyle name="표준 2 2 2 4 4 2" xfId="36860"/>
    <cellStyle name="표준 2 2 2 4 5" xfId="23668"/>
    <cellStyle name="표준 2 2 2 4 6" xfId="23669"/>
    <cellStyle name="표준 2 2 2 4 7" xfId="33489"/>
    <cellStyle name="표준 2 2 2 5" xfId="23670"/>
    <cellStyle name="표준 2 2 2 5 2" xfId="23671"/>
    <cellStyle name="표준 2 2 2 5 2 2" xfId="36864"/>
    <cellStyle name="표준 2 2 2 5 3" xfId="23672"/>
    <cellStyle name="표준 2 2 2 5 3 2" xfId="36866"/>
    <cellStyle name="표준 2 2 2 5 4" xfId="23673"/>
    <cellStyle name="표준 2 2 2 5 4 2" xfId="36868"/>
    <cellStyle name="표준 2 2 2 5 5" xfId="23674"/>
    <cellStyle name="표준 2 2 2 5 6" xfId="23675"/>
    <cellStyle name="표준 2 2 2 5 7" xfId="33487"/>
    <cellStyle name="표준 2 2 2 6" xfId="23676"/>
    <cellStyle name="표준 2 2 2 6 2" xfId="36869"/>
    <cellStyle name="표준 2 2 2 7" xfId="23677"/>
    <cellStyle name="표준 2 2 2 7 2" xfId="36871"/>
    <cellStyle name="표준 2 2 2 8" xfId="23678"/>
    <cellStyle name="표준 2 2 2 8 2" xfId="36872"/>
    <cellStyle name="표준 2 2 2 9" xfId="23679"/>
    <cellStyle name="표준 2 2 20" xfId="23680"/>
    <cellStyle name="표준 2 2 21" xfId="35524"/>
    <cellStyle name="표준 2 2 3" xfId="23681"/>
    <cellStyle name="표준 2 2 3 2" xfId="23682"/>
    <cellStyle name="표준 2 2 3 2 2" xfId="36873"/>
    <cellStyle name="표준 2 2 3 3" xfId="23683"/>
    <cellStyle name="표준 2 2 3 3 2" xfId="36875"/>
    <cellStyle name="표준 2 2 3 4" xfId="23684"/>
    <cellStyle name="표준 2 2 3 4 2" xfId="36876"/>
    <cellStyle name="표준 2 2 3 5" xfId="23685"/>
    <cellStyle name="표준 2 2 3 6" xfId="23686"/>
    <cellStyle name="표준 2 2 3 7" xfId="23687"/>
    <cellStyle name="표준 2 2 3 8" xfId="23688"/>
    <cellStyle name="표준 2 2 3 9" xfId="35516"/>
    <cellStyle name="표준 2 2 4" xfId="23689"/>
    <cellStyle name="표준 2 2 4 2" xfId="23690"/>
    <cellStyle name="표준 2 2 4 2 2" xfId="36879"/>
    <cellStyle name="표준 2 2 4 3" xfId="23691"/>
    <cellStyle name="표준 2 2 4 3 2" xfId="36881"/>
    <cellStyle name="표준 2 2 4 4" xfId="23692"/>
    <cellStyle name="표준 2 2 4 4 2" xfId="36883"/>
    <cellStyle name="표준 2 2 4 5" xfId="23693"/>
    <cellStyle name="표준 2 2 4 6" xfId="23694"/>
    <cellStyle name="표준 2 2 4 7" xfId="23695"/>
    <cellStyle name="표준 2 2 4 8" xfId="23696"/>
    <cellStyle name="표준 2 2 4 9" xfId="35514"/>
    <cellStyle name="표준 2 2 5" xfId="23697"/>
    <cellStyle name="표준 2 2 5 2" xfId="23698"/>
    <cellStyle name="표준 2 2 5 2 2" xfId="36887"/>
    <cellStyle name="표준 2 2 5 3" xfId="23699"/>
    <cellStyle name="표준 2 2 5 3 2" xfId="36889"/>
    <cellStyle name="표준 2 2 5 4" xfId="23700"/>
    <cellStyle name="표준 2 2 5 4 2" xfId="36891"/>
    <cellStyle name="표준 2 2 5 5" xfId="23701"/>
    <cellStyle name="표준 2 2 5 6" xfId="23702"/>
    <cellStyle name="표준 2 2 5 7" xfId="23703"/>
    <cellStyle name="표준 2 2 5 8" xfId="23704"/>
    <cellStyle name="표준 2 2 5 9" xfId="35512"/>
    <cellStyle name="표준 2 2 6" xfId="23705"/>
    <cellStyle name="표준 2 2 6 2" xfId="23706"/>
    <cellStyle name="표준 2 2 6 2 2" xfId="36893"/>
    <cellStyle name="표준 2 2 6 3" xfId="23707"/>
    <cellStyle name="표준 2 2 6 3 2" xfId="36895"/>
    <cellStyle name="표준 2 2 6 4" xfId="23708"/>
    <cellStyle name="표준 2 2 6 4 2" xfId="36896"/>
    <cellStyle name="표준 2 2 6 5" xfId="23709"/>
    <cellStyle name="표준 2 2 6 6" xfId="23710"/>
    <cellStyle name="표준 2 2 6 7" xfId="23711"/>
    <cellStyle name="표준 2 2 6 8" xfId="23712"/>
    <cellStyle name="표준 2 2 6 9" xfId="35510"/>
    <cellStyle name="표준 2 2 7" xfId="23713"/>
    <cellStyle name="표준 2 2 7 2" xfId="23714"/>
    <cellStyle name="표준 2 2 7 2 2" xfId="36900"/>
    <cellStyle name="표준 2 2 7 3" xfId="23715"/>
    <cellStyle name="표준 2 2 7 3 2" xfId="36902"/>
    <cellStyle name="표준 2 2 7 4" xfId="23716"/>
    <cellStyle name="표준 2 2 7 4 2" xfId="36904"/>
    <cellStyle name="표준 2 2 7 5" xfId="23717"/>
    <cellStyle name="표준 2 2 7 6" xfId="23718"/>
    <cellStyle name="표준 2 2 7 7" xfId="23719"/>
    <cellStyle name="표준 2 2 7 8" xfId="23720"/>
    <cellStyle name="표준 2 2 7 9" xfId="35509"/>
    <cellStyle name="표준 2 2 8" xfId="23721"/>
    <cellStyle name="표준 2 2 8 2" xfId="23722"/>
    <cellStyle name="표준 2 2 8 2 2" xfId="36908"/>
    <cellStyle name="표준 2 2 8 3" xfId="23723"/>
    <cellStyle name="표준 2 2 8 3 2" xfId="36909"/>
    <cellStyle name="표준 2 2 8 4" xfId="23724"/>
    <cellStyle name="표준 2 2 8 4 2" xfId="36911"/>
    <cellStyle name="표준 2 2 8 5" xfId="23725"/>
    <cellStyle name="표준 2 2 8 6" xfId="23726"/>
    <cellStyle name="표준 2 2 8 7" xfId="23727"/>
    <cellStyle name="표준 2 2 8 8" xfId="23728"/>
    <cellStyle name="표준 2 2 8 9" xfId="35508"/>
    <cellStyle name="표준 2 2 9" xfId="23729"/>
    <cellStyle name="표준 2 2 9 2" xfId="23730"/>
    <cellStyle name="표준 2 2 9 2 2" xfId="36913"/>
    <cellStyle name="표준 2 2 9 3" xfId="23731"/>
    <cellStyle name="표준 2 2 9 3 2" xfId="36915"/>
    <cellStyle name="표준 2 2 9 4" xfId="23732"/>
    <cellStyle name="표준 2 2 9 4 2" xfId="36917"/>
    <cellStyle name="표준 2 2 9 5" xfId="23733"/>
    <cellStyle name="표준 2 2 9 6" xfId="23734"/>
    <cellStyle name="표준 2 2 9 7" xfId="23735"/>
    <cellStyle name="표준 2 2 9 8" xfId="23736"/>
    <cellStyle name="표준 2 2 9 9" xfId="35506"/>
    <cellStyle name="표준 2 20" xfId="23737"/>
    <cellStyle name="표준 2 20 2" xfId="23738"/>
    <cellStyle name="표준 2 20 2 2" xfId="36920"/>
    <cellStyle name="표준 2 20 3" xfId="23739"/>
    <cellStyle name="표준 2 20 3 2" xfId="36922"/>
    <cellStyle name="표준 2 20 4" xfId="23740"/>
    <cellStyle name="표준 2 20 4 2" xfId="36923"/>
    <cellStyle name="표준 2 20 5" xfId="23741"/>
    <cellStyle name="표준 2 20 6" xfId="23742"/>
    <cellStyle name="표준 2 20 7" xfId="23743"/>
    <cellStyle name="표준 2 20 8" xfId="23744"/>
    <cellStyle name="표준 2 20 9" xfId="35504"/>
    <cellStyle name="표준 2 21" xfId="23745"/>
    <cellStyle name="표준 2 21 2" xfId="23746"/>
    <cellStyle name="표준 2 21 2 2" xfId="36924"/>
    <cellStyle name="표준 2 21 3" xfId="23747"/>
    <cellStyle name="표준 2 21 3 2" xfId="36926"/>
    <cellStyle name="표준 2 21 4" xfId="23748"/>
    <cellStyle name="표준 2 21 4 2" xfId="36927"/>
    <cellStyle name="표준 2 21 5" xfId="23749"/>
    <cellStyle name="표준 2 21 6" xfId="23750"/>
    <cellStyle name="표준 2 21 7" xfId="23751"/>
    <cellStyle name="표준 2 21 8" xfId="23752"/>
    <cellStyle name="표준 2 21 9" xfId="35502"/>
    <cellStyle name="표준 2 22" xfId="23753"/>
    <cellStyle name="표준 2 22 2" xfId="23754"/>
    <cellStyle name="표준 2 22 2 2" xfId="36930"/>
    <cellStyle name="표준 2 22 3" xfId="23755"/>
    <cellStyle name="표준 2 22 3 2" xfId="36931"/>
    <cellStyle name="표준 2 22 4" xfId="23756"/>
    <cellStyle name="표준 2 22 4 2" xfId="36933"/>
    <cellStyle name="표준 2 22 5" xfId="23757"/>
    <cellStyle name="표준 2 22 6" xfId="23758"/>
    <cellStyle name="표준 2 22 7" xfId="23759"/>
    <cellStyle name="표준 2 22 8" xfId="23760"/>
    <cellStyle name="표준 2 22 9" xfId="35501"/>
    <cellStyle name="표준 2 23" xfId="23761"/>
    <cellStyle name="표준 2 23 2" xfId="23762"/>
    <cellStyle name="표준 2 23 2 2" xfId="36937"/>
    <cellStyle name="표준 2 23 3" xfId="23763"/>
    <cellStyle name="표준 2 23 3 2" xfId="36938"/>
    <cellStyle name="표준 2 23 4" xfId="23764"/>
    <cellStyle name="표준 2 23 4 2" xfId="36940"/>
    <cellStyle name="표준 2 23 5" xfId="23765"/>
    <cellStyle name="표준 2 23 6" xfId="23766"/>
    <cellStyle name="표준 2 23 7" xfId="23767"/>
    <cellStyle name="표준 2 23 8" xfId="23768"/>
    <cellStyle name="표준 2 23 9" xfId="35500"/>
    <cellStyle name="표준 2 24" xfId="36941"/>
    <cellStyle name="표준 2 3" xfId="23769"/>
    <cellStyle name="표준 2 3 10" xfId="23770"/>
    <cellStyle name="표준 2 3 10 10" xfId="35496"/>
    <cellStyle name="표준 2 3 10 2" xfId="23771"/>
    <cellStyle name="표준 2 3 10 2 2" xfId="23772"/>
    <cellStyle name="표준 2 3 10 2 2 2" xfId="36943"/>
    <cellStyle name="표준 2 3 10 2 3" xfId="23773"/>
    <cellStyle name="표준 2 3 10 2 3 2" xfId="36944"/>
    <cellStyle name="표준 2 3 10 2 4" xfId="23774"/>
    <cellStyle name="표준 2 3 10 2 4 2" xfId="36946"/>
    <cellStyle name="표준 2 3 10 2 5" xfId="23775"/>
    <cellStyle name="표준 2 3 10 2 6" xfId="23776"/>
    <cellStyle name="표준 2 3 10 2 7" xfId="23777"/>
    <cellStyle name="표준 2 3 10 2 8" xfId="23778"/>
    <cellStyle name="표준 2 3 10 2 9" xfId="35494"/>
    <cellStyle name="표준 2 3 10 3" xfId="23779"/>
    <cellStyle name="표준 2 3 10 3 2" xfId="36948"/>
    <cellStyle name="표준 2 3 10 4" xfId="23780"/>
    <cellStyle name="표준 2 3 10 4 2" xfId="36950"/>
    <cellStyle name="표준 2 3 10 5" xfId="23781"/>
    <cellStyle name="표준 2 3 10 5 2" xfId="36952"/>
    <cellStyle name="표준 2 3 10 6" xfId="23782"/>
    <cellStyle name="표준 2 3 10 7" xfId="23783"/>
    <cellStyle name="표준 2 3 10 8" xfId="23784"/>
    <cellStyle name="표준 2 3 10 9" xfId="23785"/>
    <cellStyle name="표준 2 3 11" xfId="23786"/>
    <cellStyle name="표준 2 3 11 2" xfId="23787"/>
    <cellStyle name="표준 2 3 11 2 2" xfId="36955"/>
    <cellStyle name="표준 2 3 11 3" xfId="23788"/>
    <cellStyle name="표준 2 3 11 3 2" xfId="36956"/>
    <cellStyle name="표준 2 3 11 4" xfId="23789"/>
    <cellStyle name="표준 2 3 11 4 2" xfId="36957"/>
    <cellStyle name="표준 2 3 11 5" xfId="23790"/>
    <cellStyle name="표준 2 3 11 6" xfId="23791"/>
    <cellStyle name="표준 2 3 11 7" xfId="23792"/>
    <cellStyle name="표준 2 3 11 8" xfId="23793"/>
    <cellStyle name="표준 2 3 11 9" xfId="35493"/>
    <cellStyle name="표준 2 3 12" xfId="23794"/>
    <cellStyle name="표준 2 3 12 2" xfId="23795"/>
    <cellStyle name="표준 2 3 12 2 2" xfId="36960"/>
    <cellStyle name="표준 2 3 12 3" xfId="23796"/>
    <cellStyle name="표준 2 3 12 3 2" xfId="36962"/>
    <cellStyle name="표준 2 3 12 4" xfId="23797"/>
    <cellStyle name="표준 2 3 12 4 2" xfId="36964"/>
    <cellStyle name="표준 2 3 12 5" xfId="23798"/>
    <cellStyle name="표준 2 3 12 6" xfId="23799"/>
    <cellStyle name="표준 2 3 12 7" xfId="23800"/>
    <cellStyle name="표준 2 3 12 8" xfId="23801"/>
    <cellStyle name="표준 2 3 12 9" xfId="35492"/>
    <cellStyle name="표준 2 3 13" xfId="23802"/>
    <cellStyle name="표준 2 3 13 2" xfId="23803"/>
    <cellStyle name="표준 2 3 13 2 2" xfId="36968"/>
    <cellStyle name="표준 2 3 13 3" xfId="23804"/>
    <cellStyle name="표준 2 3 13 3 2" xfId="36970"/>
    <cellStyle name="표준 2 3 13 4" xfId="23805"/>
    <cellStyle name="표준 2 3 13 4 2" xfId="36972"/>
    <cellStyle name="표준 2 3 13 5" xfId="23806"/>
    <cellStyle name="표준 2 3 13 6" xfId="23807"/>
    <cellStyle name="표준 2 3 13 7" xfId="23808"/>
    <cellStyle name="표준 2 3 13 8" xfId="23809"/>
    <cellStyle name="표준 2 3 13 9" xfId="35490"/>
    <cellStyle name="표준 2 3 14" xfId="23810"/>
    <cellStyle name="표준 2 3 14 2" xfId="23811"/>
    <cellStyle name="표준 2 3 14 2 2" xfId="36975"/>
    <cellStyle name="표준 2 3 14 3" xfId="23812"/>
    <cellStyle name="표준 2 3 14 3 2" xfId="36976"/>
    <cellStyle name="표준 2 3 14 4" xfId="23813"/>
    <cellStyle name="표준 2 3 14 4 2" xfId="36978"/>
    <cellStyle name="표준 2 3 14 5" xfId="23814"/>
    <cellStyle name="표준 2 3 14 6" xfId="23815"/>
    <cellStyle name="표준 2 3 14 7" xfId="23816"/>
    <cellStyle name="표준 2 3 14 8" xfId="23817"/>
    <cellStyle name="표준 2 3 14 9" xfId="35488"/>
    <cellStyle name="표준 2 3 15" xfId="23818"/>
    <cellStyle name="표준 2 3 15 2" xfId="23819"/>
    <cellStyle name="표준 2 3 15 2 2" xfId="36981"/>
    <cellStyle name="표준 2 3 15 3" xfId="23820"/>
    <cellStyle name="표준 2 3 15 3 2" xfId="36982"/>
    <cellStyle name="표준 2 3 15 4" xfId="23821"/>
    <cellStyle name="표준 2 3 15 4 2" xfId="36983"/>
    <cellStyle name="표준 2 3 15 5" xfId="23822"/>
    <cellStyle name="표준 2 3 15 6" xfId="23823"/>
    <cellStyle name="표준 2 3 15 7" xfId="23824"/>
    <cellStyle name="표준 2 3 15 8" xfId="23825"/>
    <cellStyle name="표준 2 3 15 9" xfId="35486"/>
    <cellStyle name="표준 2 3 16" xfId="23826"/>
    <cellStyle name="표준 2 3 16 2" xfId="23827"/>
    <cellStyle name="표준 2 3 16 2 2" xfId="36984"/>
    <cellStyle name="표준 2 3 16 3" xfId="23828"/>
    <cellStyle name="표준 2 3 16 3 2" xfId="36986"/>
    <cellStyle name="표준 2 3 16 4" xfId="23829"/>
    <cellStyle name="표준 2 3 16 4 2" xfId="36987"/>
    <cellStyle name="표준 2 3 16 5" xfId="23830"/>
    <cellStyle name="표준 2 3 16 6" xfId="23831"/>
    <cellStyle name="표준 2 3 16 7" xfId="23832"/>
    <cellStyle name="표준 2 3 16 8" xfId="23833"/>
    <cellStyle name="표준 2 3 16 9" xfId="35485"/>
    <cellStyle name="표준 2 3 17" xfId="23834"/>
    <cellStyle name="표준 2 3 17 2" xfId="23835"/>
    <cellStyle name="표준 2 3 17 2 2" xfId="36989"/>
    <cellStyle name="표준 2 3 17 3" xfId="23836"/>
    <cellStyle name="표준 2 3 17 3 2" xfId="36991"/>
    <cellStyle name="표준 2 3 17 4" xfId="23837"/>
    <cellStyle name="표준 2 3 17 4 2" xfId="36993"/>
    <cellStyle name="표준 2 3 17 5" xfId="23838"/>
    <cellStyle name="표준 2 3 17 6" xfId="23839"/>
    <cellStyle name="표준 2 3 17 7" xfId="23840"/>
    <cellStyle name="표준 2 3 17 8" xfId="23841"/>
    <cellStyle name="표준 2 3 17 9" xfId="35484"/>
    <cellStyle name="표준 2 3 18" xfId="23842"/>
    <cellStyle name="표준 2 3 18 2" xfId="36995"/>
    <cellStyle name="표준 2 3 19" xfId="23843"/>
    <cellStyle name="표준 2 3 19 2" xfId="36997"/>
    <cellStyle name="표준 2 3 2" xfId="23844"/>
    <cellStyle name="표준 2 3 2 10" xfId="35482"/>
    <cellStyle name="표준 2 3 2 2" xfId="23845"/>
    <cellStyle name="표준 2 3 2 2 2" xfId="23846"/>
    <cellStyle name="표준 2 3 2 2 2 2" xfId="36998"/>
    <cellStyle name="표준 2 3 2 2 3" xfId="23847"/>
    <cellStyle name="표준 2 3 2 2 3 2" xfId="37000"/>
    <cellStyle name="표준 2 3 2 2 4" xfId="23848"/>
    <cellStyle name="표준 2 3 2 2 4 2" xfId="37001"/>
    <cellStyle name="표준 2 3 2 2 5" xfId="23849"/>
    <cellStyle name="표준 2 3 2 2 6" xfId="23850"/>
    <cellStyle name="표준 2 3 2 2 7" xfId="23851"/>
    <cellStyle name="표준 2 3 2 2 8" xfId="23852"/>
    <cellStyle name="표준 2 3 2 2 9" xfId="35480"/>
    <cellStyle name="표준 2 3 2 3" xfId="23853"/>
    <cellStyle name="표준 2 3 2 3 2" xfId="37003"/>
    <cellStyle name="표준 2 3 2 4" xfId="23854"/>
    <cellStyle name="표준 2 3 2 4 2" xfId="37004"/>
    <cellStyle name="표준 2 3 2 5" xfId="23855"/>
    <cellStyle name="표준 2 3 2 5 2" xfId="37006"/>
    <cellStyle name="표준 2 3 2 6" xfId="23856"/>
    <cellStyle name="표준 2 3 2 7" xfId="23857"/>
    <cellStyle name="표준 2 3 2 8" xfId="23858"/>
    <cellStyle name="표준 2 3 2 9" xfId="23859"/>
    <cellStyle name="표준 2 3 20" xfId="23860"/>
    <cellStyle name="표준 2 3 20 2" xfId="37009"/>
    <cellStyle name="표준 2 3 21" xfId="23861"/>
    <cellStyle name="표준 2 3 22" xfId="23862"/>
    <cellStyle name="표준 2 3 23" xfId="23863"/>
    <cellStyle name="표준 2 3 24" xfId="23864"/>
    <cellStyle name="표준 2 3 25" xfId="35498"/>
    <cellStyle name="표준 2 3 3" xfId="23865"/>
    <cellStyle name="표준 2 3 3 2" xfId="23866"/>
    <cellStyle name="표준 2 3 3 2 2" xfId="37010"/>
    <cellStyle name="표준 2 3 3 3" xfId="23867"/>
    <cellStyle name="표준 2 3 3 3 2" xfId="37012"/>
    <cellStyle name="표준 2 3 3 4" xfId="23868"/>
    <cellStyle name="표준 2 3 3 4 2" xfId="37013"/>
    <cellStyle name="표준 2 3 3 5" xfId="23869"/>
    <cellStyle name="표준 2 3 3 6" xfId="23870"/>
    <cellStyle name="표준 2 3 3 7" xfId="23871"/>
    <cellStyle name="표준 2 3 3 8" xfId="23872"/>
    <cellStyle name="표준 2 3 3 9" xfId="35479"/>
    <cellStyle name="표준 2 3 4" xfId="23873"/>
    <cellStyle name="표준 2 3 4 10" xfId="35478"/>
    <cellStyle name="표준 2 3 4 2" xfId="23874"/>
    <cellStyle name="표준 2 3 4 2 2" xfId="23875"/>
    <cellStyle name="표준 2 3 4 2 2 2" xfId="37018"/>
    <cellStyle name="표준 2 3 4 2 3" xfId="23876"/>
    <cellStyle name="표준 2 3 4 2 3 2" xfId="37020"/>
    <cellStyle name="표준 2 3 4 2 4" xfId="23877"/>
    <cellStyle name="표준 2 3 4 2 4 2" xfId="37022"/>
    <cellStyle name="표준 2 3 4 2 5" xfId="23878"/>
    <cellStyle name="표준 2 3 4 2 6" xfId="23879"/>
    <cellStyle name="표준 2 3 4 2 7" xfId="23880"/>
    <cellStyle name="표준 2 3 4 2 8" xfId="23881"/>
    <cellStyle name="표준 2 3 4 2 9" xfId="35476"/>
    <cellStyle name="표준 2 3 4 3" xfId="23882"/>
    <cellStyle name="표준 2 3 4 3 2" xfId="37025"/>
    <cellStyle name="표준 2 3 4 4" xfId="23883"/>
    <cellStyle name="표준 2 3 4 4 2" xfId="37027"/>
    <cellStyle name="표준 2 3 4 5" xfId="23884"/>
    <cellStyle name="표준 2 3 4 5 2" xfId="37028"/>
    <cellStyle name="표준 2 3 4 6" xfId="23885"/>
    <cellStyle name="표준 2 3 4 7" xfId="23886"/>
    <cellStyle name="표준 2 3 4 8" xfId="23887"/>
    <cellStyle name="표준 2 3 4 9" xfId="23888"/>
    <cellStyle name="표준 2 3 5" xfId="23889"/>
    <cellStyle name="표준 2 3 5 10" xfId="35474"/>
    <cellStyle name="표준 2 3 5 2" xfId="23890"/>
    <cellStyle name="표준 2 3 5 2 2" xfId="23891"/>
    <cellStyle name="표준 2 3 5 2 2 2" xfId="37030"/>
    <cellStyle name="표준 2 3 5 2 3" xfId="23892"/>
    <cellStyle name="표준 2 3 5 2 3 2" xfId="37032"/>
    <cellStyle name="표준 2 3 5 2 4" xfId="23893"/>
    <cellStyle name="표준 2 3 5 2 4 2" xfId="37033"/>
    <cellStyle name="표준 2 3 5 2 5" xfId="23894"/>
    <cellStyle name="표준 2 3 5 2 6" xfId="23895"/>
    <cellStyle name="표준 2 3 5 2 7" xfId="23896"/>
    <cellStyle name="표준 2 3 5 2 8" xfId="23897"/>
    <cellStyle name="표준 2 3 5 2 9" xfId="35472"/>
    <cellStyle name="표준 2 3 5 3" xfId="23898"/>
    <cellStyle name="표준 2 3 5 3 2" xfId="37036"/>
    <cellStyle name="표준 2 3 5 4" xfId="23899"/>
    <cellStyle name="표준 2 3 5 4 2" xfId="37038"/>
    <cellStyle name="표준 2 3 5 5" xfId="23900"/>
    <cellStyle name="표준 2 3 5 5 2" xfId="37040"/>
    <cellStyle name="표준 2 3 5 6" xfId="23901"/>
    <cellStyle name="표준 2 3 5 7" xfId="23902"/>
    <cellStyle name="표준 2 3 5 8" xfId="23903"/>
    <cellStyle name="표준 2 3 5 9" xfId="23904"/>
    <cellStyle name="표준 2 3 6" xfId="23905"/>
    <cellStyle name="표준 2 3 6 2" xfId="23906"/>
    <cellStyle name="표준 2 3 6 2 2" xfId="37044"/>
    <cellStyle name="표준 2 3 6 3" xfId="23907"/>
    <cellStyle name="표준 2 3 6 3 2" xfId="37046"/>
    <cellStyle name="표준 2 3 6 4" xfId="23908"/>
    <cellStyle name="표준 2 3 6 4 2" xfId="37047"/>
    <cellStyle name="표준 2 3 6 5" xfId="23909"/>
    <cellStyle name="표준 2 3 6 6" xfId="23910"/>
    <cellStyle name="표준 2 3 6 7" xfId="23911"/>
    <cellStyle name="표준 2 3 6 8" xfId="23912"/>
    <cellStyle name="표준 2 3 6 9" xfId="35471"/>
    <cellStyle name="표준 2 3 7" xfId="23913"/>
    <cellStyle name="표준 2 3 7 2" xfId="23914"/>
    <cellStyle name="표준 2 3 7 2 2" xfId="37050"/>
    <cellStyle name="표준 2 3 7 3" xfId="23915"/>
    <cellStyle name="표준 2 3 7 3 2" xfId="37051"/>
    <cellStyle name="표준 2 3 7 4" xfId="23916"/>
    <cellStyle name="표준 2 3 7 4 2" xfId="37052"/>
    <cellStyle name="표준 2 3 7 5" xfId="23917"/>
    <cellStyle name="표준 2 3 7 6" xfId="23918"/>
    <cellStyle name="표준 2 3 7 7" xfId="23919"/>
    <cellStyle name="표준 2 3 7 8" xfId="23920"/>
    <cellStyle name="표준 2 3 7 9" xfId="35470"/>
    <cellStyle name="표준 2 3 8" xfId="23921"/>
    <cellStyle name="표준 2 3 8 2" xfId="23922"/>
    <cellStyle name="표준 2 3 8 2 2" xfId="37056"/>
    <cellStyle name="표준 2 3 8 3" xfId="23923"/>
    <cellStyle name="표준 2 3 8 3 2" xfId="37058"/>
    <cellStyle name="표준 2 3 8 4" xfId="23924"/>
    <cellStyle name="표준 2 3 8 4 2" xfId="37060"/>
    <cellStyle name="표준 2 3 8 5" xfId="23925"/>
    <cellStyle name="표준 2 3 8 6" xfId="23926"/>
    <cellStyle name="표준 2 3 8 7" xfId="23927"/>
    <cellStyle name="표준 2 3 8 8" xfId="23928"/>
    <cellStyle name="표준 2 3 8 9" xfId="35468"/>
    <cellStyle name="표준 2 3 9" xfId="23929"/>
    <cellStyle name="표준 2 3 9 2" xfId="23930"/>
    <cellStyle name="표준 2 3 9 2 2" xfId="37062"/>
    <cellStyle name="표준 2 3 9 3" xfId="23931"/>
    <cellStyle name="표준 2 3 9 3 2" xfId="37064"/>
    <cellStyle name="표준 2 3 9 4" xfId="23932"/>
    <cellStyle name="표준 2 3 9 4 2" xfId="37065"/>
    <cellStyle name="표준 2 3 9 5" xfId="23933"/>
    <cellStyle name="표준 2 3 9 6" xfId="23934"/>
    <cellStyle name="표준 2 3 9 7" xfId="23935"/>
    <cellStyle name="표준 2 3 9 8" xfId="23936"/>
    <cellStyle name="표준 2 3 9 9" xfId="35466"/>
    <cellStyle name="표준 2 4" xfId="23937"/>
    <cellStyle name="표준 2 4 10" xfId="23938"/>
    <cellStyle name="표준 2 4 10 10" xfId="35463"/>
    <cellStyle name="표준 2 4 10 2" xfId="23939"/>
    <cellStyle name="표준 2 4 10 2 2" xfId="23940"/>
    <cellStyle name="표준 2 4 10 2 2 2" xfId="37067"/>
    <cellStyle name="표준 2 4 10 2 3" xfId="23941"/>
    <cellStyle name="표준 2 4 10 2 3 2" xfId="37068"/>
    <cellStyle name="표준 2 4 10 2 4" xfId="23942"/>
    <cellStyle name="표준 2 4 10 2 4 2" xfId="37069"/>
    <cellStyle name="표준 2 4 10 2 5" xfId="23943"/>
    <cellStyle name="표준 2 4 10 2 6" xfId="23944"/>
    <cellStyle name="표준 2 4 10 2 7" xfId="23945"/>
    <cellStyle name="표준 2 4 10 2 8" xfId="23946"/>
    <cellStyle name="표준 2 4 10 2 9" xfId="35462"/>
    <cellStyle name="표준 2 4 10 3" xfId="23947"/>
    <cellStyle name="표준 2 4 10 3 2" xfId="37071"/>
    <cellStyle name="표준 2 4 10 4" xfId="23948"/>
    <cellStyle name="표준 2 4 10 4 2" xfId="37072"/>
    <cellStyle name="표준 2 4 10 5" xfId="23949"/>
    <cellStyle name="표준 2 4 10 5 2" xfId="37073"/>
    <cellStyle name="표준 2 4 10 6" xfId="23950"/>
    <cellStyle name="표준 2 4 10 7" xfId="23951"/>
    <cellStyle name="표준 2 4 10 8" xfId="23952"/>
    <cellStyle name="표준 2 4 10 9" xfId="23953"/>
    <cellStyle name="표준 2 4 11" xfId="23954"/>
    <cellStyle name="표준 2 4 11 2" xfId="23955"/>
    <cellStyle name="표준 2 4 11 2 2" xfId="37074"/>
    <cellStyle name="표준 2 4 11 3" xfId="23956"/>
    <cellStyle name="표준 2 4 11 3 2" xfId="37076"/>
    <cellStyle name="표준 2 4 11 4" xfId="23957"/>
    <cellStyle name="표준 2 4 11 4 2" xfId="37077"/>
    <cellStyle name="표준 2 4 11 5" xfId="23958"/>
    <cellStyle name="표준 2 4 11 6" xfId="23959"/>
    <cellStyle name="표준 2 4 11 7" xfId="23960"/>
    <cellStyle name="표준 2 4 11 8" xfId="23961"/>
    <cellStyle name="표준 2 4 11 9" xfId="35460"/>
    <cellStyle name="표준 2 4 12" xfId="23962"/>
    <cellStyle name="표준 2 4 12 2" xfId="23963"/>
    <cellStyle name="표준 2 4 12 2 2" xfId="37079"/>
    <cellStyle name="표준 2 4 12 3" xfId="23964"/>
    <cellStyle name="표준 2 4 12 3 2" xfId="37080"/>
    <cellStyle name="표준 2 4 12 4" xfId="23965"/>
    <cellStyle name="표준 2 4 12 4 2" xfId="37081"/>
    <cellStyle name="표준 2 4 12 5" xfId="23966"/>
    <cellStyle name="표준 2 4 12 6" xfId="23967"/>
    <cellStyle name="표준 2 4 12 7" xfId="23968"/>
    <cellStyle name="표준 2 4 12 8" xfId="23969"/>
    <cellStyle name="표준 2 4 12 9" xfId="35458"/>
    <cellStyle name="표준 2 4 13" xfId="23970"/>
    <cellStyle name="표준 2 4 13 2" xfId="23971"/>
    <cellStyle name="표준 2 4 13 2 2" xfId="37083"/>
    <cellStyle name="표준 2 4 13 3" xfId="23972"/>
    <cellStyle name="표준 2 4 13 3 2" xfId="37084"/>
    <cellStyle name="표준 2 4 13 4" xfId="23973"/>
    <cellStyle name="표준 2 4 13 4 2" xfId="37085"/>
    <cellStyle name="표준 2 4 13 5" xfId="23974"/>
    <cellStyle name="표준 2 4 13 6" xfId="23975"/>
    <cellStyle name="표준 2 4 13 7" xfId="23976"/>
    <cellStyle name="표준 2 4 13 8" xfId="23977"/>
    <cellStyle name="표준 2 4 13 9" xfId="35456"/>
    <cellStyle name="표준 2 4 14" xfId="23978"/>
    <cellStyle name="표준 2 4 14 2" xfId="23979"/>
    <cellStyle name="표준 2 4 14 2 2" xfId="37087"/>
    <cellStyle name="표준 2 4 14 3" xfId="23980"/>
    <cellStyle name="표준 2 4 14 3 2" xfId="37088"/>
    <cellStyle name="표준 2 4 14 4" xfId="23981"/>
    <cellStyle name="표준 2 4 14 4 2" xfId="37089"/>
    <cellStyle name="표준 2 4 14 5" xfId="23982"/>
    <cellStyle name="표준 2 4 14 6" xfId="23983"/>
    <cellStyle name="표준 2 4 14 7" xfId="23984"/>
    <cellStyle name="표준 2 4 14 8" xfId="23985"/>
    <cellStyle name="표준 2 4 14 9" xfId="35455"/>
    <cellStyle name="표준 2 4 15" xfId="23986"/>
    <cellStyle name="표준 2 4 15 2" xfId="23987"/>
    <cellStyle name="표준 2 4 15 2 2" xfId="37090"/>
    <cellStyle name="표준 2 4 15 3" xfId="23988"/>
    <cellStyle name="표준 2 4 15 3 2" xfId="37092"/>
    <cellStyle name="표준 2 4 15 4" xfId="23989"/>
    <cellStyle name="표준 2 4 15 4 2" xfId="37093"/>
    <cellStyle name="표준 2 4 15 5" xfId="23990"/>
    <cellStyle name="표준 2 4 15 6" xfId="23991"/>
    <cellStyle name="표준 2 4 15 7" xfId="23992"/>
    <cellStyle name="표준 2 4 15 8" xfId="23993"/>
    <cellStyle name="표준 2 4 15 9" xfId="35454"/>
    <cellStyle name="표준 2 4 16" xfId="23994"/>
    <cellStyle name="표준 2 4 16 2" xfId="23995"/>
    <cellStyle name="표준 2 4 16 2 2" xfId="37095"/>
    <cellStyle name="표준 2 4 16 3" xfId="23996"/>
    <cellStyle name="표준 2 4 16 3 2" xfId="37096"/>
    <cellStyle name="표준 2 4 16 4" xfId="23997"/>
    <cellStyle name="표준 2 4 16 4 2" xfId="37097"/>
    <cellStyle name="표준 2 4 16 5" xfId="23998"/>
    <cellStyle name="표준 2 4 16 6" xfId="23999"/>
    <cellStyle name="표준 2 4 16 7" xfId="24000"/>
    <cellStyle name="표준 2 4 16 8" xfId="24001"/>
    <cellStyle name="표준 2 4 16 9" xfId="35452"/>
    <cellStyle name="표준 2 4 17" xfId="24002"/>
    <cellStyle name="표준 2 4 17 2" xfId="37098"/>
    <cellStyle name="표준 2 4 18" xfId="24003"/>
    <cellStyle name="표준 2 4 18 2" xfId="37099"/>
    <cellStyle name="표준 2 4 19" xfId="24004"/>
    <cellStyle name="표준 2 4 19 2" xfId="37101"/>
    <cellStyle name="표준 2 4 2" xfId="24005"/>
    <cellStyle name="표준 2 4 2 10" xfId="35449"/>
    <cellStyle name="표준 2 4 2 2" xfId="24006"/>
    <cellStyle name="표준 2 4 2 2 2" xfId="24007"/>
    <cellStyle name="표준 2 4 2 2 2 2" xfId="37103"/>
    <cellStyle name="표준 2 4 2 2 3" xfId="24008"/>
    <cellStyle name="표준 2 4 2 2 3 2" xfId="37104"/>
    <cellStyle name="표준 2 4 2 2 4" xfId="24009"/>
    <cellStyle name="표준 2 4 2 2 4 2" xfId="37106"/>
    <cellStyle name="표준 2 4 2 2 5" xfId="24010"/>
    <cellStyle name="표준 2 4 2 2 6" xfId="24011"/>
    <cellStyle name="표준 2 4 2 2 7" xfId="24012"/>
    <cellStyle name="표준 2 4 2 2 8" xfId="24013"/>
    <cellStyle name="표준 2 4 2 2 9" xfId="35448"/>
    <cellStyle name="표준 2 4 2 3" xfId="24014"/>
    <cellStyle name="표준 2 4 2 3 2" xfId="37107"/>
    <cellStyle name="표준 2 4 2 4" xfId="24015"/>
    <cellStyle name="표준 2 4 2 4 2" xfId="37108"/>
    <cellStyle name="표준 2 4 2 5" xfId="24016"/>
    <cellStyle name="표준 2 4 2 5 2" xfId="37109"/>
    <cellStyle name="표준 2 4 2 6" xfId="24017"/>
    <cellStyle name="표준 2 4 2 7" xfId="24018"/>
    <cellStyle name="표준 2 4 2 8" xfId="24019"/>
    <cellStyle name="표준 2 4 2 9" xfId="24020"/>
    <cellStyle name="표준 2 4 20" xfId="24021"/>
    <cellStyle name="표준 2 4 21" xfId="24022"/>
    <cellStyle name="표준 2 4 22" xfId="24023"/>
    <cellStyle name="표준 2 4 23" xfId="35464"/>
    <cellStyle name="표준 2 4 3" xfId="24024"/>
    <cellStyle name="표준 2 4 3 2" xfId="24025"/>
    <cellStyle name="표준 2 4 3 2 2" xfId="37111"/>
    <cellStyle name="표준 2 4 3 3" xfId="24026"/>
    <cellStyle name="표준 2 4 3 3 2" xfId="37113"/>
    <cellStyle name="표준 2 4 3 4" xfId="24027"/>
    <cellStyle name="표준 2 4 3 4 2" xfId="37114"/>
    <cellStyle name="표준 2 4 3 5" xfId="24028"/>
    <cellStyle name="표준 2 4 3 6" xfId="24029"/>
    <cellStyle name="표준 2 4 3 7" xfId="24030"/>
    <cellStyle name="표준 2 4 3 8" xfId="24031"/>
    <cellStyle name="표준 2 4 3 9" xfId="35446"/>
    <cellStyle name="표준 2 4 4" xfId="24032"/>
    <cellStyle name="표준 2 4 4 10" xfId="35444"/>
    <cellStyle name="표준 2 4 4 2" xfId="24033"/>
    <cellStyle name="표준 2 4 4 2 2" xfId="24034"/>
    <cellStyle name="표준 2 4 4 2 2 2" xfId="37115"/>
    <cellStyle name="표준 2 4 4 2 3" xfId="24035"/>
    <cellStyle name="표준 2 4 4 2 3 2" xfId="37116"/>
    <cellStyle name="표준 2 4 4 2 4" xfId="24036"/>
    <cellStyle name="표준 2 4 4 2 4 2" xfId="37117"/>
    <cellStyle name="표준 2 4 4 2 5" xfId="24037"/>
    <cellStyle name="표준 2 4 4 2 6" xfId="24038"/>
    <cellStyle name="표준 2 4 4 2 7" xfId="24039"/>
    <cellStyle name="표준 2 4 4 2 8" xfId="24040"/>
    <cellStyle name="표준 2 4 4 2 9" xfId="35442"/>
    <cellStyle name="표준 2 4 4 3" xfId="24041"/>
    <cellStyle name="표준 2 4 4 3 2" xfId="37118"/>
    <cellStyle name="표준 2 4 4 4" xfId="24042"/>
    <cellStyle name="표준 2 4 4 4 2" xfId="37119"/>
    <cellStyle name="표준 2 4 4 5" xfId="24043"/>
    <cellStyle name="표준 2 4 4 5 2" xfId="37120"/>
    <cellStyle name="표준 2 4 4 6" xfId="24044"/>
    <cellStyle name="표준 2 4 4 7" xfId="24045"/>
    <cellStyle name="표준 2 4 4 8" xfId="24046"/>
    <cellStyle name="표준 2 4 4 9" xfId="24047"/>
    <cellStyle name="표준 2 4 5" xfId="24048"/>
    <cellStyle name="표준 2 4 5 10" xfId="35441"/>
    <cellStyle name="표준 2 4 5 2" xfId="24049"/>
    <cellStyle name="표준 2 4 5 2 2" xfId="24050"/>
    <cellStyle name="표준 2 4 5 2 2 2" xfId="37121"/>
    <cellStyle name="표준 2 4 5 2 3" xfId="24051"/>
    <cellStyle name="표준 2 4 5 2 3 2" xfId="37122"/>
    <cellStyle name="표준 2 4 5 2 4" xfId="24052"/>
    <cellStyle name="표준 2 4 5 2 4 2" xfId="37123"/>
    <cellStyle name="표준 2 4 5 2 5" xfId="24053"/>
    <cellStyle name="표준 2 4 5 2 6" xfId="24054"/>
    <cellStyle name="표준 2 4 5 2 7" xfId="24055"/>
    <cellStyle name="표준 2 4 5 2 8" xfId="24056"/>
    <cellStyle name="표준 2 4 5 2 9" xfId="35439"/>
    <cellStyle name="표준 2 4 5 3" xfId="24057"/>
    <cellStyle name="표준 2 4 5 3 2" xfId="37124"/>
    <cellStyle name="표준 2 4 5 4" xfId="24058"/>
    <cellStyle name="표준 2 4 5 4 2" xfId="37125"/>
    <cellStyle name="표준 2 4 5 5" xfId="24059"/>
    <cellStyle name="표준 2 4 5 5 2" xfId="37126"/>
    <cellStyle name="표준 2 4 5 6" xfId="24060"/>
    <cellStyle name="표준 2 4 5 7" xfId="24061"/>
    <cellStyle name="표준 2 4 5 8" xfId="24062"/>
    <cellStyle name="표준 2 4 5 9" xfId="24063"/>
    <cellStyle name="표준 2 4 6" xfId="24064"/>
    <cellStyle name="표준 2 4 6 2" xfId="24065"/>
    <cellStyle name="표준 2 4 6 2 2" xfId="37127"/>
    <cellStyle name="표준 2 4 6 3" xfId="24066"/>
    <cellStyle name="표준 2 4 6 3 2" xfId="37128"/>
    <cellStyle name="표준 2 4 6 4" xfId="24067"/>
    <cellStyle name="표준 2 4 6 4 2" xfId="37129"/>
    <cellStyle name="표준 2 4 6 5" xfId="24068"/>
    <cellStyle name="표준 2 4 6 6" xfId="24069"/>
    <cellStyle name="표준 2 4 6 7" xfId="24070"/>
    <cellStyle name="표준 2 4 6 8" xfId="24071"/>
    <cellStyle name="표준 2 4 6 9" xfId="35437"/>
    <cellStyle name="표준 2 4 7" xfId="24072"/>
    <cellStyle name="표준 2 4 7 2" xfId="24073"/>
    <cellStyle name="표준 2 4 7 2 2" xfId="37130"/>
    <cellStyle name="표준 2 4 7 3" xfId="24074"/>
    <cellStyle name="표준 2 4 7 3 2" xfId="37131"/>
    <cellStyle name="표준 2 4 7 4" xfId="24075"/>
    <cellStyle name="표준 2 4 7 4 2" xfId="37132"/>
    <cellStyle name="표준 2 4 7 5" xfId="24076"/>
    <cellStyle name="표준 2 4 7 6" xfId="24077"/>
    <cellStyle name="표준 2 4 7 7" xfId="24078"/>
    <cellStyle name="표준 2 4 7 8" xfId="24079"/>
    <cellStyle name="표준 2 4 7 9" xfId="35435"/>
    <cellStyle name="표준 2 4 8" xfId="24080"/>
    <cellStyle name="표준 2 4 8 2" xfId="24081"/>
    <cellStyle name="표준 2 4 8 2 2" xfId="37133"/>
    <cellStyle name="표준 2 4 8 3" xfId="24082"/>
    <cellStyle name="표준 2 4 8 3 2" xfId="37134"/>
    <cellStyle name="표준 2 4 8 4" xfId="24083"/>
    <cellStyle name="표준 2 4 8 4 2" xfId="37135"/>
    <cellStyle name="표준 2 4 8 5" xfId="24084"/>
    <cellStyle name="표준 2 4 8 6" xfId="24085"/>
    <cellStyle name="표준 2 4 8 7" xfId="24086"/>
    <cellStyle name="표준 2 4 8 8" xfId="24087"/>
    <cellStyle name="표준 2 4 8 9" xfId="35434"/>
    <cellStyle name="표준 2 4 9" xfId="24088"/>
    <cellStyle name="표준 2 4 9 2" xfId="24089"/>
    <cellStyle name="표준 2 4 9 2 2" xfId="37136"/>
    <cellStyle name="표준 2 4 9 3" xfId="24090"/>
    <cellStyle name="표준 2 4 9 3 2" xfId="37137"/>
    <cellStyle name="표준 2 4 9 4" xfId="24091"/>
    <cellStyle name="표준 2 4 9 4 2" xfId="37138"/>
    <cellStyle name="표준 2 4 9 5" xfId="24092"/>
    <cellStyle name="표준 2 4 9 6" xfId="24093"/>
    <cellStyle name="표준 2 4 9 7" xfId="24094"/>
    <cellStyle name="표준 2 4 9 8" xfId="24095"/>
    <cellStyle name="표준 2 4 9 9" xfId="35433"/>
    <cellStyle name="표준 2 5" xfId="24096"/>
    <cellStyle name="표준 2 5 10" xfId="24097"/>
    <cellStyle name="표준 2 5 10 10" xfId="35430"/>
    <cellStyle name="표준 2 5 10 2" xfId="24098"/>
    <cellStyle name="표준 2 5 10 2 2" xfId="24099"/>
    <cellStyle name="표준 2 5 10 2 2 2" xfId="37139"/>
    <cellStyle name="표준 2 5 10 2 3" xfId="24100"/>
    <cellStyle name="표준 2 5 10 2 3 2" xfId="37140"/>
    <cellStyle name="표준 2 5 10 2 4" xfId="24101"/>
    <cellStyle name="표준 2 5 10 2 4 2" xfId="37141"/>
    <cellStyle name="표준 2 5 10 2 5" xfId="24102"/>
    <cellStyle name="표준 2 5 10 2 6" xfId="24103"/>
    <cellStyle name="표준 2 5 10 2 7" xfId="24104"/>
    <cellStyle name="표준 2 5 10 2 8" xfId="24105"/>
    <cellStyle name="표준 2 5 10 2 9" xfId="35428"/>
    <cellStyle name="표준 2 5 10 3" xfId="24106"/>
    <cellStyle name="표준 2 5 10 3 2" xfId="37142"/>
    <cellStyle name="표준 2 5 10 4" xfId="24107"/>
    <cellStyle name="표준 2 5 10 4 2" xfId="37143"/>
    <cellStyle name="표준 2 5 10 5" xfId="24108"/>
    <cellStyle name="표준 2 5 10 5 2" xfId="37144"/>
    <cellStyle name="표준 2 5 10 6" xfId="24109"/>
    <cellStyle name="표준 2 5 10 7" xfId="24110"/>
    <cellStyle name="표준 2 5 10 8" xfId="24111"/>
    <cellStyle name="표준 2 5 10 9" xfId="24112"/>
    <cellStyle name="표준 2 5 11" xfId="24113"/>
    <cellStyle name="표준 2 5 11 2" xfId="24114"/>
    <cellStyle name="표준 2 5 11 2 2" xfId="37146"/>
    <cellStyle name="표준 2 5 11 3" xfId="24115"/>
    <cellStyle name="표준 2 5 11 3 2" xfId="37147"/>
    <cellStyle name="표준 2 5 11 4" xfId="24116"/>
    <cellStyle name="표준 2 5 11 4 2" xfId="37148"/>
    <cellStyle name="표준 2 5 11 5" xfId="24117"/>
    <cellStyle name="표준 2 5 11 6" xfId="24118"/>
    <cellStyle name="표준 2 5 11 7" xfId="24119"/>
    <cellStyle name="표준 2 5 11 8" xfId="24120"/>
    <cellStyle name="표준 2 5 11 9" xfId="35426"/>
    <cellStyle name="표준 2 5 12" xfId="24121"/>
    <cellStyle name="표준 2 5 12 2" xfId="24122"/>
    <cellStyle name="표준 2 5 12 2 2" xfId="37149"/>
    <cellStyle name="표준 2 5 12 3" xfId="24123"/>
    <cellStyle name="표준 2 5 12 3 2" xfId="37151"/>
    <cellStyle name="표준 2 5 12 4" xfId="24124"/>
    <cellStyle name="표준 2 5 12 4 2" xfId="37152"/>
    <cellStyle name="표준 2 5 12 5" xfId="24125"/>
    <cellStyle name="표준 2 5 12 6" xfId="24126"/>
    <cellStyle name="표준 2 5 12 7" xfId="24127"/>
    <cellStyle name="표준 2 5 12 8" xfId="24128"/>
    <cellStyle name="표준 2 5 12 9" xfId="35425"/>
    <cellStyle name="표준 2 5 13" xfId="24129"/>
    <cellStyle name="표준 2 5 13 2" xfId="24130"/>
    <cellStyle name="표준 2 5 13 2 2" xfId="37153"/>
    <cellStyle name="표준 2 5 13 3" xfId="24131"/>
    <cellStyle name="표준 2 5 13 3 2" xfId="37154"/>
    <cellStyle name="표준 2 5 13 4" xfId="24132"/>
    <cellStyle name="표준 2 5 13 4 2" xfId="37155"/>
    <cellStyle name="표준 2 5 13 5" xfId="24133"/>
    <cellStyle name="표준 2 5 13 6" xfId="24134"/>
    <cellStyle name="표준 2 5 13 7" xfId="24135"/>
    <cellStyle name="표준 2 5 13 8" xfId="24136"/>
    <cellStyle name="표준 2 5 13 9" xfId="35424"/>
    <cellStyle name="표준 2 5 14" xfId="24137"/>
    <cellStyle name="표준 2 5 14 2" xfId="24138"/>
    <cellStyle name="표준 2 5 14 2 2" xfId="37157"/>
    <cellStyle name="표준 2 5 14 3" xfId="24139"/>
    <cellStyle name="표준 2 5 14 3 2" xfId="37158"/>
    <cellStyle name="표준 2 5 14 4" xfId="24140"/>
    <cellStyle name="표준 2 5 14 4 2" xfId="37159"/>
    <cellStyle name="표준 2 5 14 5" xfId="24141"/>
    <cellStyle name="표준 2 5 14 6" xfId="24142"/>
    <cellStyle name="표준 2 5 14 7" xfId="24143"/>
    <cellStyle name="표준 2 5 14 8" xfId="24144"/>
    <cellStyle name="표준 2 5 14 9" xfId="35422"/>
    <cellStyle name="표준 2 5 15" xfId="24145"/>
    <cellStyle name="표준 2 5 15 2" xfId="24146"/>
    <cellStyle name="표준 2 5 15 2 2" xfId="37160"/>
    <cellStyle name="표준 2 5 15 3" xfId="24147"/>
    <cellStyle name="표준 2 5 15 3 2" xfId="37161"/>
    <cellStyle name="표준 2 5 15 4" xfId="24148"/>
    <cellStyle name="표준 2 5 15 4 2" xfId="37163"/>
    <cellStyle name="표준 2 5 15 5" xfId="24149"/>
    <cellStyle name="표준 2 5 15 6" xfId="24150"/>
    <cellStyle name="표준 2 5 15 7" xfId="24151"/>
    <cellStyle name="표준 2 5 15 8" xfId="24152"/>
    <cellStyle name="표준 2 5 15 9" xfId="35421"/>
    <cellStyle name="표준 2 5 16" xfId="24153"/>
    <cellStyle name="표준 2 5 16 2" xfId="24154"/>
    <cellStyle name="표준 2 5 16 2 2" xfId="37164"/>
    <cellStyle name="표준 2 5 16 3" xfId="24155"/>
    <cellStyle name="표준 2 5 16 3 2" xfId="37165"/>
    <cellStyle name="표준 2 5 16 4" xfId="24156"/>
    <cellStyle name="표준 2 5 16 4 2" xfId="37166"/>
    <cellStyle name="표준 2 5 16 5" xfId="24157"/>
    <cellStyle name="표준 2 5 16 6" xfId="24158"/>
    <cellStyle name="표준 2 5 16 7" xfId="24159"/>
    <cellStyle name="표준 2 5 16 8" xfId="24160"/>
    <cellStyle name="표준 2 5 16 9" xfId="35419"/>
    <cellStyle name="표준 2 5 17" xfId="24161"/>
    <cellStyle name="표준 2 5 17 2" xfId="37167"/>
    <cellStyle name="표준 2 5 17 3" xfId="39988"/>
    <cellStyle name="표준 2 5 18" xfId="24162"/>
    <cellStyle name="표준 2 5 18 2" xfId="37169"/>
    <cellStyle name="표준 2 5 19" xfId="24163"/>
    <cellStyle name="표준 2 5 19 2" xfId="37170"/>
    <cellStyle name="표준 2 5 2" xfId="24164"/>
    <cellStyle name="표준 2 5 2 10" xfId="35417"/>
    <cellStyle name="표준 2 5 2 2" xfId="24165"/>
    <cellStyle name="표준 2 5 2 2 2" xfId="24166"/>
    <cellStyle name="표준 2 5 2 2 2 2" xfId="37171"/>
    <cellStyle name="표준 2 5 2 2 3" xfId="24167"/>
    <cellStyle name="표준 2 5 2 2 3 2" xfId="37172"/>
    <cellStyle name="표준 2 5 2 2 4" xfId="24168"/>
    <cellStyle name="표준 2 5 2 2 4 2" xfId="37173"/>
    <cellStyle name="표준 2 5 2 2 5" xfId="24169"/>
    <cellStyle name="표준 2 5 2 2 6" xfId="24170"/>
    <cellStyle name="표준 2 5 2 2 7" xfId="24171"/>
    <cellStyle name="표준 2 5 2 2 8" xfId="24172"/>
    <cellStyle name="표준 2 5 2 2 9" xfId="35415"/>
    <cellStyle name="표준 2 5 2 3" xfId="24173"/>
    <cellStyle name="표준 2 5 2 3 2" xfId="37175"/>
    <cellStyle name="표준 2 5 2 4" xfId="24174"/>
    <cellStyle name="표준 2 5 2 4 2" xfId="37176"/>
    <cellStyle name="표준 2 5 2 5" xfId="24175"/>
    <cellStyle name="표준 2 5 2 5 2" xfId="37177"/>
    <cellStyle name="표준 2 5 2 6" xfId="24176"/>
    <cellStyle name="표준 2 5 2 7" xfId="24177"/>
    <cellStyle name="표준 2 5 2 8" xfId="24178"/>
    <cellStyle name="표준 2 5 2 9" xfId="24179"/>
    <cellStyle name="표준 2 5 20" xfId="24180"/>
    <cellStyle name="표준 2 5 21" xfId="24181"/>
    <cellStyle name="표준 2 5 22" xfId="24182"/>
    <cellStyle name="표준 2 5 23" xfId="24183"/>
    <cellStyle name="표준 2 5 24" xfId="35432"/>
    <cellStyle name="표준 2 5 25" xfId="40840"/>
    <cellStyle name="표준 2 5 3" xfId="24184"/>
    <cellStyle name="표준 2 5 3 2" xfId="24185"/>
    <cellStyle name="표준 2 5 3 2 2" xfId="37179"/>
    <cellStyle name="표준 2 5 3 3" xfId="24186"/>
    <cellStyle name="표준 2 5 3 3 2" xfId="37180"/>
    <cellStyle name="표준 2 5 3 4" xfId="24187"/>
    <cellStyle name="표준 2 5 3 4 2" xfId="37181"/>
    <cellStyle name="표준 2 5 3 5" xfId="24188"/>
    <cellStyle name="표준 2 5 3 6" xfId="24189"/>
    <cellStyle name="표준 2 5 3 7" xfId="24190"/>
    <cellStyle name="표준 2 5 3 8" xfId="24191"/>
    <cellStyle name="표준 2 5 3 9" xfId="35414"/>
    <cellStyle name="표준 2 5 4" xfId="24192"/>
    <cellStyle name="표준 2 5 4 10" xfId="35413"/>
    <cellStyle name="표준 2 5 4 2" xfId="24193"/>
    <cellStyle name="표준 2 5 4 2 2" xfId="24194"/>
    <cellStyle name="표준 2 5 4 2 2 2" xfId="37183"/>
    <cellStyle name="표준 2 5 4 2 3" xfId="24195"/>
    <cellStyle name="표준 2 5 4 2 3 2" xfId="37184"/>
    <cellStyle name="표준 2 5 4 2 4" xfId="24196"/>
    <cellStyle name="표준 2 5 4 2 4 2" xfId="37185"/>
    <cellStyle name="표준 2 5 4 2 5" xfId="24197"/>
    <cellStyle name="표준 2 5 4 2 6" xfId="24198"/>
    <cellStyle name="표준 2 5 4 2 7" xfId="24199"/>
    <cellStyle name="표준 2 5 4 2 8" xfId="24200"/>
    <cellStyle name="표준 2 5 4 2 9" xfId="35411"/>
    <cellStyle name="표준 2 5 4 3" xfId="24201"/>
    <cellStyle name="표준 2 5 4 3 2" xfId="37186"/>
    <cellStyle name="표준 2 5 4 4" xfId="24202"/>
    <cellStyle name="표준 2 5 4 4 2" xfId="37187"/>
    <cellStyle name="표준 2 5 4 5" xfId="24203"/>
    <cellStyle name="표준 2 5 4 5 2" xfId="37188"/>
    <cellStyle name="표준 2 5 4 6" xfId="24204"/>
    <cellStyle name="표준 2 5 4 7" xfId="24205"/>
    <cellStyle name="표준 2 5 4 8" xfId="24206"/>
    <cellStyle name="표준 2 5 4 9" xfId="24207"/>
    <cellStyle name="표준 2 5 5" xfId="24208"/>
    <cellStyle name="표준 2 5 5 10" xfId="35409"/>
    <cellStyle name="표준 2 5 5 2" xfId="24209"/>
    <cellStyle name="표준 2 5 5 2 2" xfId="24210"/>
    <cellStyle name="표준 2 5 5 2 2 2" xfId="37189"/>
    <cellStyle name="표준 2 5 5 2 3" xfId="24211"/>
    <cellStyle name="표준 2 5 5 2 3 2" xfId="37190"/>
    <cellStyle name="표준 2 5 5 2 4" xfId="24212"/>
    <cellStyle name="표준 2 5 5 2 4 2" xfId="37191"/>
    <cellStyle name="표준 2 5 5 2 5" xfId="24213"/>
    <cellStyle name="표준 2 5 5 2 6" xfId="24214"/>
    <cellStyle name="표준 2 5 5 2 7" xfId="24215"/>
    <cellStyle name="표준 2 5 5 2 8" xfId="24216"/>
    <cellStyle name="표준 2 5 5 2 9" xfId="35407"/>
    <cellStyle name="표준 2 5 5 3" xfId="24217"/>
    <cellStyle name="표준 2 5 5 3 2" xfId="37192"/>
    <cellStyle name="표준 2 5 5 4" xfId="24218"/>
    <cellStyle name="표준 2 5 5 4 2" xfId="37193"/>
    <cellStyle name="표준 2 5 5 5" xfId="24219"/>
    <cellStyle name="표준 2 5 5 5 2" xfId="37194"/>
    <cellStyle name="표준 2 5 5 6" xfId="24220"/>
    <cellStyle name="표준 2 5 5 7" xfId="24221"/>
    <cellStyle name="표준 2 5 5 8" xfId="24222"/>
    <cellStyle name="표준 2 5 5 9" xfId="24223"/>
    <cellStyle name="표준 2 5 6" xfId="24224"/>
    <cellStyle name="표준 2 5 6 2" xfId="24225"/>
    <cellStyle name="표준 2 5 6 2 2" xfId="37195"/>
    <cellStyle name="표준 2 5 6 3" xfId="24226"/>
    <cellStyle name="표준 2 5 6 3 2" xfId="37196"/>
    <cellStyle name="표준 2 5 6 4" xfId="24227"/>
    <cellStyle name="표준 2 5 6 4 2" xfId="37197"/>
    <cellStyle name="표준 2 5 6 5" xfId="24228"/>
    <cellStyle name="표준 2 5 6 6" xfId="24229"/>
    <cellStyle name="표준 2 5 6 7" xfId="24230"/>
    <cellStyle name="표준 2 5 6 8" xfId="24231"/>
    <cellStyle name="표준 2 5 6 9" xfId="35406"/>
    <cellStyle name="표준 2 5 7" xfId="24232"/>
    <cellStyle name="표준 2 5 7 2" xfId="24233"/>
    <cellStyle name="표준 2 5 7 2 2" xfId="37198"/>
    <cellStyle name="표준 2 5 7 3" xfId="24234"/>
    <cellStyle name="표준 2 5 7 3 2" xfId="37199"/>
    <cellStyle name="표준 2 5 7 4" xfId="24235"/>
    <cellStyle name="표준 2 5 7 4 2" xfId="37200"/>
    <cellStyle name="표준 2 5 7 5" xfId="24236"/>
    <cellStyle name="표준 2 5 7 6" xfId="24237"/>
    <cellStyle name="표준 2 5 7 7" xfId="24238"/>
    <cellStyle name="표준 2 5 7 8" xfId="24239"/>
    <cellStyle name="표준 2 5 7 9" xfId="35405"/>
    <cellStyle name="표준 2 5 8" xfId="24240"/>
    <cellStyle name="표준 2 5 8 2" xfId="24241"/>
    <cellStyle name="표준 2 5 8 2 2" xfId="37201"/>
    <cellStyle name="표준 2 5 8 3" xfId="24242"/>
    <cellStyle name="표준 2 5 8 3 2" xfId="37202"/>
    <cellStyle name="표준 2 5 8 4" xfId="24243"/>
    <cellStyle name="표준 2 5 8 4 2" xfId="37203"/>
    <cellStyle name="표준 2 5 8 5" xfId="24244"/>
    <cellStyle name="표준 2 5 8 6" xfId="24245"/>
    <cellStyle name="표준 2 5 8 7" xfId="24246"/>
    <cellStyle name="표준 2 5 8 8" xfId="24247"/>
    <cellStyle name="표준 2 5 8 9" xfId="35403"/>
    <cellStyle name="표준 2 5 9" xfId="24248"/>
    <cellStyle name="표준 2 5 9 2" xfId="24249"/>
    <cellStyle name="표준 2 5 9 2 2" xfId="37204"/>
    <cellStyle name="표준 2 5 9 3" xfId="24250"/>
    <cellStyle name="표준 2 5 9 3 2" xfId="37205"/>
    <cellStyle name="표준 2 5 9 4" xfId="24251"/>
    <cellStyle name="표준 2 5 9 4 2" xfId="37206"/>
    <cellStyle name="표준 2 5 9 5" xfId="24252"/>
    <cellStyle name="표준 2 5 9 6" xfId="24253"/>
    <cellStyle name="표준 2 5 9 7" xfId="24254"/>
    <cellStyle name="표준 2 5 9 8" xfId="24255"/>
    <cellStyle name="표준 2 5 9 9" xfId="35401"/>
    <cellStyle name="표준 2 6" xfId="24256"/>
    <cellStyle name="표준 2 6 10" xfId="24257"/>
    <cellStyle name="표준 2 6 10 10" xfId="35398"/>
    <cellStyle name="표준 2 6 10 2" xfId="24258"/>
    <cellStyle name="표준 2 6 10 2 2" xfId="24259"/>
    <cellStyle name="표준 2 6 10 2 2 2" xfId="37207"/>
    <cellStyle name="표준 2 6 10 2 3" xfId="24260"/>
    <cellStyle name="표준 2 6 10 2 3 2" xfId="37208"/>
    <cellStyle name="표준 2 6 10 2 4" xfId="24261"/>
    <cellStyle name="표준 2 6 10 2 4 2" xfId="37209"/>
    <cellStyle name="표준 2 6 10 2 5" xfId="24262"/>
    <cellStyle name="표준 2 6 10 2 6" xfId="24263"/>
    <cellStyle name="표준 2 6 10 2 7" xfId="24264"/>
    <cellStyle name="표준 2 6 10 2 8" xfId="24265"/>
    <cellStyle name="표준 2 6 10 2 9" xfId="35397"/>
    <cellStyle name="표준 2 6 10 3" xfId="24266"/>
    <cellStyle name="표준 2 6 10 3 2" xfId="37210"/>
    <cellStyle name="표준 2 6 10 4" xfId="24267"/>
    <cellStyle name="표준 2 6 10 4 2" xfId="37211"/>
    <cellStyle name="표준 2 6 10 5" xfId="24268"/>
    <cellStyle name="표준 2 6 10 5 2" xfId="37213"/>
    <cellStyle name="표준 2 6 10 6" xfId="24269"/>
    <cellStyle name="표준 2 6 10 7" xfId="24270"/>
    <cellStyle name="표준 2 6 10 8" xfId="24271"/>
    <cellStyle name="표준 2 6 10 9" xfId="24272"/>
    <cellStyle name="표준 2 6 11" xfId="24273"/>
    <cellStyle name="표준 2 6 11 2" xfId="24274"/>
    <cellStyle name="표준 2 6 11 2 2" xfId="37214"/>
    <cellStyle name="표준 2 6 11 3" xfId="24275"/>
    <cellStyle name="표준 2 6 11 3 2" xfId="37215"/>
    <cellStyle name="표준 2 6 11 4" xfId="24276"/>
    <cellStyle name="표준 2 6 11 4 2" xfId="37217"/>
    <cellStyle name="표준 2 6 11 5" xfId="24277"/>
    <cellStyle name="표준 2 6 11 6" xfId="24278"/>
    <cellStyle name="표준 2 6 11 7" xfId="24279"/>
    <cellStyle name="표준 2 6 11 8" xfId="24280"/>
    <cellStyle name="표준 2 6 11 9" xfId="35395"/>
    <cellStyle name="표준 2 6 12" xfId="24281"/>
    <cellStyle name="표준 2 6 12 2" xfId="24282"/>
    <cellStyle name="표준 2 6 12 2 2" xfId="37221"/>
    <cellStyle name="표준 2 6 12 3" xfId="24283"/>
    <cellStyle name="표준 2 6 12 3 2" xfId="37222"/>
    <cellStyle name="표준 2 6 12 4" xfId="24284"/>
    <cellStyle name="표준 2 6 12 4 2" xfId="37223"/>
    <cellStyle name="표준 2 6 12 5" xfId="24285"/>
    <cellStyle name="표준 2 6 12 6" xfId="24286"/>
    <cellStyle name="표준 2 6 12 7" xfId="24287"/>
    <cellStyle name="표준 2 6 12 8" xfId="24288"/>
    <cellStyle name="표준 2 6 12 9" xfId="35393"/>
    <cellStyle name="표준 2 6 13" xfId="24289"/>
    <cellStyle name="표준 2 6 13 2" xfId="37224"/>
    <cellStyle name="표준 2 6 14" xfId="24290"/>
    <cellStyle name="표준 2 6 14 2" xfId="37225"/>
    <cellStyle name="표준 2 6 15" xfId="24291"/>
    <cellStyle name="표준 2 6 15 2" xfId="37226"/>
    <cellStyle name="표준 2 6 16" xfId="24292"/>
    <cellStyle name="표준 2 6 17" xfId="24293"/>
    <cellStyle name="표준 2 6 18" xfId="24294"/>
    <cellStyle name="표준 2 6 19" xfId="24295"/>
    <cellStyle name="표준 2 6 2" xfId="24296"/>
    <cellStyle name="표준 2 6 2 10" xfId="35391"/>
    <cellStyle name="표준 2 6 2 2" xfId="24297"/>
    <cellStyle name="표준 2 6 2 2 2" xfId="24298"/>
    <cellStyle name="표준 2 6 2 2 2 2" xfId="37228"/>
    <cellStyle name="표준 2 6 2 2 3" xfId="24299"/>
    <cellStyle name="표준 2 6 2 2 3 2" xfId="37229"/>
    <cellStyle name="표준 2 6 2 2 4" xfId="24300"/>
    <cellStyle name="표준 2 6 2 2 4 2" xfId="37230"/>
    <cellStyle name="표준 2 6 2 2 5" xfId="24301"/>
    <cellStyle name="표준 2 6 2 2 6" xfId="24302"/>
    <cellStyle name="표준 2 6 2 2 7" xfId="24303"/>
    <cellStyle name="표준 2 6 2 2 8" xfId="24304"/>
    <cellStyle name="표준 2 6 2 2 9" xfId="35390"/>
    <cellStyle name="표준 2 6 2 3" xfId="24305"/>
    <cellStyle name="표준 2 6 2 3 2" xfId="37231"/>
    <cellStyle name="표준 2 6 2 4" xfId="24306"/>
    <cellStyle name="표준 2 6 2 4 2" xfId="37232"/>
    <cellStyle name="표준 2 6 2 5" xfId="24307"/>
    <cellStyle name="표준 2 6 2 5 2" xfId="37233"/>
    <cellStyle name="표준 2 6 2 6" xfId="24308"/>
    <cellStyle name="표준 2 6 2 7" xfId="24309"/>
    <cellStyle name="표준 2 6 2 8" xfId="24310"/>
    <cellStyle name="표준 2 6 2 9" xfId="24311"/>
    <cellStyle name="표준 2 6 20" xfId="35399"/>
    <cellStyle name="표준 2 6 21" xfId="40841"/>
    <cellStyle name="표준 2 6 3" xfId="24312"/>
    <cellStyle name="표준 2 6 3 2" xfId="24313"/>
    <cellStyle name="표준 2 6 3 2 2" xfId="37234"/>
    <cellStyle name="표준 2 6 3 3" xfId="24314"/>
    <cellStyle name="표준 2 6 3 3 2" xfId="37235"/>
    <cellStyle name="표준 2 6 3 4" xfId="24315"/>
    <cellStyle name="표준 2 6 3 4 2" xfId="37236"/>
    <cellStyle name="표준 2 6 3 5" xfId="24316"/>
    <cellStyle name="표준 2 6 3 6" xfId="24317"/>
    <cellStyle name="표준 2 6 3 7" xfId="24318"/>
    <cellStyle name="표준 2 6 3 8" xfId="24319"/>
    <cellStyle name="표준 2 6 3 9" xfId="35389"/>
    <cellStyle name="표준 2 6 4" xfId="24320"/>
    <cellStyle name="표준 2 6 4 10" xfId="35387"/>
    <cellStyle name="표준 2 6 4 2" xfId="24321"/>
    <cellStyle name="표준 2 6 4 2 2" xfId="24322"/>
    <cellStyle name="표준 2 6 4 2 2 2" xfId="37237"/>
    <cellStyle name="표준 2 6 4 2 3" xfId="24323"/>
    <cellStyle name="표준 2 6 4 2 3 2" xfId="37238"/>
    <cellStyle name="표준 2 6 4 2 4" xfId="24324"/>
    <cellStyle name="표준 2 6 4 2 4 2" xfId="37239"/>
    <cellStyle name="표준 2 6 4 2 5" xfId="24325"/>
    <cellStyle name="표준 2 6 4 2 6" xfId="24326"/>
    <cellStyle name="표준 2 6 4 2 7" xfId="24327"/>
    <cellStyle name="표준 2 6 4 2 8" xfId="24328"/>
    <cellStyle name="표준 2 6 4 2 9" xfId="35385"/>
    <cellStyle name="표준 2 6 4 3" xfId="24329"/>
    <cellStyle name="표준 2 6 4 3 2" xfId="37240"/>
    <cellStyle name="표준 2 6 4 4" xfId="24330"/>
    <cellStyle name="표준 2 6 4 4 2" xfId="37241"/>
    <cellStyle name="표준 2 6 4 5" xfId="24331"/>
    <cellStyle name="표준 2 6 4 5 2" xfId="37242"/>
    <cellStyle name="표준 2 6 4 6" xfId="24332"/>
    <cellStyle name="표준 2 6 4 7" xfId="24333"/>
    <cellStyle name="표준 2 6 4 8" xfId="24334"/>
    <cellStyle name="표준 2 6 4 9" xfId="24335"/>
    <cellStyle name="표준 2 6 5" xfId="24336"/>
    <cellStyle name="표준 2 6 5 10" xfId="35383"/>
    <cellStyle name="표준 2 6 5 2" xfId="24337"/>
    <cellStyle name="표준 2 6 5 2 2" xfId="24338"/>
    <cellStyle name="표준 2 6 5 2 2 2" xfId="37243"/>
    <cellStyle name="표준 2 6 5 2 3" xfId="24339"/>
    <cellStyle name="표준 2 6 5 2 3 2" xfId="37244"/>
    <cellStyle name="표준 2 6 5 2 4" xfId="24340"/>
    <cellStyle name="표준 2 6 5 2 4 2" xfId="37245"/>
    <cellStyle name="표준 2 6 5 2 5" xfId="24341"/>
    <cellStyle name="표준 2 6 5 2 6" xfId="24342"/>
    <cellStyle name="표준 2 6 5 2 7" xfId="24343"/>
    <cellStyle name="표준 2 6 5 2 8" xfId="24344"/>
    <cellStyle name="표준 2 6 5 2 9" xfId="35382"/>
    <cellStyle name="표준 2 6 5 3" xfId="24345"/>
    <cellStyle name="표준 2 6 5 3 2" xfId="37246"/>
    <cellStyle name="표준 2 6 5 4" xfId="24346"/>
    <cellStyle name="표준 2 6 5 4 2" xfId="37247"/>
    <cellStyle name="표준 2 6 5 5" xfId="24347"/>
    <cellStyle name="표준 2 6 5 5 2" xfId="37248"/>
    <cellStyle name="표준 2 6 5 6" xfId="24348"/>
    <cellStyle name="표준 2 6 5 7" xfId="24349"/>
    <cellStyle name="표준 2 6 5 8" xfId="24350"/>
    <cellStyle name="표준 2 6 5 9" xfId="24351"/>
    <cellStyle name="표준 2 6 6" xfId="24352"/>
    <cellStyle name="표준 2 6 6 2" xfId="24353"/>
    <cellStyle name="표준 2 6 6 2 2" xfId="37249"/>
    <cellStyle name="표준 2 6 6 3" xfId="24354"/>
    <cellStyle name="표준 2 6 6 3 2" xfId="37250"/>
    <cellStyle name="표준 2 6 6 4" xfId="24355"/>
    <cellStyle name="표준 2 6 6 4 2" xfId="37251"/>
    <cellStyle name="표준 2 6 6 5" xfId="24356"/>
    <cellStyle name="표준 2 6 6 6" xfId="24357"/>
    <cellStyle name="표준 2 6 6 7" xfId="24358"/>
    <cellStyle name="표준 2 6 6 8" xfId="24359"/>
    <cellStyle name="표준 2 6 6 9" xfId="35381"/>
    <cellStyle name="표준 2 6 7" xfId="24360"/>
    <cellStyle name="표준 2 6 7 2" xfId="24361"/>
    <cellStyle name="표준 2 6 7 2 2" xfId="37252"/>
    <cellStyle name="표준 2 6 7 3" xfId="24362"/>
    <cellStyle name="표준 2 6 7 3 2" xfId="37253"/>
    <cellStyle name="표준 2 6 7 4" xfId="24363"/>
    <cellStyle name="표준 2 6 7 4 2" xfId="37254"/>
    <cellStyle name="표준 2 6 7 5" xfId="24364"/>
    <cellStyle name="표준 2 6 7 6" xfId="24365"/>
    <cellStyle name="표준 2 6 7 7" xfId="24366"/>
    <cellStyle name="표준 2 6 7 8" xfId="24367"/>
    <cellStyle name="표준 2 6 7 9" xfId="35379"/>
    <cellStyle name="표준 2 6 8" xfId="24368"/>
    <cellStyle name="표준 2 6 8 2" xfId="24369"/>
    <cellStyle name="표준 2 6 8 2 2" xfId="37255"/>
    <cellStyle name="표준 2 6 8 3" xfId="24370"/>
    <cellStyle name="표준 2 6 8 3 2" xfId="37256"/>
    <cellStyle name="표준 2 6 8 4" xfId="24371"/>
    <cellStyle name="표준 2 6 8 4 2" xfId="37257"/>
    <cellStyle name="표준 2 6 8 5" xfId="24372"/>
    <cellStyle name="표준 2 6 8 6" xfId="24373"/>
    <cellStyle name="표준 2 6 8 7" xfId="24374"/>
    <cellStyle name="표준 2 6 8 8" xfId="24375"/>
    <cellStyle name="표준 2 6 8 9" xfId="35377"/>
    <cellStyle name="표준 2 6 9" xfId="24376"/>
    <cellStyle name="표준 2 6 9 2" xfId="24377"/>
    <cellStyle name="표준 2 6 9 2 2" xfId="37258"/>
    <cellStyle name="표준 2 6 9 3" xfId="24378"/>
    <cellStyle name="표준 2 6 9 3 2" xfId="37259"/>
    <cellStyle name="표준 2 6 9 4" xfId="24379"/>
    <cellStyle name="표준 2 6 9 4 2" xfId="37260"/>
    <cellStyle name="표준 2 6 9 5" xfId="24380"/>
    <cellStyle name="표준 2 6 9 6" xfId="24381"/>
    <cellStyle name="표준 2 6 9 7" xfId="24382"/>
    <cellStyle name="표준 2 6 9 8" xfId="24383"/>
    <cellStyle name="표준 2 6 9 9" xfId="35375"/>
    <cellStyle name="표준 2 7" xfId="24384"/>
    <cellStyle name="표준 2 7 10" xfId="24385"/>
    <cellStyle name="표준 2 7 10 10" xfId="35373"/>
    <cellStyle name="표준 2 7 10 2" xfId="24386"/>
    <cellStyle name="표준 2 7 10 2 2" xfId="24387"/>
    <cellStyle name="표준 2 7 10 2 2 2" xfId="37261"/>
    <cellStyle name="표준 2 7 10 2 3" xfId="24388"/>
    <cellStyle name="표준 2 7 10 2 3 2" xfId="37262"/>
    <cellStyle name="표준 2 7 10 2 4" xfId="24389"/>
    <cellStyle name="표준 2 7 10 2 4 2" xfId="37263"/>
    <cellStyle name="표준 2 7 10 2 5" xfId="24390"/>
    <cellStyle name="표준 2 7 10 2 6" xfId="24391"/>
    <cellStyle name="표준 2 7 10 2 7" xfId="24392"/>
    <cellStyle name="표준 2 7 10 2 8" xfId="24393"/>
    <cellStyle name="표준 2 7 10 2 9" xfId="35371"/>
    <cellStyle name="표준 2 7 10 3" xfId="24394"/>
    <cellStyle name="표준 2 7 10 3 2" xfId="37264"/>
    <cellStyle name="표준 2 7 10 4" xfId="24395"/>
    <cellStyle name="표준 2 7 10 4 2" xfId="37265"/>
    <cellStyle name="표준 2 7 10 5" xfId="24396"/>
    <cellStyle name="표준 2 7 10 5 2" xfId="37266"/>
    <cellStyle name="표준 2 7 10 6" xfId="24397"/>
    <cellStyle name="표준 2 7 10 7" xfId="24398"/>
    <cellStyle name="표준 2 7 10 8" xfId="24399"/>
    <cellStyle name="표준 2 7 10 9" xfId="24400"/>
    <cellStyle name="표준 2 7 11" xfId="24401"/>
    <cellStyle name="표준 2 7 11 2" xfId="24402"/>
    <cellStyle name="표준 2 7 11 2 2" xfId="37267"/>
    <cellStyle name="표준 2 7 11 3" xfId="24403"/>
    <cellStyle name="표준 2 7 11 3 2" xfId="37268"/>
    <cellStyle name="표준 2 7 11 4" xfId="24404"/>
    <cellStyle name="표준 2 7 11 4 2" xfId="37269"/>
    <cellStyle name="표준 2 7 11 5" xfId="24405"/>
    <cellStyle name="표준 2 7 11 6" xfId="24406"/>
    <cellStyle name="표준 2 7 11 7" xfId="24407"/>
    <cellStyle name="표준 2 7 11 8" xfId="24408"/>
    <cellStyle name="표준 2 7 11 9" xfId="35369"/>
    <cellStyle name="표준 2 7 12" xfId="24409"/>
    <cellStyle name="표준 2 7 12 2" xfId="24410"/>
    <cellStyle name="표준 2 7 12 2 2" xfId="37270"/>
    <cellStyle name="표준 2 7 12 3" xfId="24411"/>
    <cellStyle name="표준 2 7 12 3 2" xfId="37271"/>
    <cellStyle name="표준 2 7 12 4" xfId="24412"/>
    <cellStyle name="표준 2 7 12 4 2" xfId="37272"/>
    <cellStyle name="표준 2 7 12 5" xfId="24413"/>
    <cellStyle name="표준 2 7 12 6" xfId="24414"/>
    <cellStyle name="표준 2 7 12 7" xfId="24415"/>
    <cellStyle name="표준 2 7 12 8" xfId="24416"/>
    <cellStyle name="표준 2 7 12 9" xfId="35367"/>
    <cellStyle name="표준 2 7 13" xfId="24417"/>
    <cellStyle name="표준 2 7 13 2" xfId="37273"/>
    <cellStyle name="표준 2 7 14" xfId="24418"/>
    <cellStyle name="표준 2 7 14 2" xfId="37274"/>
    <cellStyle name="표준 2 7 15" xfId="24419"/>
    <cellStyle name="표준 2 7 15 2" xfId="37275"/>
    <cellStyle name="표준 2 7 16" xfId="24420"/>
    <cellStyle name="표준 2 7 17" xfId="24421"/>
    <cellStyle name="표준 2 7 18" xfId="24422"/>
    <cellStyle name="표준 2 7 19" xfId="24423"/>
    <cellStyle name="표준 2 7 2" xfId="24424"/>
    <cellStyle name="표준 2 7 2 10" xfId="35366"/>
    <cellStyle name="표준 2 7 2 2" xfId="24425"/>
    <cellStyle name="표준 2 7 2 2 2" xfId="24426"/>
    <cellStyle name="표준 2 7 2 2 2 2" xfId="37276"/>
    <cellStyle name="표준 2 7 2 2 3" xfId="24427"/>
    <cellStyle name="표준 2 7 2 2 3 2" xfId="37277"/>
    <cellStyle name="표준 2 7 2 2 4" xfId="24428"/>
    <cellStyle name="표준 2 7 2 2 4 2" xfId="37278"/>
    <cellStyle name="표준 2 7 2 2 5" xfId="24429"/>
    <cellStyle name="표준 2 7 2 2 6" xfId="24430"/>
    <cellStyle name="표준 2 7 2 2 7" xfId="24431"/>
    <cellStyle name="표준 2 7 2 2 8" xfId="24432"/>
    <cellStyle name="표준 2 7 2 2 9" xfId="35365"/>
    <cellStyle name="표준 2 7 2 3" xfId="24433"/>
    <cellStyle name="표준 2 7 2 3 2" xfId="37279"/>
    <cellStyle name="표준 2 7 2 4" xfId="24434"/>
    <cellStyle name="표준 2 7 2 4 2" xfId="37280"/>
    <cellStyle name="표준 2 7 2 5" xfId="24435"/>
    <cellStyle name="표준 2 7 2 5 2" xfId="37281"/>
    <cellStyle name="표준 2 7 2 6" xfId="24436"/>
    <cellStyle name="표준 2 7 2 7" xfId="24437"/>
    <cellStyle name="표준 2 7 2 8" xfId="24438"/>
    <cellStyle name="표준 2 7 2 9" xfId="24439"/>
    <cellStyle name="표준 2 7 20" xfId="35374"/>
    <cellStyle name="표준 2 7 21" xfId="40842"/>
    <cellStyle name="표준 2 7 3" xfId="24440"/>
    <cellStyle name="표준 2 7 3 2" xfId="24441"/>
    <cellStyle name="표준 2 7 3 2 2" xfId="37282"/>
    <cellStyle name="표준 2 7 3 3" xfId="24442"/>
    <cellStyle name="표준 2 7 3 3 2" xfId="37283"/>
    <cellStyle name="표준 2 7 3 4" xfId="24443"/>
    <cellStyle name="표준 2 7 3 4 2" xfId="37284"/>
    <cellStyle name="표준 2 7 3 5" xfId="24444"/>
    <cellStyle name="표준 2 7 3 6" xfId="24445"/>
    <cellStyle name="표준 2 7 3 7" xfId="24446"/>
    <cellStyle name="표준 2 7 3 8" xfId="24447"/>
    <cellStyle name="표준 2 7 3 9" xfId="35363"/>
    <cellStyle name="표준 2 7 4" xfId="24448"/>
    <cellStyle name="표준 2 7 4 10" xfId="35361"/>
    <cellStyle name="표준 2 7 4 2" xfId="24449"/>
    <cellStyle name="표준 2 7 4 2 2" xfId="24450"/>
    <cellStyle name="표준 2 7 4 2 2 2" xfId="37285"/>
    <cellStyle name="표준 2 7 4 2 3" xfId="24451"/>
    <cellStyle name="표준 2 7 4 2 3 2" xfId="37286"/>
    <cellStyle name="표준 2 7 4 2 4" xfId="24452"/>
    <cellStyle name="표준 2 7 4 2 4 2" xfId="37287"/>
    <cellStyle name="표준 2 7 4 2 5" xfId="24453"/>
    <cellStyle name="표준 2 7 4 2 6" xfId="24454"/>
    <cellStyle name="표준 2 7 4 2 7" xfId="24455"/>
    <cellStyle name="표준 2 7 4 2 8" xfId="24456"/>
    <cellStyle name="표준 2 7 4 2 9" xfId="35360"/>
    <cellStyle name="표준 2 7 4 3" xfId="24457"/>
    <cellStyle name="표준 2 7 4 3 2" xfId="37288"/>
    <cellStyle name="표준 2 7 4 4" xfId="24458"/>
    <cellStyle name="표준 2 7 4 4 2" xfId="37289"/>
    <cellStyle name="표준 2 7 4 5" xfId="24459"/>
    <cellStyle name="표준 2 7 4 5 2" xfId="37290"/>
    <cellStyle name="표준 2 7 4 6" xfId="24460"/>
    <cellStyle name="표준 2 7 4 7" xfId="24461"/>
    <cellStyle name="표준 2 7 4 8" xfId="24462"/>
    <cellStyle name="표준 2 7 4 9" xfId="24463"/>
    <cellStyle name="표준 2 7 5" xfId="24464"/>
    <cellStyle name="표준 2 7 5 10" xfId="35359"/>
    <cellStyle name="표준 2 7 5 2" xfId="24465"/>
    <cellStyle name="표준 2 7 5 2 2" xfId="24466"/>
    <cellStyle name="표준 2 7 5 2 2 2" xfId="37291"/>
    <cellStyle name="표준 2 7 5 2 3" xfId="24467"/>
    <cellStyle name="표준 2 7 5 2 3 2" xfId="37292"/>
    <cellStyle name="표준 2 7 5 2 4" xfId="24468"/>
    <cellStyle name="표준 2 7 5 2 4 2" xfId="37293"/>
    <cellStyle name="표준 2 7 5 2 5" xfId="24469"/>
    <cellStyle name="표준 2 7 5 2 6" xfId="24470"/>
    <cellStyle name="표준 2 7 5 2 7" xfId="24471"/>
    <cellStyle name="표준 2 7 5 2 8" xfId="24472"/>
    <cellStyle name="표준 2 7 5 2 9" xfId="35357"/>
    <cellStyle name="표준 2 7 5 3" xfId="24473"/>
    <cellStyle name="표준 2 7 5 3 2" xfId="37294"/>
    <cellStyle name="표준 2 7 5 4" xfId="24474"/>
    <cellStyle name="표준 2 7 5 4 2" xfId="37295"/>
    <cellStyle name="표준 2 7 5 5" xfId="24475"/>
    <cellStyle name="표준 2 7 5 5 2" xfId="37296"/>
    <cellStyle name="표준 2 7 5 6" xfId="24476"/>
    <cellStyle name="표준 2 7 5 7" xfId="24477"/>
    <cellStyle name="표준 2 7 5 8" xfId="24478"/>
    <cellStyle name="표준 2 7 5 9" xfId="24479"/>
    <cellStyle name="표준 2 7 6" xfId="24480"/>
    <cellStyle name="표준 2 7 6 2" xfId="24481"/>
    <cellStyle name="표준 2 7 6 2 2" xfId="37297"/>
    <cellStyle name="표준 2 7 6 3" xfId="24482"/>
    <cellStyle name="표준 2 7 6 3 2" xfId="37298"/>
    <cellStyle name="표준 2 7 6 4" xfId="24483"/>
    <cellStyle name="표준 2 7 6 4 2" xfId="37299"/>
    <cellStyle name="표준 2 7 6 5" xfId="24484"/>
    <cellStyle name="표준 2 7 6 6" xfId="24485"/>
    <cellStyle name="표준 2 7 6 7" xfId="24486"/>
    <cellStyle name="표준 2 7 6 8" xfId="24487"/>
    <cellStyle name="표준 2 7 6 9" xfId="35355"/>
    <cellStyle name="표준 2 7 7" xfId="24488"/>
    <cellStyle name="표준 2 7 7 2" xfId="24489"/>
    <cellStyle name="표준 2 7 7 2 2" xfId="37300"/>
    <cellStyle name="표준 2 7 7 3" xfId="24490"/>
    <cellStyle name="표준 2 7 7 3 2" xfId="37301"/>
    <cellStyle name="표준 2 7 7 4" xfId="24491"/>
    <cellStyle name="표준 2 7 7 4 2" xfId="37302"/>
    <cellStyle name="표준 2 7 7 5" xfId="24492"/>
    <cellStyle name="표준 2 7 7 6" xfId="24493"/>
    <cellStyle name="표준 2 7 7 7" xfId="24494"/>
    <cellStyle name="표준 2 7 7 8" xfId="24495"/>
    <cellStyle name="표준 2 7 7 9" xfId="35353"/>
    <cellStyle name="표준 2 7 8" xfId="24496"/>
    <cellStyle name="표준 2 7 8 2" xfId="24497"/>
    <cellStyle name="표준 2 7 8 2 2" xfId="37303"/>
    <cellStyle name="표준 2 7 8 3" xfId="24498"/>
    <cellStyle name="표준 2 7 8 3 2" xfId="37304"/>
    <cellStyle name="표준 2 7 8 4" xfId="24499"/>
    <cellStyle name="표준 2 7 8 4 2" xfId="37305"/>
    <cellStyle name="표준 2 7 8 5" xfId="24500"/>
    <cellStyle name="표준 2 7 8 6" xfId="24501"/>
    <cellStyle name="표준 2 7 8 7" xfId="24502"/>
    <cellStyle name="표준 2 7 8 8" xfId="24503"/>
    <cellStyle name="표준 2 7 8 9" xfId="35352"/>
    <cellStyle name="표준 2 7 9" xfId="24504"/>
    <cellStyle name="표준 2 7 9 2" xfId="24505"/>
    <cellStyle name="표준 2 7 9 2 2" xfId="37306"/>
    <cellStyle name="표준 2 7 9 3" xfId="24506"/>
    <cellStyle name="표준 2 7 9 3 2" xfId="37307"/>
    <cellStyle name="표준 2 7 9 4" xfId="24507"/>
    <cellStyle name="표준 2 7 9 4 2" xfId="37308"/>
    <cellStyle name="표준 2 7 9 5" xfId="24508"/>
    <cellStyle name="표준 2 7 9 6" xfId="24509"/>
    <cellStyle name="표준 2 7 9 7" xfId="24510"/>
    <cellStyle name="표준 2 7 9 8" xfId="24511"/>
    <cellStyle name="표준 2 7 9 9" xfId="35351"/>
    <cellStyle name="표준 2 8" xfId="24512"/>
    <cellStyle name="표준 2 8 10" xfId="24513"/>
    <cellStyle name="표준 2 8 10 10" xfId="35347"/>
    <cellStyle name="표준 2 8 10 2" xfId="24514"/>
    <cellStyle name="표준 2 8 10 2 2" xfId="24515"/>
    <cellStyle name="표준 2 8 10 2 2 2" xfId="37309"/>
    <cellStyle name="표준 2 8 10 2 3" xfId="24516"/>
    <cellStyle name="표준 2 8 10 2 3 2" xfId="37310"/>
    <cellStyle name="표준 2 8 10 2 4" xfId="24517"/>
    <cellStyle name="표준 2 8 10 2 4 2" xfId="37311"/>
    <cellStyle name="표준 2 8 10 2 5" xfId="24518"/>
    <cellStyle name="표준 2 8 10 2 6" xfId="24519"/>
    <cellStyle name="표준 2 8 10 2 7" xfId="24520"/>
    <cellStyle name="표준 2 8 10 2 8" xfId="24521"/>
    <cellStyle name="표준 2 8 10 2 9" xfId="35345"/>
    <cellStyle name="표준 2 8 10 3" xfId="24522"/>
    <cellStyle name="표준 2 8 10 3 2" xfId="37312"/>
    <cellStyle name="표준 2 8 10 4" xfId="24523"/>
    <cellStyle name="표준 2 8 10 4 2" xfId="37313"/>
    <cellStyle name="표준 2 8 10 5" xfId="24524"/>
    <cellStyle name="표준 2 8 10 5 2" xfId="37314"/>
    <cellStyle name="표준 2 8 10 6" xfId="24525"/>
    <cellStyle name="표준 2 8 10 7" xfId="24526"/>
    <cellStyle name="표준 2 8 10 8" xfId="24527"/>
    <cellStyle name="표준 2 8 10 9" xfId="24528"/>
    <cellStyle name="표준 2 8 11" xfId="24529"/>
    <cellStyle name="표준 2 8 11 2" xfId="24530"/>
    <cellStyle name="표준 2 8 11 2 2" xfId="37315"/>
    <cellStyle name="표준 2 8 11 3" xfId="24531"/>
    <cellStyle name="표준 2 8 11 3 2" xfId="37316"/>
    <cellStyle name="표준 2 8 11 4" xfId="24532"/>
    <cellStyle name="표준 2 8 11 4 2" xfId="37317"/>
    <cellStyle name="표준 2 8 11 5" xfId="24533"/>
    <cellStyle name="표준 2 8 11 6" xfId="24534"/>
    <cellStyle name="표준 2 8 11 7" xfId="24535"/>
    <cellStyle name="표준 2 8 11 8" xfId="24536"/>
    <cellStyle name="표준 2 8 11 9" xfId="35344"/>
    <cellStyle name="표준 2 8 12" xfId="24537"/>
    <cellStyle name="표준 2 8 12 2" xfId="24538"/>
    <cellStyle name="표준 2 8 12 2 2" xfId="37318"/>
    <cellStyle name="표준 2 8 12 3" xfId="24539"/>
    <cellStyle name="표준 2 8 12 3 2" xfId="37319"/>
    <cellStyle name="표준 2 8 12 4" xfId="24540"/>
    <cellStyle name="표준 2 8 12 4 2" xfId="37320"/>
    <cellStyle name="표준 2 8 12 5" xfId="24541"/>
    <cellStyle name="표준 2 8 12 6" xfId="24542"/>
    <cellStyle name="표준 2 8 12 7" xfId="24543"/>
    <cellStyle name="표준 2 8 12 8" xfId="24544"/>
    <cellStyle name="표준 2 8 12 9" xfId="35343"/>
    <cellStyle name="표준 2 8 13" xfId="24545"/>
    <cellStyle name="표준 2 8 13 2" xfId="37321"/>
    <cellStyle name="표준 2 8 14" xfId="24546"/>
    <cellStyle name="표준 2 8 14 2" xfId="37322"/>
    <cellStyle name="표준 2 8 15" xfId="24547"/>
    <cellStyle name="표준 2 8 15 2" xfId="37323"/>
    <cellStyle name="표준 2 8 16" xfId="24548"/>
    <cellStyle name="표준 2 8 17" xfId="24549"/>
    <cellStyle name="표준 2 8 18" xfId="24550"/>
    <cellStyle name="표준 2 8 19" xfId="24551"/>
    <cellStyle name="표준 2 8 2" xfId="24552"/>
    <cellStyle name="표준 2 8 2 10" xfId="35341"/>
    <cellStyle name="표준 2 8 2 2" xfId="24553"/>
    <cellStyle name="표준 2 8 2 2 2" xfId="24554"/>
    <cellStyle name="표준 2 8 2 2 2 2" xfId="37324"/>
    <cellStyle name="표준 2 8 2 2 3" xfId="24555"/>
    <cellStyle name="표준 2 8 2 2 3 2" xfId="37325"/>
    <cellStyle name="표준 2 8 2 2 4" xfId="24556"/>
    <cellStyle name="표준 2 8 2 2 4 2" xfId="37326"/>
    <cellStyle name="표준 2 8 2 2 5" xfId="24557"/>
    <cellStyle name="표준 2 8 2 2 6" xfId="24558"/>
    <cellStyle name="표준 2 8 2 2 7" xfId="24559"/>
    <cellStyle name="표준 2 8 2 2 8" xfId="24560"/>
    <cellStyle name="표준 2 8 2 2 9" xfId="35339"/>
    <cellStyle name="표준 2 8 2 3" xfId="24561"/>
    <cellStyle name="표준 2 8 2 3 2" xfId="37327"/>
    <cellStyle name="표준 2 8 2 4" xfId="24562"/>
    <cellStyle name="표준 2 8 2 4 2" xfId="37328"/>
    <cellStyle name="표준 2 8 2 5" xfId="24563"/>
    <cellStyle name="표준 2 8 2 5 2" xfId="37329"/>
    <cellStyle name="표준 2 8 2 6" xfId="24564"/>
    <cellStyle name="표준 2 8 2 7" xfId="24565"/>
    <cellStyle name="표준 2 8 2 8" xfId="24566"/>
    <cellStyle name="표준 2 8 2 9" xfId="24567"/>
    <cellStyle name="표준 2 8 20" xfId="35349"/>
    <cellStyle name="표준 2 8 3" xfId="24568"/>
    <cellStyle name="표준 2 8 3 2" xfId="24569"/>
    <cellStyle name="표준 2 8 3 2 2" xfId="37330"/>
    <cellStyle name="표준 2 8 3 3" xfId="24570"/>
    <cellStyle name="표준 2 8 3 3 2" xfId="37331"/>
    <cellStyle name="표준 2 8 3 4" xfId="24571"/>
    <cellStyle name="표준 2 8 3 4 2" xfId="37332"/>
    <cellStyle name="표준 2 8 3 5" xfId="24572"/>
    <cellStyle name="표준 2 8 3 6" xfId="24573"/>
    <cellStyle name="표준 2 8 3 7" xfId="24574"/>
    <cellStyle name="표준 2 8 3 8" xfId="24575"/>
    <cellStyle name="표준 2 8 3 9" xfId="35338"/>
    <cellStyle name="표준 2 8 4" xfId="24576"/>
    <cellStyle name="표준 2 8 4 10" xfId="35337"/>
    <cellStyle name="표준 2 8 4 2" xfId="24577"/>
    <cellStyle name="표준 2 8 4 2 2" xfId="24578"/>
    <cellStyle name="표준 2 8 4 2 2 2" xfId="37333"/>
    <cellStyle name="표준 2 8 4 2 3" xfId="24579"/>
    <cellStyle name="표준 2 8 4 2 3 2" xfId="37334"/>
    <cellStyle name="표준 2 8 4 2 4" xfId="24580"/>
    <cellStyle name="표준 2 8 4 2 4 2" xfId="37335"/>
    <cellStyle name="표준 2 8 4 2 5" xfId="24581"/>
    <cellStyle name="표준 2 8 4 2 6" xfId="24582"/>
    <cellStyle name="표준 2 8 4 2 7" xfId="24583"/>
    <cellStyle name="표준 2 8 4 2 8" xfId="24584"/>
    <cellStyle name="표준 2 8 4 2 9" xfId="35335"/>
    <cellStyle name="표준 2 8 4 3" xfId="24585"/>
    <cellStyle name="표준 2 8 4 3 2" xfId="37336"/>
    <cellStyle name="표준 2 8 4 4" xfId="24586"/>
    <cellStyle name="표준 2 8 4 4 2" xfId="37337"/>
    <cellStyle name="표준 2 8 4 5" xfId="24587"/>
    <cellStyle name="표준 2 8 4 5 2" xfId="37338"/>
    <cellStyle name="표준 2 8 4 6" xfId="24588"/>
    <cellStyle name="표준 2 8 4 7" xfId="24589"/>
    <cellStyle name="표준 2 8 4 8" xfId="24590"/>
    <cellStyle name="표준 2 8 4 9" xfId="24591"/>
    <cellStyle name="표준 2 8 5" xfId="24592"/>
    <cellStyle name="표준 2 8 5 10" xfId="35333"/>
    <cellStyle name="표준 2 8 5 2" xfId="24593"/>
    <cellStyle name="표준 2 8 5 2 2" xfId="24594"/>
    <cellStyle name="표준 2 8 5 2 2 2" xfId="37339"/>
    <cellStyle name="표준 2 8 5 2 3" xfId="24595"/>
    <cellStyle name="표준 2 8 5 2 3 2" xfId="37340"/>
    <cellStyle name="표준 2 8 5 2 4" xfId="24596"/>
    <cellStyle name="표준 2 8 5 2 4 2" xfId="37341"/>
    <cellStyle name="표준 2 8 5 2 5" xfId="24597"/>
    <cellStyle name="표준 2 8 5 2 6" xfId="24598"/>
    <cellStyle name="표준 2 8 5 2 7" xfId="24599"/>
    <cellStyle name="표준 2 8 5 2 8" xfId="24600"/>
    <cellStyle name="표준 2 8 5 2 9" xfId="35332"/>
    <cellStyle name="표준 2 8 5 3" xfId="24601"/>
    <cellStyle name="표준 2 8 5 3 2" xfId="37342"/>
    <cellStyle name="표준 2 8 5 4" xfId="24602"/>
    <cellStyle name="표준 2 8 5 4 2" xfId="37343"/>
    <cellStyle name="표준 2 8 5 5" xfId="24603"/>
    <cellStyle name="표준 2 8 5 5 2" xfId="37344"/>
    <cellStyle name="표준 2 8 5 6" xfId="24604"/>
    <cellStyle name="표준 2 8 5 7" xfId="24605"/>
    <cellStyle name="표준 2 8 5 8" xfId="24606"/>
    <cellStyle name="표준 2 8 5 9" xfId="24607"/>
    <cellStyle name="표준 2 8 6" xfId="24608"/>
    <cellStyle name="표준 2 8 6 2" xfId="24609"/>
    <cellStyle name="표준 2 8 6 2 2" xfId="37345"/>
    <cellStyle name="표준 2 8 6 3" xfId="24610"/>
    <cellStyle name="표준 2 8 6 3 2" xfId="37346"/>
    <cellStyle name="표준 2 8 6 4" xfId="24611"/>
    <cellStyle name="표준 2 8 6 4 2" xfId="37347"/>
    <cellStyle name="표준 2 8 6 5" xfId="24612"/>
    <cellStyle name="표준 2 8 6 6" xfId="24613"/>
    <cellStyle name="표준 2 8 6 7" xfId="24614"/>
    <cellStyle name="표준 2 8 6 8" xfId="24615"/>
    <cellStyle name="표준 2 8 6 9" xfId="35330"/>
    <cellStyle name="표준 2 8 7" xfId="24616"/>
    <cellStyle name="표준 2 8 7 2" xfId="24617"/>
    <cellStyle name="표준 2 8 7 2 2" xfId="37348"/>
    <cellStyle name="표준 2 8 7 3" xfId="24618"/>
    <cellStyle name="표준 2 8 7 3 2" xfId="37349"/>
    <cellStyle name="표준 2 8 7 4" xfId="24619"/>
    <cellStyle name="표준 2 8 7 4 2" xfId="37350"/>
    <cellStyle name="표준 2 8 7 5" xfId="24620"/>
    <cellStyle name="표준 2 8 7 6" xfId="24621"/>
    <cellStyle name="표준 2 8 7 7" xfId="24622"/>
    <cellStyle name="표준 2 8 7 8" xfId="24623"/>
    <cellStyle name="표준 2 8 7 9" xfId="35328"/>
    <cellStyle name="표준 2 8 8" xfId="24624"/>
    <cellStyle name="표준 2 8 8 2" xfId="24625"/>
    <cellStyle name="표준 2 8 8 2 2" xfId="37351"/>
    <cellStyle name="표준 2 8 8 3" xfId="24626"/>
    <cellStyle name="표준 2 8 8 3 2" xfId="37352"/>
    <cellStyle name="표준 2 8 8 4" xfId="24627"/>
    <cellStyle name="표준 2 8 8 4 2" xfId="37353"/>
    <cellStyle name="표준 2 8 8 5" xfId="24628"/>
    <cellStyle name="표준 2 8 8 6" xfId="24629"/>
    <cellStyle name="표준 2 8 8 7" xfId="24630"/>
    <cellStyle name="표준 2 8 8 8" xfId="24631"/>
    <cellStyle name="표준 2 8 8 9" xfId="35327"/>
    <cellStyle name="표준 2 8 9" xfId="24632"/>
    <cellStyle name="표준 2 8 9 2" xfId="24633"/>
    <cellStyle name="표준 2 8 9 2 2" xfId="37354"/>
    <cellStyle name="표준 2 8 9 3" xfId="24634"/>
    <cellStyle name="표준 2 8 9 3 2" xfId="37355"/>
    <cellStyle name="표준 2 8 9 4" xfId="24635"/>
    <cellStyle name="표준 2 8 9 4 2" xfId="37356"/>
    <cellStyle name="표준 2 8 9 5" xfId="24636"/>
    <cellStyle name="표준 2 8 9 6" xfId="24637"/>
    <cellStyle name="표준 2 8 9 7" xfId="24638"/>
    <cellStyle name="표준 2 8 9 8" xfId="24639"/>
    <cellStyle name="표준 2 8 9 9" xfId="35325"/>
    <cellStyle name="표준 2 9" xfId="24640"/>
    <cellStyle name="표준 2 9 10" xfId="24641"/>
    <cellStyle name="표준 2 9 10 10" xfId="35322"/>
    <cellStyle name="표준 2 9 10 2" xfId="24642"/>
    <cellStyle name="표준 2 9 10 2 2" xfId="24643"/>
    <cellStyle name="표준 2 9 10 2 2 2" xfId="37357"/>
    <cellStyle name="표준 2 9 10 2 3" xfId="24644"/>
    <cellStyle name="표준 2 9 10 2 3 2" xfId="37358"/>
    <cellStyle name="표준 2 9 10 2 4" xfId="24645"/>
    <cellStyle name="표준 2 9 10 2 4 2" xfId="37359"/>
    <cellStyle name="표준 2 9 10 2 5" xfId="24646"/>
    <cellStyle name="표준 2 9 10 2 6" xfId="24647"/>
    <cellStyle name="표준 2 9 10 2 7" xfId="24648"/>
    <cellStyle name="표준 2 9 10 2 8" xfId="24649"/>
    <cellStyle name="표준 2 9 10 2 9" xfId="35321"/>
    <cellStyle name="표준 2 9 10 3" xfId="24650"/>
    <cellStyle name="표준 2 9 10 3 2" xfId="37360"/>
    <cellStyle name="표준 2 9 10 4" xfId="24651"/>
    <cellStyle name="표준 2 9 10 4 2" xfId="37361"/>
    <cellStyle name="표준 2 9 10 5" xfId="24652"/>
    <cellStyle name="표준 2 9 10 5 2" xfId="37362"/>
    <cellStyle name="표준 2 9 10 6" xfId="24653"/>
    <cellStyle name="표준 2 9 10 7" xfId="24654"/>
    <cellStyle name="표준 2 9 10 8" xfId="24655"/>
    <cellStyle name="표준 2 9 10 9" xfId="24656"/>
    <cellStyle name="표준 2 9 11" xfId="24657"/>
    <cellStyle name="표준 2 9 11 2" xfId="24658"/>
    <cellStyle name="표준 2 9 11 2 2" xfId="37363"/>
    <cellStyle name="표준 2 9 11 3" xfId="24659"/>
    <cellStyle name="표준 2 9 11 3 2" xfId="37364"/>
    <cellStyle name="표준 2 9 11 4" xfId="24660"/>
    <cellStyle name="표준 2 9 11 4 2" xfId="37365"/>
    <cellStyle name="표준 2 9 11 5" xfId="24661"/>
    <cellStyle name="표준 2 9 11 6" xfId="24662"/>
    <cellStyle name="표준 2 9 11 7" xfId="24663"/>
    <cellStyle name="표준 2 9 11 8" xfId="24664"/>
    <cellStyle name="표준 2 9 11 9" xfId="35320"/>
    <cellStyle name="표준 2 9 12" xfId="24665"/>
    <cellStyle name="표준 2 9 12 2" xfId="24666"/>
    <cellStyle name="표준 2 9 12 2 2" xfId="37366"/>
    <cellStyle name="표준 2 9 12 3" xfId="24667"/>
    <cellStyle name="표준 2 9 12 3 2" xfId="37367"/>
    <cellStyle name="표준 2 9 12 4" xfId="24668"/>
    <cellStyle name="표준 2 9 12 4 2" xfId="37368"/>
    <cellStyle name="표준 2 9 12 5" xfId="24669"/>
    <cellStyle name="표준 2 9 12 6" xfId="24670"/>
    <cellStyle name="표준 2 9 12 7" xfId="24671"/>
    <cellStyle name="표준 2 9 12 8" xfId="24672"/>
    <cellStyle name="표준 2 9 12 9" xfId="35318"/>
    <cellStyle name="표준 2 9 13" xfId="24673"/>
    <cellStyle name="표준 2 9 13 2" xfId="37369"/>
    <cellStyle name="표준 2 9 14" xfId="24674"/>
    <cellStyle name="표준 2 9 14 2" xfId="37370"/>
    <cellStyle name="표준 2 9 15" xfId="24675"/>
    <cellStyle name="표준 2 9 15 2" xfId="37371"/>
    <cellStyle name="표준 2 9 16" xfId="24676"/>
    <cellStyle name="표준 2 9 17" xfId="24677"/>
    <cellStyle name="표준 2 9 18" xfId="24678"/>
    <cellStyle name="표준 2 9 19" xfId="24679"/>
    <cellStyle name="표준 2 9 2" xfId="24680"/>
    <cellStyle name="표준 2 9 2 10" xfId="35316"/>
    <cellStyle name="표준 2 9 2 2" xfId="24681"/>
    <cellStyle name="표준 2 9 2 2 2" xfId="24682"/>
    <cellStyle name="표준 2 9 2 2 2 2" xfId="37372"/>
    <cellStyle name="표준 2 9 2 2 3" xfId="24683"/>
    <cellStyle name="표준 2 9 2 2 3 2" xfId="37373"/>
    <cellStyle name="표준 2 9 2 2 4" xfId="24684"/>
    <cellStyle name="표준 2 9 2 2 4 2" xfId="37374"/>
    <cellStyle name="표준 2 9 2 2 5" xfId="24685"/>
    <cellStyle name="표준 2 9 2 2 6" xfId="24686"/>
    <cellStyle name="표준 2 9 2 2 7" xfId="24687"/>
    <cellStyle name="표준 2 9 2 2 8" xfId="24688"/>
    <cellStyle name="표준 2 9 2 2 9" xfId="35315"/>
    <cellStyle name="표준 2 9 2 3" xfId="24689"/>
    <cellStyle name="표준 2 9 2 3 2" xfId="37375"/>
    <cellStyle name="표준 2 9 2 4" xfId="24690"/>
    <cellStyle name="표준 2 9 2 4 2" xfId="37376"/>
    <cellStyle name="표준 2 9 2 5" xfId="24691"/>
    <cellStyle name="표준 2 9 2 5 2" xfId="37377"/>
    <cellStyle name="표준 2 9 2 6" xfId="24692"/>
    <cellStyle name="표준 2 9 2 7" xfId="24693"/>
    <cellStyle name="표준 2 9 2 8" xfId="24694"/>
    <cellStyle name="표준 2 9 2 9" xfId="24695"/>
    <cellStyle name="표준 2 9 20" xfId="35323"/>
    <cellStyle name="표준 2 9 3" xfId="24696"/>
    <cellStyle name="표준 2 9 3 2" xfId="24697"/>
    <cellStyle name="표준 2 9 3 2 2" xfId="37378"/>
    <cellStyle name="표준 2 9 3 3" xfId="24698"/>
    <cellStyle name="표준 2 9 3 3 2" xfId="37379"/>
    <cellStyle name="표준 2 9 3 4" xfId="24699"/>
    <cellStyle name="표준 2 9 3 4 2" xfId="37380"/>
    <cellStyle name="표준 2 9 3 5" xfId="24700"/>
    <cellStyle name="표준 2 9 3 6" xfId="24701"/>
    <cellStyle name="표준 2 9 3 7" xfId="24702"/>
    <cellStyle name="표준 2 9 3 8" xfId="24703"/>
    <cellStyle name="표준 2 9 3 9" xfId="35314"/>
    <cellStyle name="표준 2 9 4" xfId="24704"/>
    <cellStyle name="표준 2 9 4 10" xfId="35312"/>
    <cellStyle name="표준 2 9 4 2" xfId="24705"/>
    <cellStyle name="표준 2 9 4 2 2" xfId="24706"/>
    <cellStyle name="표준 2 9 4 2 2 2" xfId="37381"/>
    <cellStyle name="표준 2 9 4 2 3" xfId="24707"/>
    <cellStyle name="표준 2 9 4 2 3 2" xfId="37382"/>
    <cellStyle name="표준 2 9 4 2 4" xfId="24708"/>
    <cellStyle name="표준 2 9 4 2 4 2" xfId="37383"/>
    <cellStyle name="표준 2 9 4 2 5" xfId="24709"/>
    <cellStyle name="표준 2 9 4 2 6" xfId="24710"/>
    <cellStyle name="표준 2 9 4 2 7" xfId="24711"/>
    <cellStyle name="표준 2 9 4 2 8" xfId="24712"/>
    <cellStyle name="표준 2 9 4 2 9" xfId="35311"/>
    <cellStyle name="표준 2 9 4 3" xfId="24713"/>
    <cellStyle name="표준 2 9 4 3 2" xfId="37384"/>
    <cellStyle name="표준 2 9 4 4" xfId="24714"/>
    <cellStyle name="표준 2 9 4 4 2" xfId="37385"/>
    <cellStyle name="표준 2 9 4 5" xfId="24715"/>
    <cellStyle name="표준 2 9 4 5 2" xfId="37386"/>
    <cellStyle name="표준 2 9 4 6" xfId="24716"/>
    <cellStyle name="표준 2 9 4 7" xfId="24717"/>
    <cellStyle name="표준 2 9 4 8" xfId="24718"/>
    <cellStyle name="표준 2 9 4 9" xfId="24719"/>
    <cellStyle name="표준 2 9 5" xfId="24720"/>
    <cellStyle name="표준 2 9 5 10" xfId="35309"/>
    <cellStyle name="표준 2 9 5 2" xfId="24721"/>
    <cellStyle name="표준 2 9 5 2 2" xfId="24722"/>
    <cellStyle name="표준 2 9 5 2 2 2" xfId="37387"/>
    <cellStyle name="표준 2 9 5 2 3" xfId="24723"/>
    <cellStyle name="표준 2 9 5 2 3 2" xfId="37388"/>
    <cellStyle name="표준 2 9 5 2 4" xfId="24724"/>
    <cellStyle name="표준 2 9 5 2 4 2" xfId="37389"/>
    <cellStyle name="표준 2 9 5 2 5" xfId="24725"/>
    <cellStyle name="표준 2 9 5 2 6" xfId="24726"/>
    <cellStyle name="표준 2 9 5 2 7" xfId="24727"/>
    <cellStyle name="표준 2 9 5 2 8" xfId="24728"/>
    <cellStyle name="표준 2 9 5 2 9" xfId="35307"/>
    <cellStyle name="표준 2 9 5 3" xfId="24729"/>
    <cellStyle name="표준 2 9 5 3 2" xfId="37390"/>
    <cellStyle name="표준 2 9 5 4" xfId="24730"/>
    <cellStyle name="표준 2 9 5 4 2" xfId="37391"/>
    <cellStyle name="표준 2 9 5 5" xfId="24731"/>
    <cellStyle name="표준 2 9 5 5 2" xfId="37392"/>
    <cellStyle name="표준 2 9 5 6" xfId="24732"/>
    <cellStyle name="표준 2 9 5 7" xfId="24733"/>
    <cellStyle name="표준 2 9 5 8" xfId="24734"/>
    <cellStyle name="표준 2 9 5 9" xfId="24735"/>
    <cellStyle name="표준 2 9 6" xfId="24736"/>
    <cellStyle name="표준 2 9 6 2" xfId="24737"/>
    <cellStyle name="표준 2 9 6 2 2" xfId="37393"/>
    <cellStyle name="표준 2 9 6 3" xfId="24738"/>
    <cellStyle name="표준 2 9 6 3 2" xfId="37394"/>
    <cellStyle name="표준 2 9 6 4" xfId="24739"/>
    <cellStyle name="표준 2 9 6 4 2" xfId="37395"/>
    <cellStyle name="표준 2 9 6 5" xfId="24740"/>
    <cellStyle name="표준 2 9 6 6" xfId="24741"/>
    <cellStyle name="표준 2 9 6 7" xfId="24742"/>
    <cellStyle name="표준 2 9 6 8" xfId="24743"/>
    <cellStyle name="표준 2 9 6 9" xfId="35306"/>
    <cellStyle name="표준 2 9 7" xfId="24744"/>
    <cellStyle name="표준 2 9 7 2" xfId="24745"/>
    <cellStyle name="표준 2 9 7 2 2" xfId="37396"/>
    <cellStyle name="표준 2 9 7 3" xfId="24746"/>
    <cellStyle name="표준 2 9 7 3 2" xfId="37397"/>
    <cellStyle name="표준 2 9 7 4" xfId="24747"/>
    <cellStyle name="표준 2 9 7 4 2" xfId="37398"/>
    <cellStyle name="표준 2 9 7 5" xfId="24748"/>
    <cellStyle name="표준 2 9 7 6" xfId="24749"/>
    <cellStyle name="표준 2 9 7 7" xfId="24750"/>
    <cellStyle name="표준 2 9 7 8" xfId="24751"/>
    <cellStyle name="표준 2 9 7 9" xfId="35305"/>
    <cellStyle name="표준 2 9 8" xfId="24752"/>
    <cellStyle name="표준 2 9 8 2" xfId="24753"/>
    <cellStyle name="표준 2 9 8 2 2" xfId="37399"/>
    <cellStyle name="표준 2 9 8 3" xfId="24754"/>
    <cellStyle name="표준 2 9 8 3 2" xfId="37400"/>
    <cellStyle name="표준 2 9 8 4" xfId="24755"/>
    <cellStyle name="표준 2 9 8 4 2" xfId="37401"/>
    <cellStyle name="표준 2 9 8 5" xfId="24756"/>
    <cellStyle name="표준 2 9 8 6" xfId="24757"/>
    <cellStyle name="표준 2 9 8 7" xfId="24758"/>
    <cellStyle name="표준 2 9 8 8" xfId="24759"/>
    <cellStyle name="표준 2 9 8 9" xfId="35303"/>
    <cellStyle name="표준 2 9 9" xfId="24760"/>
    <cellStyle name="표준 2 9 9 2" xfId="24761"/>
    <cellStyle name="표준 2 9 9 2 2" xfId="37402"/>
    <cellStyle name="표준 2 9 9 3" xfId="24762"/>
    <cellStyle name="표준 2 9 9 3 2" xfId="37403"/>
    <cellStyle name="표준 2 9 9 4" xfId="24763"/>
    <cellStyle name="표준 2 9 9 4 2" xfId="37404"/>
    <cellStyle name="표준 2 9 9 5" xfId="24764"/>
    <cellStyle name="표준 2 9 9 6" xfId="24765"/>
    <cellStyle name="표준 2 9 9 7" xfId="24766"/>
    <cellStyle name="표준 2 9 9 8" xfId="24767"/>
    <cellStyle name="표준 2 9 9 9" xfId="35301"/>
    <cellStyle name="표준 20" xfId="24768"/>
    <cellStyle name="표준 20 2" xfId="24769"/>
    <cellStyle name="표준 20 2 10" xfId="35300"/>
    <cellStyle name="표준 20 2 11" xfId="40843"/>
    <cellStyle name="표준 20 2 2" xfId="24770"/>
    <cellStyle name="표준 20 2 2 2" xfId="37405"/>
    <cellStyle name="표준 20 2 3" xfId="24771"/>
    <cellStyle name="표준 20 2 3 2" xfId="37406"/>
    <cellStyle name="표준 20 2 4" xfId="24772"/>
    <cellStyle name="표준 20 2 4 2" xfId="37407"/>
    <cellStyle name="표준 20 2 5" xfId="24773"/>
    <cellStyle name="표준 20 2 5 2" xfId="37408"/>
    <cellStyle name="표준 20 2 6" xfId="24774"/>
    <cellStyle name="표준 20 2 7" xfId="24775"/>
    <cellStyle name="표준 20 2 8" xfId="24776"/>
    <cellStyle name="표준 20 2 9" xfId="24777"/>
    <cellStyle name="표준 20 3" xfId="24778"/>
    <cellStyle name="표준 20 3 10" xfId="35298"/>
    <cellStyle name="표준 20 3 11" xfId="40844"/>
    <cellStyle name="표준 20 3 2" xfId="24779"/>
    <cellStyle name="표준 20 3 2 2" xfId="37409"/>
    <cellStyle name="표준 20 3 3" xfId="24780"/>
    <cellStyle name="표준 20 3 3 2" xfId="37410"/>
    <cellStyle name="표준 20 3 4" xfId="24781"/>
    <cellStyle name="표준 20 3 4 2" xfId="37411"/>
    <cellStyle name="표준 20 3 5" xfId="24782"/>
    <cellStyle name="표준 20 3 5 2" xfId="37412"/>
    <cellStyle name="표준 20 3 6" xfId="24783"/>
    <cellStyle name="표준 20 3 7" xfId="24784"/>
    <cellStyle name="표준 20 3 8" xfId="24785"/>
    <cellStyle name="표준 20 3 9" xfId="24786"/>
    <cellStyle name="표준 20 4" xfId="24787"/>
    <cellStyle name="표준 20 4 10" xfId="35296"/>
    <cellStyle name="표준 20 4 11" xfId="40845"/>
    <cellStyle name="표준 20 4 2" xfId="24788"/>
    <cellStyle name="표준 20 4 2 2" xfId="37413"/>
    <cellStyle name="표준 20 4 3" xfId="24789"/>
    <cellStyle name="표준 20 4 3 2" xfId="37414"/>
    <cellStyle name="표준 20 4 4" xfId="24790"/>
    <cellStyle name="표준 20 4 4 2" xfId="37415"/>
    <cellStyle name="표준 20 4 5" xfId="24791"/>
    <cellStyle name="표준 20 4 5 2" xfId="37416"/>
    <cellStyle name="표준 20 4 6" xfId="24792"/>
    <cellStyle name="표준 20 4 7" xfId="24793"/>
    <cellStyle name="표준 20 4 8" xfId="24794"/>
    <cellStyle name="표준 20 4 9" xfId="24795"/>
    <cellStyle name="표준 20 5" xfId="24796"/>
    <cellStyle name="표준 20 5 10" xfId="35295"/>
    <cellStyle name="표준 20 5 2" xfId="24797"/>
    <cellStyle name="표준 20 5 2 2" xfId="37417"/>
    <cellStyle name="표준 20 5 3" xfId="24798"/>
    <cellStyle name="표준 20 5 3 2" xfId="37418"/>
    <cellStyle name="표준 20 5 4" xfId="24799"/>
    <cellStyle name="표준 20 5 4 2" xfId="37419"/>
    <cellStyle name="표준 20 5 5" xfId="24800"/>
    <cellStyle name="표준 20 5 5 2" xfId="37420"/>
    <cellStyle name="표준 20 5 6" xfId="24801"/>
    <cellStyle name="표준 20 5 7" xfId="24802"/>
    <cellStyle name="표준 20 5 8" xfId="24803"/>
    <cellStyle name="표준 20 5 9" xfId="24804"/>
    <cellStyle name="표준 20 6" xfId="37421"/>
    <cellStyle name="표준 21" xfId="24805"/>
    <cellStyle name="표준 21 10" xfId="35294"/>
    <cellStyle name="표준 21 2" xfId="24806"/>
    <cellStyle name="표준 21 2 2" xfId="37422"/>
    <cellStyle name="표준 21 2 3" xfId="39989"/>
    <cellStyle name="표준 21 2 4" xfId="40846"/>
    <cellStyle name="표준 21 3" xfId="24807"/>
    <cellStyle name="표준 21 3 2" xfId="37423"/>
    <cellStyle name="표준 21 3 3" xfId="40847"/>
    <cellStyle name="표준 21 4" xfId="24808"/>
    <cellStyle name="표준 21 4 2" xfId="37424"/>
    <cellStyle name="표준 21 4 3" xfId="40848"/>
    <cellStyle name="표준 21 5" xfId="24809"/>
    <cellStyle name="표준 21 5 2" xfId="37425"/>
    <cellStyle name="표준 21 6" xfId="24810"/>
    <cellStyle name="표준 21 7" xfId="24811"/>
    <cellStyle name="표준 21 8" xfId="24812"/>
    <cellStyle name="표준 21 9" xfId="24813"/>
    <cellStyle name="표준 22" xfId="24814"/>
    <cellStyle name="표준 22 10" xfId="35292"/>
    <cellStyle name="표준 22 2" xfId="24815"/>
    <cellStyle name="표준 22 2 2" xfId="37426"/>
    <cellStyle name="표준 22 2 3" xfId="40849"/>
    <cellStyle name="표준 22 3" xfId="24816"/>
    <cellStyle name="표준 22 3 2" xfId="37427"/>
    <cellStyle name="표준 22 3 3" xfId="40850"/>
    <cellStyle name="표준 22 4" xfId="24817"/>
    <cellStyle name="표준 22 4 2" xfId="37428"/>
    <cellStyle name="표준 22 4 3" xfId="40851"/>
    <cellStyle name="표준 22 5" xfId="24818"/>
    <cellStyle name="표준 22 5 2" xfId="37429"/>
    <cellStyle name="표준 22 6" xfId="24819"/>
    <cellStyle name="표준 22 7" xfId="24820"/>
    <cellStyle name="표준 22 8" xfId="24821"/>
    <cellStyle name="표준 22 9" xfId="24822"/>
    <cellStyle name="표준 23" xfId="24823"/>
    <cellStyle name="표준 23 10" xfId="35290"/>
    <cellStyle name="표준 23 2" xfId="24824"/>
    <cellStyle name="표준 23 2 2" xfId="37430"/>
    <cellStyle name="표준 23 2 3" xfId="40852"/>
    <cellStyle name="표준 23 3" xfId="24825"/>
    <cellStyle name="표준 23 3 2" xfId="37431"/>
    <cellStyle name="표준 23 3 3" xfId="40853"/>
    <cellStyle name="표준 23 4" xfId="24826"/>
    <cellStyle name="표준 23 4 2" xfId="37432"/>
    <cellStyle name="표준 23 4 3" xfId="40854"/>
    <cellStyle name="표준 23 5" xfId="24827"/>
    <cellStyle name="표준 23 5 2" xfId="37433"/>
    <cellStyle name="표준 23 6" xfId="24828"/>
    <cellStyle name="표준 23 7" xfId="24829"/>
    <cellStyle name="표준 23 8" xfId="24830"/>
    <cellStyle name="표준 23 9" xfId="24831"/>
    <cellStyle name="표준 24" xfId="24832"/>
    <cellStyle name="표준 24 10" xfId="35289"/>
    <cellStyle name="표준 24 2" xfId="24833"/>
    <cellStyle name="표준 24 2 2" xfId="37434"/>
    <cellStyle name="표준 24 2 3" xfId="40855"/>
    <cellStyle name="표준 24 3" xfId="24834"/>
    <cellStyle name="표준 24 3 2" xfId="37435"/>
    <cellStyle name="표준 24 3 3" xfId="40856"/>
    <cellStyle name="표준 24 4" xfId="24835"/>
    <cellStyle name="표준 24 4 2" xfId="37436"/>
    <cellStyle name="표준 24 4 3" xfId="40857"/>
    <cellStyle name="표준 24 5" xfId="24836"/>
    <cellStyle name="표준 24 5 2" xfId="37437"/>
    <cellStyle name="표준 24 6" xfId="24837"/>
    <cellStyle name="표준 24 7" xfId="24838"/>
    <cellStyle name="표준 24 8" xfId="24839"/>
    <cellStyle name="표준 24 9" xfId="24840"/>
    <cellStyle name="표준 25" xfId="24841"/>
    <cellStyle name="표준 25 10" xfId="35288"/>
    <cellStyle name="표준 25 2" xfId="24842"/>
    <cellStyle name="표준 25 2 2" xfId="37438"/>
    <cellStyle name="표준 25 2 3" xfId="40858"/>
    <cellStyle name="표준 25 3" xfId="24843"/>
    <cellStyle name="표준 25 3 2" xfId="37439"/>
    <cellStyle name="표준 25 3 3" xfId="40859"/>
    <cellStyle name="표준 25 4" xfId="24844"/>
    <cellStyle name="표준 25 4 2" xfId="37440"/>
    <cellStyle name="표준 25 4 3" xfId="40860"/>
    <cellStyle name="표준 25 5" xfId="24845"/>
    <cellStyle name="표준 25 5 2" xfId="37441"/>
    <cellStyle name="표준 25 6" xfId="24846"/>
    <cellStyle name="표준 25 7" xfId="24847"/>
    <cellStyle name="표준 25 8" xfId="24848"/>
    <cellStyle name="표준 25 9" xfId="24849"/>
    <cellStyle name="표준 26" xfId="24850"/>
    <cellStyle name="표준 26 10" xfId="35286"/>
    <cellStyle name="표준 26 2" xfId="24851"/>
    <cellStyle name="표준 26 2 2" xfId="37442"/>
    <cellStyle name="표준 26 2 3" xfId="40861"/>
    <cellStyle name="표준 26 3" xfId="24852"/>
    <cellStyle name="표준 26 3 2" xfId="37443"/>
    <cellStyle name="표준 26 3 3" xfId="40862"/>
    <cellStyle name="표준 26 4" xfId="24853"/>
    <cellStyle name="표준 26 4 2" xfId="37444"/>
    <cellStyle name="표준 26 4 3" xfId="40863"/>
    <cellStyle name="표준 26 5" xfId="24854"/>
    <cellStyle name="표준 26 5 2" xfId="37445"/>
    <cellStyle name="표준 26 6" xfId="24855"/>
    <cellStyle name="표준 26 7" xfId="24856"/>
    <cellStyle name="표준 26 8" xfId="24857"/>
    <cellStyle name="표준 26 9" xfId="24858"/>
    <cellStyle name="표준 27" xfId="24859"/>
    <cellStyle name="표준 27 10" xfId="35284"/>
    <cellStyle name="표준 27 2" xfId="24860"/>
    <cellStyle name="표준 27 2 2" xfId="37446"/>
    <cellStyle name="표준 27 2 3" xfId="40864"/>
    <cellStyle name="표준 27 3" xfId="24861"/>
    <cellStyle name="표준 27 3 2" xfId="37447"/>
    <cellStyle name="표준 27 3 3" xfId="40865"/>
    <cellStyle name="표준 27 4" xfId="24862"/>
    <cellStyle name="표준 27 4 2" xfId="37448"/>
    <cellStyle name="표준 27 4 3" xfId="40866"/>
    <cellStyle name="표준 27 5" xfId="24863"/>
    <cellStyle name="표준 27 5 2" xfId="37449"/>
    <cellStyle name="표준 27 6" xfId="24864"/>
    <cellStyle name="표준 27 7" xfId="24865"/>
    <cellStyle name="표준 27 8" xfId="24866"/>
    <cellStyle name="표준 27 9" xfId="24867"/>
    <cellStyle name="표준 28" xfId="24868"/>
    <cellStyle name="표준 28 10" xfId="35283"/>
    <cellStyle name="표준 28 11" xfId="40867"/>
    <cellStyle name="표준 28 2" xfId="24869"/>
    <cellStyle name="표준 28 2 2" xfId="37450"/>
    <cellStyle name="표준 28 2 3" xfId="40868"/>
    <cellStyle name="표준 28 3" xfId="24870"/>
    <cellStyle name="표준 28 3 2" xfId="37451"/>
    <cellStyle name="표준 28 3 3" xfId="40869"/>
    <cellStyle name="표준 28 4" xfId="24871"/>
    <cellStyle name="표준 28 4 2" xfId="37452"/>
    <cellStyle name="표준 28 5" xfId="24872"/>
    <cellStyle name="표준 28 5 2" xfId="37453"/>
    <cellStyle name="표준 28 6" xfId="24873"/>
    <cellStyle name="표준 28 7" xfId="24874"/>
    <cellStyle name="표준 28 8" xfId="24875"/>
    <cellStyle name="표준 28 9" xfId="24876"/>
    <cellStyle name="표준 29" xfId="24877"/>
    <cellStyle name="표준 29 10" xfId="35282"/>
    <cellStyle name="표준 29 11" xfId="40870"/>
    <cellStyle name="표준 29 2" xfId="24878"/>
    <cellStyle name="표준 29 2 2" xfId="37454"/>
    <cellStyle name="표준 29 2 3" xfId="40871"/>
    <cellStyle name="표준 29 3" xfId="24879"/>
    <cellStyle name="표준 29 3 2" xfId="37455"/>
    <cellStyle name="표준 29 3 3" xfId="40872"/>
    <cellStyle name="표준 29 4" xfId="24880"/>
    <cellStyle name="표준 29 4 2" xfId="37456"/>
    <cellStyle name="표준 29 5" xfId="24881"/>
    <cellStyle name="표준 29 5 2" xfId="37457"/>
    <cellStyle name="표준 29 6" xfId="24882"/>
    <cellStyle name="표준 29 7" xfId="24883"/>
    <cellStyle name="표준 29 8" xfId="24884"/>
    <cellStyle name="표준 29 9" xfId="24885"/>
    <cellStyle name="표준 3" xfId="24886"/>
    <cellStyle name="표준 3 10" xfId="24887"/>
    <cellStyle name="표준 3 10 10" xfId="24888"/>
    <cellStyle name="표준 3 10 11" xfId="35279"/>
    <cellStyle name="표준 3 10 2" xfId="24889"/>
    <cellStyle name="표준 3 10 2 10" xfId="35278"/>
    <cellStyle name="표준 3 10 2 2" xfId="24890"/>
    <cellStyle name="표준 3 10 2 2 2" xfId="37458"/>
    <cellStyle name="표준 3 10 2 3" xfId="24891"/>
    <cellStyle name="표준 3 10 2 3 2" xfId="37459"/>
    <cellStyle name="표준 3 10 2 4" xfId="24892"/>
    <cellStyle name="표준 3 10 2 4 2" xfId="37460"/>
    <cellStyle name="표준 3 10 2 5" xfId="24893"/>
    <cellStyle name="표준 3 10 2 5 2" xfId="37461"/>
    <cellStyle name="표준 3 10 2 6" xfId="24894"/>
    <cellStyle name="표준 3 10 2 7" xfId="24895"/>
    <cellStyle name="표준 3 10 2 8" xfId="24896"/>
    <cellStyle name="표준 3 10 2 9" xfId="24897"/>
    <cellStyle name="표준 3 10 3" xfId="24898"/>
    <cellStyle name="표준 3 10 3 2" xfId="37462"/>
    <cellStyle name="표준 3 10 4" xfId="24899"/>
    <cellStyle name="표준 3 10 4 2" xfId="37463"/>
    <cellStyle name="표준 3 10 5" xfId="24900"/>
    <cellStyle name="표준 3 10 5 2" xfId="37464"/>
    <cellStyle name="표준 3 10 6" xfId="24901"/>
    <cellStyle name="표준 3 10 6 2" xfId="37465"/>
    <cellStyle name="표준 3 10 7" xfId="24902"/>
    <cellStyle name="표준 3 10 8" xfId="24903"/>
    <cellStyle name="표준 3 10 9" xfId="24904"/>
    <cellStyle name="표준 3 11" xfId="24905"/>
    <cellStyle name="표준 3 11 10" xfId="24906"/>
    <cellStyle name="표준 3 11 11" xfId="35277"/>
    <cellStyle name="표준 3 11 2" xfId="24907"/>
    <cellStyle name="표준 3 11 2 10" xfId="35275"/>
    <cellStyle name="표준 3 11 2 2" xfId="24908"/>
    <cellStyle name="표준 3 11 2 2 2" xfId="37466"/>
    <cellStyle name="표준 3 11 2 3" xfId="24909"/>
    <cellStyle name="표준 3 11 2 3 2" xfId="37467"/>
    <cellStyle name="표준 3 11 2 4" xfId="24910"/>
    <cellStyle name="표준 3 11 2 4 2" xfId="37468"/>
    <cellStyle name="표준 3 11 2 5" xfId="24911"/>
    <cellStyle name="표준 3 11 2 5 2" xfId="37469"/>
    <cellStyle name="표준 3 11 2 6" xfId="24912"/>
    <cellStyle name="표준 3 11 2 7" xfId="24913"/>
    <cellStyle name="표준 3 11 2 8" xfId="24914"/>
    <cellStyle name="표준 3 11 2 9" xfId="24915"/>
    <cellStyle name="표준 3 11 3" xfId="24916"/>
    <cellStyle name="표준 3 11 3 2" xfId="37470"/>
    <cellStyle name="표준 3 11 4" xfId="24917"/>
    <cellStyle name="표준 3 11 4 2" xfId="37471"/>
    <cellStyle name="표준 3 11 5" xfId="24918"/>
    <cellStyle name="표준 3 11 5 2" xfId="37472"/>
    <cellStyle name="표준 3 11 6" xfId="24919"/>
    <cellStyle name="표준 3 11 6 2" xfId="37473"/>
    <cellStyle name="표준 3 11 7" xfId="24920"/>
    <cellStyle name="표준 3 11 8" xfId="24921"/>
    <cellStyle name="표준 3 11 9" xfId="24922"/>
    <cellStyle name="표준 3 12" xfId="24923"/>
    <cellStyle name="표준 3 12 10" xfId="24924"/>
    <cellStyle name="표준 3 12 11" xfId="35273"/>
    <cellStyle name="표준 3 12 2" xfId="24925"/>
    <cellStyle name="표준 3 12 2 10" xfId="35272"/>
    <cellStyle name="표준 3 12 2 2" xfId="24926"/>
    <cellStyle name="표준 3 12 2 2 2" xfId="37474"/>
    <cellStyle name="표준 3 12 2 3" xfId="24927"/>
    <cellStyle name="표준 3 12 2 3 2" xfId="37475"/>
    <cellStyle name="표준 3 12 2 4" xfId="24928"/>
    <cellStyle name="표준 3 12 2 4 2" xfId="37476"/>
    <cellStyle name="표준 3 12 2 5" xfId="24929"/>
    <cellStyle name="표준 3 12 2 5 2" xfId="37477"/>
    <cellStyle name="표준 3 12 2 6" xfId="24930"/>
    <cellStyle name="표준 3 12 2 7" xfId="24931"/>
    <cellStyle name="표준 3 12 2 8" xfId="24932"/>
    <cellStyle name="표준 3 12 2 9" xfId="24933"/>
    <cellStyle name="표준 3 12 3" xfId="24934"/>
    <cellStyle name="표준 3 12 3 2" xfId="37478"/>
    <cellStyle name="표준 3 12 4" xfId="24935"/>
    <cellStyle name="표준 3 12 4 2" xfId="37479"/>
    <cellStyle name="표준 3 12 5" xfId="24936"/>
    <cellStyle name="표준 3 12 5 2" xfId="37480"/>
    <cellStyle name="표준 3 12 6" xfId="24937"/>
    <cellStyle name="표준 3 12 6 2" xfId="37481"/>
    <cellStyle name="표준 3 12 7" xfId="24938"/>
    <cellStyle name="표준 3 12 8" xfId="24939"/>
    <cellStyle name="표준 3 12 9" xfId="24940"/>
    <cellStyle name="표준 3 13" xfId="24941"/>
    <cellStyle name="표준 3 13 10" xfId="35271"/>
    <cellStyle name="표준 3 13 2" xfId="24942"/>
    <cellStyle name="표준 3 13 2 2" xfId="37482"/>
    <cellStyle name="표준 3 13 3" xfId="24943"/>
    <cellStyle name="표준 3 13 3 2" xfId="37483"/>
    <cellStyle name="표준 3 13 4" xfId="24944"/>
    <cellStyle name="표준 3 13 4 2" xfId="37484"/>
    <cellStyle name="표준 3 13 5" xfId="24945"/>
    <cellStyle name="표준 3 13 5 2" xfId="37485"/>
    <cellStyle name="표준 3 13 6" xfId="24946"/>
    <cellStyle name="표준 3 13 7" xfId="24947"/>
    <cellStyle name="표준 3 13 8" xfId="24948"/>
    <cellStyle name="표준 3 13 9" xfId="24949"/>
    <cellStyle name="표준 3 14" xfId="24950"/>
    <cellStyle name="표준 3 14 10" xfId="35269"/>
    <cellStyle name="표준 3 14 2" xfId="24951"/>
    <cellStyle name="표준 3 14 2 2" xfId="37486"/>
    <cellStyle name="표준 3 14 3" xfId="24952"/>
    <cellStyle name="표준 3 14 3 2" xfId="37487"/>
    <cellStyle name="표준 3 14 4" xfId="24953"/>
    <cellStyle name="표준 3 14 4 2" xfId="37488"/>
    <cellStyle name="표준 3 14 5" xfId="24954"/>
    <cellStyle name="표준 3 14 5 2" xfId="37489"/>
    <cellStyle name="표준 3 14 6" xfId="24955"/>
    <cellStyle name="표준 3 14 7" xfId="24956"/>
    <cellStyle name="표준 3 14 8" xfId="24957"/>
    <cellStyle name="표준 3 14 9" xfId="24958"/>
    <cellStyle name="표준 3 15" xfId="24959"/>
    <cellStyle name="표준 3 15 10" xfId="35268"/>
    <cellStyle name="표준 3 15 2" xfId="24960"/>
    <cellStyle name="표준 3 15 2 2" xfId="37490"/>
    <cellStyle name="표준 3 15 3" xfId="24961"/>
    <cellStyle name="표준 3 15 3 2" xfId="37491"/>
    <cellStyle name="표준 3 15 4" xfId="24962"/>
    <cellStyle name="표준 3 15 4 2" xfId="37492"/>
    <cellStyle name="표준 3 15 5" xfId="24963"/>
    <cellStyle name="표준 3 15 5 2" xfId="37493"/>
    <cellStyle name="표준 3 15 6" xfId="24964"/>
    <cellStyle name="표준 3 15 7" xfId="24965"/>
    <cellStyle name="표준 3 15 8" xfId="24966"/>
    <cellStyle name="표준 3 15 9" xfId="24967"/>
    <cellStyle name="표준 3 16" xfId="24968"/>
    <cellStyle name="표준 3 16 10" xfId="35267"/>
    <cellStyle name="표준 3 16 2" xfId="24969"/>
    <cellStyle name="표준 3 16 2 2" xfId="37494"/>
    <cellStyle name="표준 3 16 3" xfId="24970"/>
    <cellStyle name="표준 3 16 3 2" xfId="37495"/>
    <cellStyle name="표준 3 16 4" xfId="24971"/>
    <cellStyle name="표준 3 16 4 2" xfId="37496"/>
    <cellStyle name="표준 3 16 5" xfId="24972"/>
    <cellStyle name="표준 3 16 5 2" xfId="37497"/>
    <cellStyle name="표준 3 16 6" xfId="24973"/>
    <cellStyle name="표준 3 16 7" xfId="24974"/>
    <cellStyle name="표준 3 16 8" xfId="24975"/>
    <cellStyle name="표준 3 16 9" xfId="24976"/>
    <cellStyle name="표준 3 17" xfId="24977"/>
    <cellStyle name="표준 3 17 10" xfId="24978"/>
    <cellStyle name="표준 3 17 11" xfId="35265"/>
    <cellStyle name="표준 3 17 2" xfId="24979"/>
    <cellStyle name="표준 3 17 2 10" xfId="35263"/>
    <cellStyle name="표준 3 17 2 2" xfId="24980"/>
    <cellStyle name="표준 3 17 2 2 2" xfId="37498"/>
    <cellStyle name="표준 3 17 2 3" xfId="24981"/>
    <cellStyle name="표준 3 17 2 3 2" xfId="37499"/>
    <cellStyle name="표준 3 17 2 4" xfId="24982"/>
    <cellStyle name="표준 3 17 2 4 2" xfId="37500"/>
    <cellStyle name="표준 3 17 2 5" xfId="24983"/>
    <cellStyle name="표준 3 17 2 5 2" xfId="37501"/>
    <cellStyle name="표준 3 17 2 6" xfId="24984"/>
    <cellStyle name="표준 3 17 2 7" xfId="24985"/>
    <cellStyle name="표준 3 17 2 8" xfId="24986"/>
    <cellStyle name="표준 3 17 2 9" xfId="24987"/>
    <cellStyle name="표준 3 17 3" xfId="24988"/>
    <cellStyle name="표준 3 17 3 2" xfId="37502"/>
    <cellStyle name="표준 3 17 4" xfId="24989"/>
    <cellStyle name="표준 3 17 4 2" xfId="37503"/>
    <cellStyle name="표준 3 17 5" xfId="24990"/>
    <cellStyle name="표준 3 17 5 2" xfId="37504"/>
    <cellStyle name="표준 3 17 6" xfId="24991"/>
    <cellStyle name="표준 3 17 6 2" xfId="37505"/>
    <cellStyle name="표준 3 17 7" xfId="24992"/>
    <cellStyle name="표준 3 17 8" xfId="24993"/>
    <cellStyle name="표준 3 17 9" xfId="24994"/>
    <cellStyle name="표준 3 18" xfId="24995"/>
    <cellStyle name="표준 3 18 10" xfId="35262"/>
    <cellStyle name="표준 3 18 2" xfId="24996"/>
    <cellStyle name="표준 3 18 2 2" xfId="37506"/>
    <cellStyle name="표준 3 18 3" xfId="24997"/>
    <cellStyle name="표준 3 18 3 2" xfId="37507"/>
    <cellStyle name="표준 3 18 4" xfId="24998"/>
    <cellStyle name="표준 3 18 4 2" xfId="37508"/>
    <cellStyle name="표준 3 18 5" xfId="24999"/>
    <cellStyle name="표준 3 18 5 2" xfId="37509"/>
    <cellStyle name="표준 3 18 6" xfId="25000"/>
    <cellStyle name="표준 3 18 7" xfId="25001"/>
    <cellStyle name="표준 3 18 8" xfId="25002"/>
    <cellStyle name="표준 3 18 9" xfId="25003"/>
    <cellStyle name="표준 3 19" xfId="25004"/>
    <cellStyle name="표준 3 19 2" xfId="37510"/>
    <cellStyle name="표준 3 2" xfId="25005"/>
    <cellStyle name="표준 3 2 10" xfId="25006"/>
    <cellStyle name="표준 3 2 10 2" xfId="37511"/>
    <cellStyle name="표준 3 2 11" xfId="25007"/>
    <cellStyle name="표준 3 2 11 10" xfId="35258"/>
    <cellStyle name="표준 3 2 11 2" xfId="25008"/>
    <cellStyle name="표준 3 2 11 2 2" xfId="37512"/>
    <cellStyle name="표준 3 2 11 3" xfId="25009"/>
    <cellStyle name="표준 3 2 11 3 2" xfId="37513"/>
    <cellStyle name="표준 3 2 11 4" xfId="25010"/>
    <cellStyle name="표준 3 2 11 4 2" xfId="37514"/>
    <cellStyle name="표준 3 2 11 5" xfId="25011"/>
    <cellStyle name="표준 3 2 11 5 2" xfId="37515"/>
    <cellStyle name="표준 3 2 11 6" xfId="25012"/>
    <cellStyle name="표준 3 2 11 7" xfId="25013"/>
    <cellStyle name="표준 3 2 11 8" xfId="25014"/>
    <cellStyle name="표준 3 2 11 9" xfId="25015"/>
    <cellStyle name="표준 3 2 12" xfId="25016"/>
    <cellStyle name="표준 3 2 12 10" xfId="35257"/>
    <cellStyle name="표준 3 2 12 2" xfId="25017"/>
    <cellStyle name="표준 3 2 12 2 2" xfId="37516"/>
    <cellStyle name="표준 3 2 12 3" xfId="25018"/>
    <cellStyle name="표준 3 2 12 3 2" xfId="37517"/>
    <cellStyle name="표준 3 2 12 4" xfId="25019"/>
    <cellStyle name="표준 3 2 12 4 2" xfId="37518"/>
    <cellStyle name="표준 3 2 12 5" xfId="25020"/>
    <cellStyle name="표준 3 2 12 5 2" xfId="37519"/>
    <cellStyle name="표준 3 2 12 6" xfId="25021"/>
    <cellStyle name="표준 3 2 12 7" xfId="25022"/>
    <cellStyle name="표준 3 2 12 8" xfId="25023"/>
    <cellStyle name="표준 3 2 12 9" xfId="25024"/>
    <cellStyle name="표준 3 2 13" xfId="25025"/>
    <cellStyle name="표준 3 2 13 10" xfId="35255"/>
    <cellStyle name="표준 3 2 13 2" xfId="25026"/>
    <cellStyle name="표준 3 2 13 2 2" xfId="37520"/>
    <cellStyle name="표준 3 2 13 3" xfId="25027"/>
    <cellStyle name="표준 3 2 13 3 2" xfId="37521"/>
    <cellStyle name="표준 3 2 13 4" xfId="25028"/>
    <cellStyle name="표준 3 2 13 4 2" xfId="37522"/>
    <cellStyle name="표준 3 2 13 5" xfId="25029"/>
    <cellStyle name="표준 3 2 13 5 2" xfId="37523"/>
    <cellStyle name="표준 3 2 13 6" xfId="25030"/>
    <cellStyle name="표준 3 2 13 7" xfId="25031"/>
    <cellStyle name="표준 3 2 13 8" xfId="25032"/>
    <cellStyle name="표준 3 2 13 9" xfId="25033"/>
    <cellStyle name="표준 3 2 14" xfId="25034"/>
    <cellStyle name="표준 3 2 14 10" xfId="35253"/>
    <cellStyle name="표준 3 2 14 2" xfId="25035"/>
    <cellStyle name="표준 3 2 14 2 2" xfId="37524"/>
    <cellStyle name="표준 3 2 14 3" xfId="25036"/>
    <cellStyle name="표준 3 2 14 3 2" xfId="37525"/>
    <cellStyle name="표준 3 2 14 4" xfId="25037"/>
    <cellStyle name="표준 3 2 14 4 2" xfId="37526"/>
    <cellStyle name="표준 3 2 14 5" xfId="25038"/>
    <cellStyle name="표준 3 2 14 5 2" xfId="37527"/>
    <cellStyle name="표준 3 2 14 6" xfId="25039"/>
    <cellStyle name="표준 3 2 14 7" xfId="25040"/>
    <cellStyle name="표준 3 2 14 8" xfId="25041"/>
    <cellStyle name="표준 3 2 14 9" xfId="25042"/>
    <cellStyle name="표준 3 2 15" xfId="25043"/>
    <cellStyle name="표준 3 2 15 10" xfId="35252"/>
    <cellStyle name="표준 3 2 15 2" xfId="25044"/>
    <cellStyle name="표준 3 2 15 2 2" xfId="37528"/>
    <cellStyle name="표준 3 2 15 3" xfId="25045"/>
    <cellStyle name="표준 3 2 15 3 2" xfId="37529"/>
    <cellStyle name="표준 3 2 15 4" xfId="25046"/>
    <cellStyle name="표준 3 2 15 4 2" xfId="37530"/>
    <cellStyle name="표준 3 2 15 5" xfId="25047"/>
    <cellStyle name="표준 3 2 15 5 2" xfId="37531"/>
    <cellStyle name="표준 3 2 15 6" xfId="25048"/>
    <cellStyle name="표준 3 2 15 7" xfId="25049"/>
    <cellStyle name="표준 3 2 15 8" xfId="25050"/>
    <cellStyle name="표준 3 2 15 9" xfId="25051"/>
    <cellStyle name="표준 3 2 16" xfId="25052"/>
    <cellStyle name="표준 3 2 16 10" xfId="35246"/>
    <cellStyle name="표준 3 2 16 2" xfId="25053"/>
    <cellStyle name="표준 3 2 16 2 2" xfId="37532"/>
    <cellStyle name="표준 3 2 16 3" xfId="25054"/>
    <cellStyle name="표준 3 2 16 3 2" xfId="37533"/>
    <cellStyle name="표준 3 2 16 4" xfId="25055"/>
    <cellStyle name="표준 3 2 16 4 2" xfId="37534"/>
    <cellStyle name="표준 3 2 16 5" xfId="25056"/>
    <cellStyle name="표준 3 2 16 5 2" xfId="37535"/>
    <cellStyle name="표준 3 2 16 6" xfId="25057"/>
    <cellStyle name="표준 3 2 16 7" xfId="25058"/>
    <cellStyle name="표준 3 2 16 8" xfId="25059"/>
    <cellStyle name="표준 3 2 16 9" xfId="25060"/>
    <cellStyle name="표준 3 2 17" xfId="25061"/>
    <cellStyle name="표준 3 2 17 10" xfId="35244"/>
    <cellStyle name="표준 3 2 17 2" xfId="25062"/>
    <cellStyle name="표준 3 2 17 2 2" xfId="37536"/>
    <cellStyle name="표준 3 2 17 3" xfId="25063"/>
    <cellStyle name="표준 3 2 17 3 2" xfId="37537"/>
    <cellStyle name="표준 3 2 17 4" xfId="25064"/>
    <cellStyle name="표준 3 2 17 4 2" xfId="37538"/>
    <cellStyle name="표준 3 2 17 5" xfId="25065"/>
    <cellStyle name="표준 3 2 17 5 2" xfId="37539"/>
    <cellStyle name="표준 3 2 17 6" xfId="25066"/>
    <cellStyle name="표준 3 2 17 7" xfId="25067"/>
    <cellStyle name="표준 3 2 17 8" xfId="25068"/>
    <cellStyle name="표준 3 2 17 9" xfId="25069"/>
    <cellStyle name="표준 3 2 18" xfId="25070"/>
    <cellStyle name="표준 3 2 18 10" xfId="35242"/>
    <cellStyle name="표준 3 2 18 2" xfId="25071"/>
    <cellStyle name="표준 3 2 18 2 2" xfId="37540"/>
    <cellStyle name="표준 3 2 18 3" xfId="25072"/>
    <cellStyle name="표준 3 2 18 3 2" xfId="37541"/>
    <cellStyle name="표준 3 2 18 4" xfId="25073"/>
    <cellStyle name="표준 3 2 18 4 2" xfId="37542"/>
    <cellStyle name="표준 3 2 18 5" xfId="25074"/>
    <cellStyle name="표준 3 2 18 5 2" xfId="37543"/>
    <cellStyle name="표준 3 2 18 6" xfId="25075"/>
    <cellStyle name="표준 3 2 18 7" xfId="25076"/>
    <cellStyle name="표준 3 2 18 8" xfId="25077"/>
    <cellStyle name="표준 3 2 18 9" xfId="25078"/>
    <cellStyle name="표준 3 2 19" xfId="25079"/>
    <cellStyle name="표준 3 2 19 2" xfId="37544"/>
    <cellStyle name="표준 3 2 2" xfId="25080"/>
    <cellStyle name="표준 3 2 2 10" xfId="25081"/>
    <cellStyle name="표준 3 2 2 10 10" xfId="35238"/>
    <cellStyle name="표준 3 2 2 10 2" xfId="25082"/>
    <cellStyle name="표준 3 2 2 10 2 2" xfId="37545"/>
    <cellStyle name="표준 3 2 2 10 3" xfId="25083"/>
    <cellStyle name="표준 3 2 2 10 3 2" xfId="37546"/>
    <cellStyle name="표준 3 2 2 10 4" xfId="25084"/>
    <cellStyle name="표준 3 2 2 10 4 2" xfId="37547"/>
    <cellStyle name="표준 3 2 2 10 5" xfId="25085"/>
    <cellStyle name="표준 3 2 2 10 5 2" xfId="37548"/>
    <cellStyle name="표준 3 2 2 10 6" xfId="25086"/>
    <cellStyle name="표준 3 2 2 10 7" xfId="25087"/>
    <cellStyle name="표준 3 2 2 10 8" xfId="25088"/>
    <cellStyle name="표준 3 2 2 10 9" xfId="25089"/>
    <cellStyle name="표준 3 2 2 11" xfId="25090"/>
    <cellStyle name="표준 3 2 2 11 10" xfId="25091"/>
    <cellStyle name="표준 3 2 2 11 11" xfId="35237"/>
    <cellStyle name="표준 3 2 2 11 2" xfId="25092"/>
    <cellStyle name="표준 3 2 2 11 2 10" xfId="35236"/>
    <cellStyle name="표준 3 2 2 11 2 2" xfId="25093"/>
    <cellStyle name="표준 3 2 2 11 2 2 2" xfId="37549"/>
    <cellStyle name="표준 3 2 2 11 2 3" xfId="25094"/>
    <cellStyle name="표준 3 2 2 11 2 3 2" xfId="37550"/>
    <cellStyle name="표준 3 2 2 11 2 4" xfId="25095"/>
    <cellStyle name="표준 3 2 2 11 2 4 2" xfId="37551"/>
    <cellStyle name="표준 3 2 2 11 2 5" xfId="25096"/>
    <cellStyle name="표준 3 2 2 11 2 5 2" xfId="37552"/>
    <cellStyle name="표준 3 2 2 11 2 6" xfId="25097"/>
    <cellStyle name="표준 3 2 2 11 2 7" xfId="25098"/>
    <cellStyle name="표준 3 2 2 11 2 8" xfId="25099"/>
    <cellStyle name="표준 3 2 2 11 2 9" xfId="25100"/>
    <cellStyle name="표준 3 2 2 11 3" xfId="25101"/>
    <cellStyle name="표준 3 2 2 11 3 2" xfId="37553"/>
    <cellStyle name="표준 3 2 2 11 4" xfId="25102"/>
    <cellStyle name="표준 3 2 2 11 4 2" xfId="37554"/>
    <cellStyle name="표준 3 2 2 11 5" xfId="25103"/>
    <cellStyle name="표준 3 2 2 11 5 2" xfId="37555"/>
    <cellStyle name="표준 3 2 2 11 6" xfId="25104"/>
    <cellStyle name="표준 3 2 2 11 6 2" xfId="37556"/>
    <cellStyle name="표준 3 2 2 11 7" xfId="25105"/>
    <cellStyle name="표준 3 2 2 11 8" xfId="25106"/>
    <cellStyle name="표준 3 2 2 11 9" xfId="25107"/>
    <cellStyle name="표준 3 2 2 12" xfId="25108"/>
    <cellStyle name="표준 3 2 2 12 10" xfId="35235"/>
    <cellStyle name="표준 3 2 2 12 2" xfId="25109"/>
    <cellStyle name="표준 3 2 2 12 2 2" xfId="37557"/>
    <cellStyle name="표준 3 2 2 12 3" xfId="25110"/>
    <cellStyle name="표준 3 2 2 12 3 2" xfId="37558"/>
    <cellStyle name="표준 3 2 2 12 4" xfId="25111"/>
    <cellStyle name="표준 3 2 2 12 4 2" xfId="37559"/>
    <cellStyle name="표준 3 2 2 12 5" xfId="25112"/>
    <cellStyle name="표준 3 2 2 12 5 2" xfId="37560"/>
    <cellStyle name="표준 3 2 2 12 6" xfId="25113"/>
    <cellStyle name="표준 3 2 2 12 7" xfId="25114"/>
    <cellStyle name="표준 3 2 2 12 8" xfId="25115"/>
    <cellStyle name="표준 3 2 2 12 9" xfId="25116"/>
    <cellStyle name="표준 3 2 2 13" xfId="25117"/>
    <cellStyle name="표준 3 2 2 13 10" xfId="35233"/>
    <cellStyle name="표준 3 2 2 13 2" xfId="25118"/>
    <cellStyle name="표준 3 2 2 13 2 2" xfId="37561"/>
    <cellStyle name="표준 3 2 2 13 3" xfId="25119"/>
    <cellStyle name="표준 3 2 2 13 3 2" xfId="37562"/>
    <cellStyle name="표준 3 2 2 13 4" xfId="25120"/>
    <cellStyle name="표준 3 2 2 13 4 2" xfId="37563"/>
    <cellStyle name="표준 3 2 2 13 5" xfId="25121"/>
    <cellStyle name="표준 3 2 2 13 5 2" xfId="37564"/>
    <cellStyle name="표준 3 2 2 13 6" xfId="25122"/>
    <cellStyle name="표준 3 2 2 13 7" xfId="25123"/>
    <cellStyle name="표준 3 2 2 13 8" xfId="25124"/>
    <cellStyle name="표준 3 2 2 13 9" xfId="25125"/>
    <cellStyle name="표준 3 2 2 14" xfId="25126"/>
    <cellStyle name="표준 3 2 2 14 10" xfId="35231"/>
    <cellStyle name="표준 3 2 2 14 2" xfId="25127"/>
    <cellStyle name="표준 3 2 2 14 2 2" xfId="37565"/>
    <cellStyle name="표준 3 2 2 14 3" xfId="25128"/>
    <cellStyle name="표준 3 2 2 14 3 2" xfId="37566"/>
    <cellStyle name="표준 3 2 2 14 4" xfId="25129"/>
    <cellStyle name="표준 3 2 2 14 4 2" xfId="37567"/>
    <cellStyle name="표준 3 2 2 14 5" xfId="25130"/>
    <cellStyle name="표준 3 2 2 14 5 2" xfId="37568"/>
    <cellStyle name="표준 3 2 2 14 6" xfId="25131"/>
    <cellStyle name="표준 3 2 2 14 7" xfId="25132"/>
    <cellStyle name="표준 3 2 2 14 8" xfId="25133"/>
    <cellStyle name="표준 3 2 2 14 9" xfId="25134"/>
    <cellStyle name="표준 3 2 2 15" xfId="25135"/>
    <cellStyle name="표준 3 2 2 15 10" xfId="35229"/>
    <cellStyle name="표준 3 2 2 15 2" xfId="25136"/>
    <cellStyle name="표준 3 2 2 15 2 2" xfId="37569"/>
    <cellStyle name="표준 3 2 2 15 3" xfId="25137"/>
    <cellStyle name="표준 3 2 2 15 3 2" xfId="37570"/>
    <cellStyle name="표준 3 2 2 15 4" xfId="25138"/>
    <cellStyle name="표준 3 2 2 15 4 2" xfId="37571"/>
    <cellStyle name="표준 3 2 2 15 5" xfId="25139"/>
    <cellStyle name="표준 3 2 2 15 5 2" xfId="37572"/>
    <cellStyle name="표준 3 2 2 15 6" xfId="25140"/>
    <cellStyle name="표준 3 2 2 15 7" xfId="25141"/>
    <cellStyle name="표준 3 2 2 15 8" xfId="25142"/>
    <cellStyle name="표준 3 2 2 15 9" xfId="25143"/>
    <cellStyle name="표준 3 2 2 16" xfId="25144"/>
    <cellStyle name="표준 3 2 2 16 10" xfId="35227"/>
    <cellStyle name="표준 3 2 2 16 2" xfId="25145"/>
    <cellStyle name="표준 3 2 2 16 2 2" xfId="37573"/>
    <cellStyle name="표준 3 2 2 16 3" xfId="25146"/>
    <cellStyle name="표준 3 2 2 16 3 2" xfId="37574"/>
    <cellStyle name="표준 3 2 2 16 4" xfId="25147"/>
    <cellStyle name="표준 3 2 2 16 4 2" xfId="37575"/>
    <cellStyle name="표준 3 2 2 16 5" xfId="25148"/>
    <cellStyle name="표준 3 2 2 16 5 2" xfId="37576"/>
    <cellStyle name="표준 3 2 2 16 6" xfId="25149"/>
    <cellStyle name="표준 3 2 2 16 7" xfId="25150"/>
    <cellStyle name="표준 3 2 2 16 8" xfId="25151"/>
    <cellStyle name="표준 3 2 2 16 9" xfId="25152"/>
    <cellStyle name="표준 3 2 2 17" xfId="25153"/>
    <cellStyle name="표준 3 2 2 17 10" xfId="35225"/>
    <cellStyle name="표준 3 2 2 17 2" xfId="25154"/>
    <cellStyle name="표준 3 2 2 17 2 2" xfId="37577"/>
    <cellStyle name="표준 3 2 2 17 3" xfId="25155"/>
    <cellStyle name="표준 3 2 2 17 3 2" xfId="37578"/>
    <cellStyle name="표준 3 2 2 17 4" xfId="25156"/>
    <cellStyle name="표준 3 2 2 17 4 2" xfId="37579"/>
    <cellStyle name="표준 3 2 2 17 5" xfId="25157"/>
    <cellStyle name="표준 3 2 2 17 5 2" xfId="37580"/>
    <cellStyle name="표준 3 2 2 17 6" xfId="25158"/>
    <cellStyle name="표준 3 2 2 17 7" xfId="25159"/>
    <cellStyle name="표준 3 2 2 17 8" xfId="25160"/>
    <cellStyle name="표준 3 2 2 17 9" xfId="25161"/>
    <cellStyle name="표준 3 2 2 18" xfId="25162"/>
    <cellStyle name="표준 3 2 2 18 2" xfId="37581"/>
    <cellStyle name="표준 3 2 2 19" xfId="25163"/>
    <cellStyle name="표준 3 2 2 19 2" xfId="37582"/>
    <cellStyle name="표준 3 2 2 2" xfId="25164"/>
    <cellStyle name="표준 3 2 2 2 10" xfId="25165"/>
    <cellStyle name="표준 3 2 2 2 10 2" xfId="37583"/>
    <cellStyle name="표준 3 2 2 2 11" xfId="25166"/>
    <cellStyle name="표준 3 2 2 2 12" xfId="25167"/>
    <cellStyle name="표준 3 2 2 2 13" xfId="25168"/>
    <cellStyle name="표준 3 2 2 2 14" xfId="25169"/>
    <cellStyle name="표준 3 2 2 2 15" xfId="35224"/>
    <cellStyle name="표준 3 2 2 2 2" xfId="25170"/>
    <cellStyle name="표준 3 2 2 2 2 10" xfId="35223"/>
    <cellStyle name="표준 3 2 2 2 2 2" xfId="25171"/>
    <cellStyle name="표준 3 2 2 2 2 2 2" xfId="37584"/>
    <cellStyle name="표준 3 2 2 2 2 3" xfId="25172"/>
    <cellStyle name="표준 3 2 2 2 2 3 2" xfId="37585"/>
    <cellStyle name="표준 3 2 2 2 2 4" xfId="25173"/>
    <cellStyle name="표준 3 2 2 2 2 4 2" xfId="37586"/>
    <cellStyle name="표준 3 2 2 2 2 5" xfId="25174"/>
    <cellStyle name="표준 3 2 2 2 2 5 2" xfId="37587"/>
    <cellStyle name="표준 3 2 2 2 2 6" xfId="25175"/>
    <cellStyle name="표준 3 2 2 2 2 7" xfId="25176"/>
    <cellStyle name="표준 3 2 2 2 2 8" xfId="25177"/>
    <cellStyle name="표준 3 2 2 2 2 9" xfId="25178"/>
    <cellStyle name="표준 3 2 2 2 3" xfId="25179"/>
    <cellStyle name="표준 3 2 2 2 3 10" xfId="35222"/>
    <cellStyle name="표준 3 2 2 2 3 2" xfId="25180"/>
    <cellStyle name="표준 3 2 2 2 3 2 2" xfId="37588"/>
    <cellStyle name="표준 3 2 2 2 3 3" xfId="25181"/>
    <cellStyle name="표준 3 2 2 2 3 3 2" xfId="37589"/>
    <cellStyle name="표준 3 2 2 2 3 4" xfId="25182"/>
    <cellStyle name="표준 3 2 2 2 3 4 2" xfId="37590"/>
    <cellStyle name="표준 3 2 2 2 3 5" xfId="25183"/>
    <cellStyle name="표준 3 2 2 2 3 5 2" xfId="37591"/>
    <cellStyle name="표준 3 2 2 2 3 6" xfId="25184"/>
    <cellStyle name="표준 3 2 2 2 3 7" xfId="25185"/>
    <cellStyle name="표준 3 2 2 2 3 8" xfId="25186"/>
    <cellStyle name="표준 3 2 2 2 3 9" xfId="25187"/>
    <cellStyle name="표준 3 2 2 2 4" xfId="25188"/>
    <cellStyle name="표준 3 2 2 2 4 10" xfId="35220"/>
    <cellStyle name="표준 3 2 2 2 4 2" xfId="25189"/>
    <cellStyle name="표준 3 2 2 2 4 2 2" xfId="37592"/>
    <cellStyle name="표준 3 2 2 2 4 3" xfId="25190"/>
    <cellStyle name="표준 3 2 2 2 4 3 2" xfId="37593"/>
    <cellStyle name="표준 3 2 2 2 4 4" xfId="25191"/>
    <cellStyle name="표준 3 2 2 2 4 4 2" xfId="37594"/>
    <cellStyle name="표준 3 2 2 2 4 5" xfId="25192"/>
    <cellStyle name="표준 3 2 2 2 4 5 2" xfId="37595"/>
    <cellStyle name="표준 3 2 2 2 4 6" xfId="25193"/>
    <cellStyle name="표준 3 2 2 2 4 7" xfId="25194"/>
    <cellStyle name="표준 3 2 2 2 4 8" xfId="25195"/>
    <cellStyle name="표준 3 2 2 2 4 9" xfId="25196"/>
    <cellStyle name="표준 3 2 2 2 5" xfId="25197"/>
    <cellStyle name="표준 3 2 2 2 5 10" xfId="35218"/>
    <cellStyle name="표준 3 2 2 2 5 2" xfId="25198"/>
    <cellStyle name="표준 3 2 2 2 5 2 2" xfId="37596"/>
    <cellStyle name="표준 3 2 2 2 5 3" xfId="25199"/>
    <cellStyle name="표준 3 2 2 2 5 3 2" xfId="37597"/>
    <cellStyle name="표준 3 2 2 2 5 4" xfId="25200"/>
    <cellStyle name="표준 3 2 2 2 5 4 2" xfId="37598"/>
    <cellStyle name="표준 3 2 2 2 5 5" xfId="25201"/>
    <cellStyle name="표준 3 2 2 2 5 5 2" xfId="37599"/>
    <cellStyle name="표준 3 2 2 2 5 6" xfId="25202"/>
    <cellStyle name="표준 3 2 2 2 5 7" xfId="25203"/>
    <cellStyle name="표준 3 2 2 2 5 8" xfId="25204"/>
    <cellStyle name="표준 3 2 2 2 5 9" xfId="25205"/>
    <cellStyle name="표준 3 2 2 2 6" xfId="25206"/>
    <cellStyle name="표준 3 2 2 2 6 10" xfId="35216"/>
    <cellStyle name="표준 3 2 2 2 6 2" xfId="25207"/>
    <cellStyle name="표준 3 2 2 2 6 2 2" xfId="37600"/>
    <cellStyle name="표준 3 2 2 2 6 3" xfId="25208"/>
    <cellStyle name="표준 3 2 2 2 6 3 2" xfId="37601"/>
    <cellStyle name="표준 3 2 2 2 6 4" xfId="25209"/>
    <cellStyle name="표준 3 2 2 2 6 4 2" xfId="37602"/>
    <cellStyle name="표준 3 2 2 2 6 5" xfId="25210"/>
    <cellStyle name="표준 3 2 2 2 6 5 2" xfId="37603"/>
    <cellStyle name="표준 3 2 2 2 6 6" xfId="25211"/>
    <cellStyle name="표준 3 2 2 2 6 7" xfId="25212"/>
    <cellStyle name="표준 3 2 2 2 6 8" xfId="25213"/>
    <cellStyle name="표준 3 2 2 2 6 9" xfId="25214"/>
    <cellStyle name="표준 3 2 2 2 7" xfId="25215"/>
    <cellStyle name="표준 3 2 2 2 7 2" xfId="37604"/>
    <cellStyle name="표준 3 2 2 2 8" xfId="25216"/>
    <cellStyle name="표준 3 2 2 2 8 2" xfId="37605"/>
    <cellStyle name="표준 3 2 2 2 9" xfId="25217"/>
    <cellStyle name="표준 3 2 2 2 9 2" xfId="37606"/>
    <cellStyle name="표준 3 2 2 20" xfId="25218"/>
    <cellStyle name="표준 3 2 2 20 2" xfId="37607"/>
    <cellStyle name="표준 3 2 2 21" xfId="25219"/>
    <cellStyle name="표준 3 2 2 21 2" xfId="37608"/>
    <cellStyle name="표준 3 2 2 22" xfId="25220"/>
    <cellStyle name="표준 3 2 2 23" xfId="25221"/>
    <cellStyle name="표준 3 2 2 24" xfId="25222"/>
    <cellStyle name="표준 3 2 2 25" xfId="25223"/>
    <cellStyle name="표준 3 2 2 26" xfId="35240"/>
    <cellStyle name="표준 3 2 2 3" xfId="25224"/>
    <cellStyle name="표준 3 2 2 3 10" xfId="25225"/>
    <cellStyle name="표준 3 2 2 3 11" xfId="35214"/>
    <cellStyle name="표준 3 2 2 3 2" xfId="25226"/>
    <cellStyle name="표준 3 2 2 3 2 10" xfId="35212"/>
    <cellStyle name="표준 3 2 2 3 2 2" xfId="25227"/>
    <cellStyle name="표준 3 2 2 3 2 2 2" xfId="37609"/>
    <cellStyle name="표준 3 2 2 3 2 3" xfId="25228"/>
    <cellStyle name="표준 3 2 2 3 2 3 2" xfId="37610"/>
    <cellStyle name="표준 3 2 2 3 2 4" xfId="25229"/>
    <cellStyle name="표준 3 2 2 3 2 4 2" xfId="37611"/>
    <cellStyle name="표준 3 2 2 3 2 5" xfId="25230"/>
    <cellStyle name="표준 3 2 2 3 2 5 2" xfId="37612"/>
    <cellStyle name="표준 3 2 2 3 2 6" xfId="25231"/>
    <cellStyle name="표준 3 2 2 3 2 7" xfId="25232"/>
    <cellStyle name="표준 3 2 2 3 2 8" xfId="25233"/>
    <cellStyle name="표준 3 2 2 3 2 9" xfId="25234"/>
    <cellStyle name="표준 3 2 2 3 3" xfId="25235"/>
    <cellStyle name="표준 3 2 2 3 3 2" xfId="37613"/>
    <cellStyle name="표준 3 2 2 3 4" xfId="25236"/>
    <cellStyle name="표준 3 2 2 3 4 2" xfId="37614"/>
    <cellStyle name="표준 3 2 2 3 5" xfId="25237"/>
    <cellStyle name="표준 3 2 2 3 5 2" xfId="37615"/>
    <cellStyle name="표준 3 2 2 3 6" xfId="25238"/>
    <cellStyle name="표준 3 2 2 3 6 2" xfId="37616"/>
    <cellStyle name="표준 3 2 2 3 7" xfId="25239"/>
    <cellStyle name="표준 3 2 2 3 8" xfId="25240"/>
    <cellStyle name="표준 3 2 2 3 9" xfId="25241"/>
    <cellStyle name="표준 3 2 2 4" xfId="25242"/>
    <cellStyle name="표준 3 2 2 4 10" xfId="35210"/>
    <cellStyle name="표준 3 2 2 4 2" xfId="25243"/>
    <cellStyle name="표준 3 2 2 4 2 2" xfId="37617"/>
    <cellStyle name="표준 3 2 2 4 3" xfId="25244"/>
    <cellStyle name="표준 3 2 2 4 3 2" xfId="37618"/>
    <cellStyle name="표준 3 2 2 4 4" xfId="25245"/>
    <cellStyle name="표준 3 2 2 4 4 2" xfId="37619"/>
    <cellStyle name="표준 3 2 2 4 5" xfId="25246"/>
    <cellStyle name="표준 3 2 2 4 5 2" xfId="37620"/>
    <cellStyle name="표준 3 2 2 4 6" xfId="25247"/>
    <cellStyle name="표준 3 2 2 4 7" xfId="25248"/>
    <cellStyle name="표준 3 2 2 4 8" xfId="25249"/>
    <cellStyle name="표준 3 2 2 4 9" xfId="25250"/>
    <cellStyle name="표준 3 2 2 5" xfId="25251"/>
    <cellStyle name="표준 3 2 2 5 10" xfId="25252"/>
    <cellStyle name="표준 3 2 2 5 11" xfId="35209"/>
    <cellStyle name="표준 3 2 2 5 2" xfId="25253"/>
    <cellStyle name="표준 3 2 2 5 2 10" xfId="35208"/>
    <cellStyle name="표준 3 2 2 5 2 2" xfId="25254"/>
    <cellStyle name="표준 3 2 2 5 2 2 2" xfId="37621"/>
    <cellStyle name="표준 3 2 2 5 2 3" xfId="25255"/>
    <cellStyle name="표준 3 2 2 5 2 3 2" xfId="37622"/>
    <cellStyle name="표준 3 2 2 5 2 4" xfId="25256"/>
    <cellStyle name="표준 3 2 2 5 2 4 2" xfId="37623"/>
    <cellStyle name="표준 3 2 2 5 2 5" xfId="25257"/>
    <cellStyle name="표준 3 2 2 5 2 5 2" xfId="37624"/>
    <cellStyle name="표준 3 2 2 5 2 6" xfId="25258"/>
    <cellStyle name="표준 3 2 2 5 2 7" xfId="25259"/>
    <cellStyle name="표준 3 2 2 5 2 8" xfId="25260"/>
    <cellStyle name="표준 3 2 2 5 2 9" xfId="25261"/>
    <cellStyle name="표준 3 2 2 5 3" xfId="25262"/>
    <cellStyle name="표준 3 2 2 5 3 2" xfId="37625"/>
    <cellStyle name="표준 3 2 2 5 4" xfId="25263"/>
    <cellStyle name="표준 3 2 2 5 4 2" xfId="37626"/>
    <cellStyle name="표준 3 2 2 5 5" xfId="25264"/>
    <cellStyle name="표준 3 2 2 5 5 2" xfId="37627"/>
    <cellStyle name="표준 3 2 2 5 6" xfId="25265"/>
    <cellStyle name="표준 3 2 2 5 6 2" xfId="37628"/>
    <cellStyle name="표준 3 2 2 5 7" xfId="25266"/>
    <cellStyle name="표준 3 2 2 5 8" xfId="25267"/>
    <cellStyle name="표준 3 2 2 5 9" xfId="25268"/>
    <cellStyle name="표준 3 2 2 6" xfId="25269"/>
    <cellStyle name="표준 3 2 2 6 10" xfId="25270"/>
    <cellStyle name="표준 3 2 2 6 11" xfId="35206"/>
    <cellStyle name="표준 3 2 2 6 2" xfId="25271"/>
    <cellStyle name="표준 3 2 2 6 2 10" xfId="35204"/>
    <cellStyle name="표준 3 2 2 6 2 2" xfId="25272"/>
    <cellStyle name="표준 3 2 2 6 2 2 2" xfId="37629"/>
    <cellStyle name="표준 3 2 2 6 2 3" xfId="25273"/>
    <cellStyle name="표준 3 2 2 6 2 3 2" xfId="37630"/>
    <cellStyle name="표준 3 2 2 6 2 4" xfId="25274"/>
    <cellStyle name="표준 3 2 2 6 2 4 2" xfId="37631"/>
    <cellStyle name="표준 3 2 2 6 2 5" xfId="25275"/>
    <cellStyle name="표준 3 2 2 6 2 5 2" xfId="37632"/>
    <cellStyle name="표준 3 2 2 6 2 6" xfId="25276"/>
    <cellStyle name="표준 3 2 2 6 2 7" xfId="25277"/>
    <cellStyle name="표준 3 2 2 6 2 8" xfId="25278"/>
    <cellStyle name="표준 3 2 2 6 2 9" xfId="25279"/>
    <cellStyle name="표준 3 2 2 6 3" xfId="25280"/>
    <cellStyle name="표준 3 2 2 6 3 2" xfId="37633"/>
    <cellStyle name="표준 3 2 2 6 4" xfId="25281"/>
    <cellStyle name="표준 3 2 2 6 4 2" xfId="37634"/>
    <cellStyle name="표준 3 2 2 6 5" xfId="25282"/>
    <cellStyle name="표준 3 2 2 6 5 2" xfId="37635"/>
    <cellStyle name="표준 3 2 2 6 6" xfId="25283"/>
    <cellStyle name="표준 3 2 2 6 6 2" xfId="37636"/>
    <cellStyle name="표준 3 2 2 6 7" xfId="25284"/>
    <cellStyle name="표준 3 2 2 6 8" xfId="25285"/>
    <cellStyle name="표준 3 2 2 6 9" xfId="25286"/>
    <cellStyle name="표준 3 2 2 7" xfId="25287"/>
    <cellStyle name="표준 3 2 2 7 10" xfId="35202"/>
    <cellStyle name="표준 3 2 2 7 2" xfId="25288"/>
    <cellStyle name="표준 3 2 2 7 2 2" xfId="37637"/>
    <cellStyle name="표준 3 2 2 7 3" xfId="25289"/>
    <cellStyle name="표준 3 2 2 7 3 2" xfId="37638"/>
    <cellStyle name="표준 3 2 2 7 4" xfId="25290"/>
    <cellStyle name="표준 3 2 2 7 4 2" xfId="37639"/>
    <cellStyle name="표준 3 2 2 7 5" xfId="25291"/>
    <cellStyle name="표준 3 2 2 7 5 2" xfId="37640"/>
    <cellStyle name="표준 3 2 2 7 6" xfId="25292"/>
    <cellStyle name="표준 3 2 2 7 7" xfId="25293"/>
    <cellStyle name="표준 3 2 2 7 8" xfId="25294"/>
    <cellStyle name="표준 3 2 2 7 9" xfId="25295"/>
    <cellStyle name="표준 3 2 2 8" xfId="25296"/>
    <cellStyle name="표준 3 2 2 8 10" xfId="35200"/>
    <cellStyle name="표준 3 2 2 8 2" xfId="25297"/>
    <cellStyle name="표준 3 2 2 8 2 2" xfId="37641"/>
    <cellStyle name="표준 3 2 2 8 3" xfId="25298"/>
    <cellStyle name="표준 3 2 2 8 3 2" xfId="37642"/>
    <cellStyle name="표준 3 2 2 8 4" xfId="25299"/>
    <cellStyle name="표준 3 2 2 8 4 2" xfId="37643"/>
    <cellStyle name="표준 3 2 2 8 5" xfId="25300"/>
    <cellStyle name="표준 3 2 2 8 5 2" xfId="37644"/>
    <cellStyle name="표준 3 2 2 8 6" xfId="25301"/>
    <cellStyle name="표준 3 2 2 8 7" xfId="25302"/>
    <cellStyle name="표준 3 2 2 8 8" xfId="25303"/>
    <cellStyle name="표준 3 2 2 8 9" xfId="25304"/>
    <cellStyle name="표준 3 2 2 9" xfId="25305"/>
    <cellStyle name="표준 3 2 2 9 10" xfId="35198"/>
    <cellStyle name="표준 3 2 2 9 2" xfId="25306"/>
    <cellStyle name="표준 3 2 2 9 2 2" xfId="37645"/>
    <cellStyle name="표준 3 2 2 9 3" xfId="25307"/>
    <cellStyle name="표준 3 2 2 9 3 2" xfId="37646"/>
    <cellStyle name="표준 3 2 2 9 4" xfId="25308"/>
    <cellStyle name="표준 3 2 2 9 4 2" xfId="37647"/>
    <cellStyle name="표준 3 2 2 9 5" xfId="25309"/>
    <cellStyle name="표준 3 2 2 9 5 2" xfId="37648"/>
    <cellStyle name="표준 3 2 2 9 6" xfId="25310"/>
    <cellStyle name="표준 3 2 2 9 7" xfId="25311"/>
    <cellStyle name="표준 3 2 2 9 8" xfId="25312"/>
    <cellStyle name="표준 3 2 2 9 9" xfId="25313"/>
    <cellStyle name="표준 3 2 20" xfId="25314"/>
    <cellStyle name="표준 3 2 20 2" xfId="37649"/>
    <cellStyle name="표준 3 2 21" xfId="25315"/>
    <cellStyle name="표준 3 2 21 2" xfId="37650"/>
    <cellStyle name="표준 3 2 22" xfId="25316"/>
    <cellStyle name="표준 3 2 23" xfId="25317"/>
    <cellStyle name="표준 3 2 24" xfId="25318"/>
    <cellStyle name="표준 3 2 25" xfId="35260"/>
    <cellStyle name="표준 3 2 3" xfId="25319"/>
    <cellStyle name="표준 3 2 3 10" xfId="35196"/>
    <cellStyle name="표준 3 2 3 2" xfId="25320"/>
    <cellStyle name="표준 3 2 3 2 2" xfId="37651"/>
    <cellStyle name="표준 3 2 3 3" xfId="25321"/>
    <cellStyle name="표준 3 2 3 3 2" xfId="37652"/>
    <cellStyle name="표준 3 2 3 4" xfId="25322"/>
    <cellStyle name="표준 3 2 3 4 2" xfId="37653"/>
    <cellStyle name="표준 3 2 3 5" xfId="25323"/>
    <cellStyle name="표준 3 2 3 5 2" xfId="37654"/>
    <cellStyle name="표준 3 2 3 6" xfId="25324"/>
    <cellStyle name="표준 3 2 3 7" xfId="25325"/>
    <cellStyle name="표준 3 2 3 8" xfId="25326"/>
    <cellStyle name="표준 3 2 3 9" xfId="25327"/>
    <cellStyle name="표준 3 2 4" xfId="25328"/>
    <cellStyle name="표준 3 2 4 10" xfId="35194"/>
    <cellStyle name="표준 3 2 4 2" xfId="25329"/>
    <cellStyle name="표준 3 2 4 2 2" xfId="37655"/>
    <cellStyle name="표준 3 2 4 3" xfId="25330"/>
    <cellStyle name="표준 3 2 4 3 2" xfId="37656"/>
    <cellStyle name="표준 3 2 4 4" xfId="25331"/>
    <cellStyle name="표준 3 2 4 4 2" xfId="37657"/>
    <cellStyle name="표준 3 2 4 5" xfId="25332"/>
    <cellStyle name="표준 3 2 4 5 2" xfId="37658"/>
    <cellStyle name="표준 3 2 4 6" xfId="25333"/>
    <cellStyle name="표준 3 2 4 7" xfId="25334"/>
    <cellStyle name="표준 3 2 4 8" xfId="25335"/>
    <cellStyle name="표준 3 2 4 9" xfId="25336"/>
    <cellStyle name="표준 3 2 5" xfId="25337"/>
    <cellStyle name="표준 3 2 5 10" xfId="35193"/>
    <cellStyle name="표준 3 2 5 2" xfId="25338"/>
    <cellStyle name="표준 3 2 5 2 2" xfId="37659"/>
    <cellStyle name="표준 3 2 5 3" xfId="25339"/>
    <cellStyle name="표준 3 2 5 3 2" xfId="37660"/>
    <cellStyle name="표준 3 2 5 4" xfId="25340"/>
    <cellStyle name="표준 3 2 5 4 2" xfId="37661"/>
    <cellStyle name="표준 3 2 5 5" xfId="25341"/>
    <cellStyle name="표준 3 2 5 5 2" xfId="37662"/>
    <cellStyle name="표준 3 2 5 6" xfId="25342"/>
    <cellStyle name="표준 3 2 5 7" xfId="25343"/>
    <cellStyle name="표준 3 2 5 8" xfId="25344"/>
    <cellStyle name="표준 3 2 5 9" xfId="25345"/>
    <cellStyle name="표준 3 2 6" xfId="25346"/>
    <cellStyle name="표준 3 2 6 10" xfId="35192"/>
    <cellStyle name="표준 3 2 6 2" xfId="25347"/>
    <cellStyle name="표준 3 2 6 2 2" xfId="37663"/>
    <cellStyle name="표준 3 2 6 3" xfId="25348"/>
    <cellStyle name="표준 3 2 6 3 2" xfId="37664"/>
    <cellStyle name="표준 3 2 6 4" xfId="25349"/>
    <cellStyle name="표준 3 2 6 4 2" xfId="37665"/>
    <cellStyle name="표준 3 2 6 5" xfId="25350"/>
    <cellStyle name="표준 3 2 6 5 2" xfId="37666"/>
    <cellStyle name="표준 3 2 6 6" xfId="25351"/>
    <cellStyle name="표준 3 2 6 7" xfId="25352"/>
    <cellStyle name="표준 3 2 6 8" xfId="25353"/>
    <cellStyle name="표준 3 2 6 9" xfId="25354"/>
    <cellStyle name="표준 3 2 7" xfId="25355"/>
    <cellStyle name="표준 3 2 7 10" xfId="35191"/>
    <cellStyle name="표준 3 2 7 2" xfId="25356"/>
    <cellStyle name="표준 3 2 7 2 2" xfId="37667"/>
    <cellStyle name="표준 3 2 7 3" xfId="25357"/>
    <cellStyle name="표준 3 2 7 3 2" xfId="37668"/>
    <cellStyle name="표준 3 2 7 4" xfId="25358"/>
    <cellStyle name="표준 3 2 7 4 2" xfId="37669"/>
    <cellStyle name="표준 3 2 7 5" xfId="25359"/>
    <cellStyle name="표준 3 2 7 5 2" xfId="37670"/>
    <cellStyle name="표준 3 2 7 6" xfId="25360"/>
    <cellStyle name="표준 3 2 7 7" xfId="25361"/>
    <cellStyle name="표준 3 2 7 8" xfId="25362"/>
    <cellStyle name="표준 3 2 7 9" xfId="25363"/>
    <cellStyle name="표준 3 2 8" xfId="25364"/>
    <cellStyle name="표준 3 2 8 10" xfId="35190"/>
    <cellStyle name="표준 3 2 8 2" xfId="25365"/>
    <cellStyle name="표준 3 2 8 2 2" xfId="37671"/>
    <cellStyle name="표준 3 2 8 3" xfId="25366"/>
    <cellStyle name="표준 3 2 8 3 2" xfId="37672"/>
    <cellStyle name="표준 3 2 8 4" xfId="25367"/>
    <cellStyle name="표준 3 2 8 4 2" xfId="37673"/>
    <cellStyle name="표준 3 2 8 5" xfId="25368"/>
    <cellStyle name="표준 3 2 8 5 2" xfId="37674"/>
    <cellStyle name="표준 3 2 8 6" xfId="25369"/>
    <cellStyle name="표준 3 2 8 7" xfId="25370"/>
    <cellStyle name="표준 3 2 8 8" xfId="25371"/>
    <cellStyle name="표준 3 2 8 9" xfId="25372"/>
    <cellStyle name="표준 3 2 9" xfId="25373"/>
    <cellStyle name="표준 3 2 9 10" xfId="35189"/>
    <cellStyle name="표준 3 2 9 2" xfId="25374"/>
    <cellStyle name="표준 3 2 9 2 2" xfId="37675"/>
    <cellStyle name="표준 3 2 9 3" xfId="25375"/>
    <cellStyle name="표준 3 2 9 3 2" xfId="37676"/>
    <cellStyle name="표준 3 2 9 4" xfId="25376"/>
    <cellStyle name="표준 3 2 9 4 2" xfId="37677"/>
    <cellStyle name="표준 3 2 9 5" xfId="25377"/>
    <cellStyle name="표준 3 2 9 5 2" xfId="37678"/>
    <cellStyle name="표준 3 2 9 6" xfId="25378"/>
    <cellStyle name="표준 3 2 9 7" xfId="25379"/>
    <cellStyle name="표준 3 2 9 8" xfId="25380"/>
    <cellStyle name="표준 3 2 9 9" xfId="25381"/>
    <cellStyle name="표준 3 20" xfId="25382"/>
    <cellStyle name="표준 3 20 10" xfId="35187"/>
    <cellStyle name="표준 3 20 2" xfId="25383"/>
    <cellStyle name="표준 3 20 2 2" xfId="37679"/>
    <cellStyle name="표준 3 20 3" xfId="25384"/>
    <cellStyle name="표준 3 20 3 2" xfId="37680"/>
    <cellStyle name="표준 3 20 4" xfId="25385"/>
    <cellStyle name="표준 3 20 4 2" xfId="37681"/>
    <cellStyle name="표준 3 20 5" xfId="25386"/>
    <cellStyle name="표준 3 20 5 2" xfId="37682"/>
    <cellStyle name="표준 3 20 6" xfId="25387"/>
    <cellStyle name="표준 3 20 7" xfId="25388"/>
    <cellStyle name="표준 3 20 8" xfId="25389"/>
    <cellStyle name="표준 3 20 9" xfId="25390"/>
    <cellStyle name="표준 3 21" xfId="25391"/>
    <cellStyle name="표준 3 21 10" xfId="35186"/>
    <cellStyle name="표준 3 21 2" xfId="25392"/>
    <cellStyle name="표준 3 21 2 2" xfId="37683"/>
    <cellStyle name="표준 3 21 3" xfId="25393"/>
    <cellStyle name="표준 3 21 3 2" xfId="37684"/>
    <cellStyle name="표준 3 21 4" xfId="25394"/>
    <cellStyle name="표준 3 21 4 2" xfId="37685"/>
    <cellStyle name="표준 3 21 5" xfId="25395"/>
    <cellStyle name="표준 3 21 5 2" xfId="37686"/>
    <cellStyle name="표준 3 21 6" xfId="25396"/>
    <cellStyle name="표준 3 21 7" xfId="25397"/>
    <cellStyle name="표준 3 21 8" xfId="25398"/>
    <cellStyle name="표준 3 21 9" xfId="25399"/>
    <cellStyle name="표준 3 22" xfId="25400"/>
    <cellStyle name="표준 3 22 10" xfId="35185"/>
    <cellStyle name="표준 3 22 2" xfId="25401"/>
    <cellStyle name="표준 3 22 2 2" xfId="37687"/>
    <cellStyle name="표준 3 22 3" xfId="25402"/>
    <cellStyle name="표준 3 22 3 2" xfId="37688"/>
    <cellStyle name="표준 3 22 4" xfId="25403"/>
    <cellStyle name="표준 3 22 4 2" xfId="37689"/>
    <cellStyle name="표준 3 22 5" xfId="25404"/>
    <cellStyle name="표준 3 22 5 2" xfId="37690"/>
    <cellStyle name="표준 3 22 6" xfId="25405"/>
    <cellStyle name="표준 3 22 7" xfId="25406"/>
    <cellStyle name="표준 3 22 8" xfId="25407"/>
    <cellStyle name="표준 3 22 9" xfId="25408"/>
    <cellStyle name="표준 3 23" xfId="25409"/>
    <cellStyle name="표준 3 23 10" xfId="35184"/>
    <cellStyle name="표준 3 23 2" xfId="25410"/>
    <cellStyle name="표준 3 23 2 2" xfId="37691"/>
    <cellStyle name="표준 3 23 3" xfId="25411"/>
    <cellStyle name="표준 3 23 3 2" xfId="37692"/>
    <cellStyle name="표준 3 23 4" xfId="25412"/>
    <cellStyle name="표준 3 23 4 2" xfId="37693"/>
    <cellStyle name="표준 3 23 5" xfId="25413"/>
    <cellStyle name="표준 3 23 5 2" xfId="37694"/>
    <cellStyle name="표준 3 23 6" xfId="25414"/>
    <cellStyle name="표준 3 23 7" xfId="25415"/>
    <cellStyle name="표준 3 23 8" xfId="25416"/>
    <cellStyle name="표준 3 23 9" xfId="25417"/>
    <cellStyle name="표준 3 24" xfId="25418"/>
    <cellStyle name="표준 3 24 10" xfId="35182"/>
    <cellStyle name="표준 3 24 2" xfId="25419"/>
    <cellStyle name="표준 3 24 2 2" xfId="37695"/>
    <cellStyle name="표준 3 24 3" xfId="25420"/>
    <cellStyle name="표준 3 24 3 2" xfId="37696"/>
    <cellStyle name="표준 3 24 4" xfId="25421"/>
    <cellStyle name="표준 3 24 4 2" xfId="37697"/>
    <cellStyle name="표준 3 24 5" xfId="25422"/>
    <cellStyle name="표준 3 24 5 2" xfId="37698"/>
    <cellStyle name="표준 3 24 6" xfId="25423"/>
    <cellStyle name="표준 3 24 7" xfId="25424"/>
    <cellStyle name="표준 3 24 8" xfId="25425"/>
    <cellStyle name="표준 3 24 9" xfId="25426"/>
    <cellStyle name="표준 3 25" xfId="25427"/>
    <cellStyle name="표준 3 25 10" xfId="35180"/>
    <cellStyle name="표준 3 25 2" xfId="25428"/>
    <cellStyle name="표준 3 25 2 2" xfId="37699"/>
    <cellStyle name="표준 3 25 3" xfId="25429"/>
    <cellStyle name="표준 3 25 3 2" xfId="37700"/>
    <cellStyle name="표준 3 25 4" xfId="25430"/>
    <cellStyle name="표준 3 25 4 2" xfId="37701"/>
    <cellStyle name="표준 3 25 5" xfId="25431"/>
    <cellStyle name="표준 3 25 5 2" xfId="37702"/>
    <cellStyle name="표준 3 25 6" xfId="25432"/>
    <cellStyle name="표준 3 25 7" xfId="25433"/>
    <cellStyle name="표준 3 25 8" xfId="25434"/>
    <cellStyle name="표준 3 25 9" xfId="25435"/>
    <cellStyle name="표준 3 26" xfId="37703"/>
    <cellStyle name="표준 3 27" xfId="37704"/>
    <cellStyle name="표준 3 3" xfId="25436"/>
    <cellStyle name="표준 3 3 10" xfId="25437"/>
    <cellStyle name="표준 3 3 10 2" xfId="37705"/>
    <cellStyle name="표준 3 3 11" xfId="25438"/>
    <cellStyle name="표준 3 3 12" xfId="25439"/>
    <cellStyle name="표준 3 3 13" xfId="25440"/>
    <cellStyle name="표준 3 3 14" xfId="35178"/>
    <cellStyle name="표준 3 3 2" xfId="25441"/>
    <cellStyle name="표준 3 3 2 10" xfId="25442"/>
    <cellStyle name="표준 3 3 2 10 10" xfId="25443"/>
    <cellStyle name="표준 3 3 2 10 11" xfId="35174"/>
    <cellStyle name="표준 3 3 2 10 2" xfId="25444"/>
    <cellStyle name="표준 3 3 2 10 2 10" xfId="35172"/>
    <cellStyle name="표준 3 3 2 10 2 2" xfId="25445"/>
    <cellStyle name="표준 3 3 2 10 2 2 2" xfId="37706"/>
    <cellStyle name="표준 3 3 2 10 2 3" xfId="25446"/>
    <cellStyle name="표준 3 3 2 10 2 3 2" xfId="37707"/>
    <cellStyle name="표준 3 3 2 10 2 4" xfId="25447"/>
    <cellStyle name="표준 3 3 2 10 2 4 2" xfId="37708"/>
    <cellStyle name="표준 3 3 2 10 2 5" xfId="25448"/>
    <cellStyle name="표준 3 3 2 10 2 5 2" xfId="37709"/>
    <cellStyle name="표준 3 3 2 10 2 6" xfId="25449"/>
    <cellStyle name="표준 3 3 2 10 2 7" xfId="25450"/>
    <cellStyle name="표준 3 3 2 10 2 8" xfId="25451"/>
    <cellStyle name="표준 3 3 2 10 2 9" xfId="25452"/>
    <cellStyle name="표준 3 3 2 10 3" xfId="25453"/>
    <cellStyle name="표준 3 3 2 10 3 2" xfId="37710"/>
    <cellStyle name="표준 3 3 2 10 4" xfId="25454"/>
    <cellStyle name="표준 3 3 2 10 4 2" xfId="37711"/>
    <cellStyle name="표준 3 3 2 10 5" xfId="25455"/>
    <cellStyle name="표준 3 3 2 10 5 2" xfId="37712"/>
    <cellStyle name="표준 3 3 2 10 6" xfId="25456"/>
    <cellStyle name="표준 3 3 2 10 6 2" xfId="37713"/>
    <cellStyle name="표준 3 3 2 10 7" xfId="25457"/>
    <cellStyle name="표준 3 3 2 10 8" xfId="25458"/>
    <cellStyle name="표준 3 3 2 10 9" xfId="25459"/>
    <cellStyle name="표준 3 3 2 11" xfId="25460"/>
    <cellStyle name="표준 3 3 2 11 10" xfId="35171"/>
    <cellStyle name="표준 3 3 2 11 2" xfId="25461"/>
    <cellStyle name="표준 3 3 2 11 2 2" xfId="37714"/>
    <cellStyle name="표준 3 3 2 11 3" xfId="25462"/>
    <cellStyle name="표준 3 3 2 11 3 2" xfId="37715"/>
    <cellStyle name="표준 3 3 2 11 4" xfId="25463"/>
    <cellStyle name="표준 3 3 2 11 4 2" xfId="37716"/>
    <cellStyle name="표준 3 3 2 11 5" xfId="25464"/>
    <cellStyle name="표준 3 3 2 11 5 2" xfId="37717"/>
    <cellStyle name="표준 3 3 2 11 6" xfId="25465"/>
    <cellStyle name="표준 3 3 2 11 7" xfId="25466"/>
    <cellStyle name="표준 3 3 2 11 8" xfId="25467"/>
    <cellStyle name="표준 3 3 2 11 9" xfId="25468"/>
    <cellStyle name="표준 3 3 2 12" xfId="25469"/>
    <cellStyle name="표준 3 3 2 12 10" xfId="35170"/>
    <cellStyle name="표준 3 3 2 12 2" xfId="25470"/>
    <cellStyle name="표준 3 3 2 12 2 2" xfId="37718"/>
    <cellStyle name="표준 3 3 2 12 3" xfId="25471"/>
    <cellStyle name="표준 3 3 2 12 3 2" xfId="37719"/>
    <cellStyle name="표준 3 3 2 12 4" xfId="25472"/>
    <cellStyle name="표준 3 3 2 12 4 2" xfId="37720"/>
    <cellStyle name="표준 3 3 2 12 5" xfId="25473"/>
    <cellStyle name="표준 3 3 2 12 5 2" xfId="37721"/>
    <cellStyle name="표준 3 3 2 12 6" xfId="25474"/>
    <cellStyle name="표준 3 3 2 12 7" xfId="25475"/>
    <cellStyle name="표준 3 3 2 12 8" xfId="25476"/>
    <cellStyle name="표준 3 3 2 12 9" xfId="25477"/>
    <cellStyle name="표준 3 3 2 13" xfId="25478"/>
    <cellStyle name="표준 3 3 2 13 2" xfId="37722"/>
    <cellStyle name="표준 3 3 2 14" xfId="25479"/>
    <cellStyle name="표준 3 3 2 14 2" xfId="37723"/>
    <cellStyle name="표준 3 3 2 15" xfId="25480"/>
    <cellStyle name="표준 3 3 2 15 2" xfId="37724"/>
    <cellStyle name="표준 3 3 2 16" xfId="25481"/>
    <cellStyle name="표준 3 3 2 16 2" xfId="37725"/>
    <cellStyle name="표준 3 3 2 17" xfId="25482"/>
    <cellStyle name="표준 3 3 2 18" xfId="25483"/>
    <cellStyle name="표준 3 3 2 19" xfId="25484"/>
    <cellStyle name="표준 3 3 2 2" xfId="25485"/>
    <cellStyle name="표준 3 3 2 2 10" xfId="35168"/>
    <cellStyle name="표준 3 3 2 2 2" xfId="25486"/>
    <cellStyle name="표준 3 3 2 2 2 2" xfId="37726"/>
    <cellStyle name="표준 3 3 2 2 3" xfId="25487"/>
    <cellStyle name="표준 3 3 2 2 3 2" xfId="37727"/>
    <cellStyle name="표준 3 3 2 2 4" xfId="25488"/>
    <cellStyle name="표준 3 3 2 2 4 2" xfId="37728"/>
    <cellStyle name="표준 3 3 2 2 5" xfId="25489"/>
    <cellStyle name="표준 3 3 2 2 5 2" xfId="37729"/>
    <cellStyle name="표준 3 3 2 2 6" xfId="25490"/>
    <cellStyle name="표준 3 3 2 2 7" xfId="25491"/>
    <cellStyle name="표준 3 3 2 2 8" xfId="25492"/>
    <cellStyle name="표준 3 3 2 2 9" xfId="25493"/>
    <cellStyle name="표준 3 3 2 20" xfId="25494"/>
    <cellStyle name="표준 3 3 2 21" xfId="35176"/>
    <cellStyle name="표준 3 3 2 3" xfId="25495"/>
    <cellStyle name="표준 3 3 2 3 10" xfId="25496"/>
    <cellStyle name="표준 3 3 2 3 11" xfId="35166"/>
    <cellStyle name="표준 3 3 2 3 2" xfId="25497"/>
    <cellStyle name="표준 3 3 2 3 2 10" xfId="35164"/>
    <cellStyle name="표준 3 3 2 3 2 2" xfId="25498"/>
    <cellStyle name="표준 3 3 2 3 2 2 2" xfId="37730"/>
    <cellStyle name="표준 3 3 2 3 2 3" xfId="25499"/>
    <cellStyle name="표준 3 3 2 3 2 3 2" xfId="37731"/>
    <cellStyle name="표준 3 3 2 3 2 4" xfId="25500"/>
    <cellStyle name="표준 3 3 2 3 2 4 2" xfId="37732"/>
    <cellStyle name="표준 3 3 2 3 2 5" xfId="25501"/>
    <cellStyle name="표준 3 3 2 3 2 5 2" xfId="37733"/>
    <cellStyle name="표준 3 3 2 3 2 6" xfId="25502"/>
    <cellStyle name="표준 3 3 2 3 2 7" xfId="25503"/>
    <cellStyle name="표준 3 3 2 3 2 8" xfId="25504"/>
    <cellStyle name="표준 3 3 2 3 2 9" xfId="25505"/>
    <cellStyle name="표준 3 3 2 3 3" xfId="25506"/>
    <cellStyle name="표준 3 3 2 3 3 2" xfId="37734"/>
    <cellStyle name="표준 3 3 2 3 4" xfId="25507"/>
    <cellStyle name="표준 3 3 2 3 4 2" xfId="37735"/>
    <cellStyle name="표준 3 3 2 3 5" xfId="25508"/>
    <cellStyle name="표준 3 3 2 3 5 2" xfId="37736"/>
    <cellStyle name="표준 3 3 2 3 6" xfId="25509"/>
    <cellStyle name="표준 3 3 2 3 6 2" xfId="37737"/>
    <cellStyle name="표준 3 3 2 3 7" xfId="25510"/>
    <cellStyle name="표준 3 3 2 3 8" xfId="25511"/>
    <cellStyle name="표준 3 3 2 3 9" xfId="25512"/>
    <cellStyle name="표준 3 3 2 4" xfId="25513"/>
    <cellStyle name="표준 3 3 2 4 10" xfId="25514"/>
    <cellStyle name="표준 3 3 2 4 11" xfId="35162"/>
    <cellStyle name="표준 3 3 2 4 2" xfId="25515"/>
    <cellStyle name="표준 3 3 2 4 2 10" xfId="35160"/>
    <cellStyle name="표준 3 3 2 4 2 2" xfId="25516"/>
    <cellStyle name="표준 3 3 2 4 2 2 2" xfId="37738"/>
    <cellStyle name="표준 3 3 2 4 2 3" xfId="25517"/>
    <cellStyle name="표준 3 3 2 4 2 3 2" xfId="37739"/>
    <cellStyle name="표준 3 3 2 4 2 4" xfId="25518"/>
    <cellStyle name="표준 3 3 2 4 2 4 2" xfId="37740"/>
    <cellStyle name="표준 3 3 2 4 2 5" xfId="25519"/>
    <cellStyle name="표준 3 3 2 4 2 5 2" xfId="37741"/>
    <cellStyle name="표준 3 3 2 4 2 6" xfId="25520"/>
    <cellStyle name="표준 3 3 2 4 2 7" xfId="25521"/>
    <cellStyle name="표준 3 3 2 4 2 8" xfId="25522"/>
    <cellStyle name="표준 3 3 2 4 2 9" xfId="25523"/>
    <cellStyle name="표준 3 3 2 4 3" xfId="25524"/>
    <cellStyle name="표준 3 3 2 4 3 2" xfId="37742"/>
    <cellStyle name="표준 3 3 2 4 4" xfId="25525"/>
    <cellStyle name="표준 3 3 2 4 4 2" xfId="37743"/>
    <cellStyle name="표준 3 3 2 4 5" xfId="25526"/>
    <cellStyle name="표준 3 3 2 4 5 2" xfId="37744"/>
    <cellStyle name="표준 3 3 2 4 6" xfId="25527"/>
    <cellStyle name="표준 3 3 2 4 6 2" xfId="37745"/>
    <cellStyle name="표준 3 3 2 4 7" xfId="25528"/>
    <cellStyle name="표준 3 3 2 4 8" xfId="25529"/>
    <cellStyle name="표준 3 3 2 4 9" xfId="25530"/>
    <cellStyle name="표준 3 3 2 5" xfId="25531"/>
    <cellStyle name="표준 3 3 2 5 10" xfId="25532"/>
    <cellStyle name="표준 3 3 2 5 11" xfId="35158"/>
    <cellStyle name="표준 3 3 2 5 2" xfId="25533"/>
    <cellStyle name="표준 3 3 2 5 2 10" xfId="35156"/>
    <cellStyle name="표준 3 3 2 5 2 2" xfId="25534"/>
    <cellStyle name="표준 3 3 2 5 2 2 2" xfId="37746"/>
    <cellStyle name="표준 3 3 2 5 2 3" xfId="25535"/>
    <cellStyle name="표준 3 3 2 5 2 3 2" xfId="37747"/>
    <cellStyle name="표준 3 3 2 5 2 4" xfId="25536"/>
    <cellStyle name="표준 3 3 2 5 2 4 2" xfId="37748"/>
    <cellStyle name="표준 3 3 2 5 2 5" xfId="25537"/>
    <cellStyle name="표준 3 3 2 5 2 5 2" xfId="37749"/>
    <cellStyle name="표준 3 3 2 5 2 6" xfId="25538"/>
    <cellStyle name="표준 3 3 2 5 2 7" xfId="25539"/>
    <cellStyle name="표준 3 3 2 5 2 8" xfId="25540"/>
    <cellStyle name="표준 3 3 2 5 2 9" xfId="25541"/>
    <cellStyle name="표준 3 3 2 5 3" xfId="25542"/>
    <cellStyle name="표준 3 3 2 5 3 2" xfId="37750"/>
    <cellStyle name="표준 3 3 2 5 4" xfId="25543"/>
    <cellStyle name="표준 3 3 2 5 4 2" xfId="37751"/>
    <cellStyle name="표준 3 3 2 5 5" xfId="25544"/>
    <cellStyle name="표준 3 3 2 5 5 2" xfId="37752"/>
    <cellStyle name="표준 3 3 2 5 6" xfId="25545"/>
    <cellStyle name="표준 3 3 2 5 6 2" xfId="37753"/>
    <cellStyle name="표준 3 3 2 5 7" xfId="25546"/>
    <cellStyle name="표준 3 3 2 5 8" xfId="25547"/>
    <cellStyle name="표준 3 3 2 5 9" xfId="25548"/>
    <cellStyle name="표준 3 3 2 6" xfId="25549"/>
    <cellStyle name="표준 3 3 2 6 10" xfId="35155"/>
    <cellStyle name="표준 3 3 2 6 2" xfId="25550"/>
    <cellStyle name="표준 3 3 2 6 2 2" xfId="37754"/>
    <cellStyle name="표준 3 3 2 6 3" xfId="25551"/>
    <cellStyle name="표준 3 3 2 6 3 2" xfId="37755"/>
    <cellStyle name="표준 3 3 2 6 4" xfId="25552"/>
    <cellStyle name="표준 3 3 2 6 4 2" xfId="37756"/>
    <cellStyle name="표준 3 3 2 6 5" xfId="25553"/>
    <cellStyle name="표준 3 3 2 6 5 2" xfId="37757"/>
    <cellStyle name="표준 3 3 2 6 6" xfId="25554"/>
    <cellStyle name="표준 3 3 2 6 7" xfId="25555"/>
    <cellStyle name="표준 3 3 2 6 8" xfId="25556"/>
    <cellStyle name="표준 3 3 2 6 9" xfId="25557"/>
    <cellStyle name="표준 3 3 2 7" xfId="25558"/>
    <cellStyle name="표준 3 3 2 7 10" xfId="35154"/>
    <cellStyle name="표준 3 3 2 7 2" xfId="25559"/>
    <cellStyle name="표준 3 3 2 7 2 2" xfId="37758"/>
    <cellStyle name="표준 3 3 2 7 3" xfId="25560"/>
    <cellStyle name="표준 3 3 2 7 3 2" xfId="37759"/>
    <cellStyle name="표준 3 3 2 7 4" xfId="25561"/>
    <cellStyle name="표준 3 3 2 7 4 2" xfId="37760"/>
    <cellStyle name="표준 3 3 2 7 5" xfId="25562"/>
    <cellStyle name="표준 3 3 2 7 5 2" xfId="37761"/>
    <cellStyle name="표준 3 3 2 7 6" xfId="25563"/>
    <cellStyle name="표준 3 3 2 7 7" xfId="25564"/>
    <cellStyle name="표준 3 3 2 7 8" xfId="25565"/>
    <cellStyle name="표준 3 3 2 7 9" xfId="25566"/>
    <cellStyle name="표준 3 3 2 8" xfId="25567"/>
    <cellStyle name="표준 3 3 2 8 10" xfId="35153"/>
    <cellStyle name="표준 3 3 2 8 2" xfId="25568"/>
    <cellStyle name="표준 3 3 2 8 2 2" xfId="37762"/>
    <cellStyle name="표준 3 3 2 8 3" xfId="25569"/>
    <cellStyle name="표준 3 3 2 8 3 2" xfId="37763"/>
    <cellStyle name="표준 3 3 2 8 4" xfId="25570"/>
    <cellStyle name="표준 3 3 2 8 4 2" xfId="37764"/>
    <cellStyle name="표준 3 3 2 8 5" xfId="25571"/>
    <cellStyle name="표준 3 3 2 8 5 2" xfId="37765"/>
    <cellStyle name="표준 3 3 2 8 6" xfId="25572"/>
    <cellStyle name="표준 3 3 2 8 7" xfId="25573"/>
    <cellStyle name="표준 3 3 2 8 8" xfId="25574"/>
    <cellStyle name="표준 3 3 2 8 9" xfId="25575"/>
    <cellStyle name="표준 3 3 2 9" xfId="25576"/>
    <cellStyle name="표준 3 3 2 9 10" xfId="35152"/>
    <cellStyle name="표준 3 3 2 9 2" xfId="25577"/>
    <cellStyle name="표준 3 3 2 9 2 2" xfId="37766"/>
    <cellStyle name="표준 3 3 2 9 3" xfId="25578"/>
    <cellStyle name="표준 3 3 2 9 3 2" xfId="37767"/>
    <cellStyle name="표준 3 3 2 9 4" xfId="25579"/>
    <cellStyle name="표준 3 3 2 9 4 2" xfId="37768"/>
    <cellStyle name="표준 3 3 2 9 5" xfId="25580"/>
    <cellStyle name="표준 3 3 2 9 5 2" xfId="37769"/>
    <cellStyle name="표준 3 3 2 9 6" xfId="25581"/>
    <cellStyle name="표준 3 3 2 9 7" xfId="25582"/>
    <cellStyle name="표준 3 3 2 9 8" xfId="25583"/>
    <cellStyle name="표준 3 3 2 9 9" xfId="25584"/>
    <cellStyle name="표준 3 3 3" xfId="25585"/>
    <cellStyle name="표준 3 3 3 2" xfId="37770"/>
    <cellStyle name="표준 3 3 3 3" xfId="40873"/>
    <cellStyle name="표준 3 3 4" xfId="25586"/>
    <cellStyle name="표준 3 3 4 10" xfId="35150"/>
    <cellStyle name="표준 3 3 4 2" xfId="25587"/>
    <cellStyle name="표준 3 3 4 2 2" xfId="37771"/>
    <cellStyle name="표준 3 3 4 3" xfId="25588"/>
    <cellStyle name="표준 3 3 4 3 2" xfId="37772"/>
    <cellStyle name="표준 3 3 4 4" xfId="25589"/>
    <cellStyle name="표준 3 3 4 4 2" xfId="37773"/>
    <cellStyle name="표준 3 3 4 5" xfId="25590"/>
    <cellStyle name="표준 3 3 4 5 2" xfId="37774"/>
    <cellStyle name="표준 3 3 4 6" xfId="25591"/>
    <cellStyle name="표준 3 3 4 7" xfId="25592"/>
    <cellStyle name="표준 3 3 4 8" xfId="25593"/>
    <cellStyle name="표준 3 3 4 9" xfId="25594"/>
    <cellStyle name="표준 3 3 5" xfId="25595"/>
    <cellStyle name="표준 3 3 5 10" xfId="35149"/>
    <cellStyle name="표준 3 3 5 2" xfId="25596"/>
    <cellStyle name="표준 3 3 5 2 2" xfId="37775"/>
    <cellStyle name="표준 3 3 5 3" xfId="25597"/>
    <cellStyle name="표준 3 3 5 3 2" xfId="37776"/>
    <cellStyle name="표준 3 3 5 4" xfId="25598"/>
    <cellStyle name="표준 3 3 5 4 2" xfId="37777"/>
    <cellStyle name="표준 3 3 5 5" xfId="25599"/>
    <cellStyle name="표준 3 3 5 5 2" xfId="37778"/>
    <cellStyle name="표준 3 3 5 6" xfId="25600"/>
    <cellStyle name="표준 3 3 5 7" xfId="25601"/>
    <cellStyle name="표준 3 3 5 8" xfId="25602"/>
    <cellStyle name="표준 3 3 5 9" xfId="25603"/>
    <cellStyle name="표준 3 3 6" xfId="25604"/>
    <cellStyle name="표준 3 3 6 10" xfId="35147"/>
    <cellStyle name="표준 3 3 6 2" xfId="25605"/>
    <cellStyle name="표준 3 3 6 2 2" xfId="37779"/>
    <cellStyle name="표준 3 3 6 3" xfId="25606"/>
    <cellStyle name="표준 3 3 6 3 2" xfId="37780"/>
    <cellStyle name="표준 3 3 6 4" xfId="25607"/>
    <cellStyle name="표준 3 3 6 4 2" xfId="37781"/>
    <cellStyle name="표준 3 3 6 5" xfId="25608"/>
    <cellStyle name="표준 3 3 6 5 2" xfId="37782"/>
    <cellStyle name="표준 3 3 6 6" xfId="25609"/>
    <cellStyle name="표준 3 3 6 7" xfId="25610"/>
    <cellStyle name="표준 3 3 6 8" xfId="25611"/>
    <cellStyle name="표준 3 3 6 9" xfId="25612"/>
    <cellStyle name="표준 3 3 7" xfId="25613"/>
    <cellStyle name="표준 3 3 7 10" xfId="35145"/>
    <cellStyle name="표준 3 3 7 2" xfId="25614"/>
    <cellStyle name="표준 3 3 7 2 2" xfId="37783"/>
    <cellStyle name="표준 3 3 7 3" xfId="25615"/>
    <cellStyle name="표준 3 3 7 3 2" xfId="37784"/>
    <cellStyle name="표준 3 3 7 4" xfId="25616"/>
    <cellStyle name="표준 3 3 7 4 2" xfId="37785"/>
    <cellStyle name="표준 3 3 7 5" xfId="25617"/>
    <cellStyle name="표준 3 3 7 5 2" xfId="37786"/>
    <cellStyle name="표준 3 3 7 6" xfId="25618"/>
    <cellStyle name="표준 3 3 7 7" xfId="25619"/>
    <cellStyle name="표준 3 3 7 8" xfId="25620"/>
    <cellStyle name="표준 3 3 7 9" xfId="25621"/>
    <cellStyle name="표준 3 3 8" xfId="25622"/>
    <cellStyle name="표준 3 3 8 2" xfId="37787"/>
    <cellStyle name="표준 3 3 9" xfId="25623"/>
    <cellStyle name="표준 3 3 9 2" xfId="37788"/>
    <cellStyle name="표준 3 4" xfId="25624"/>
    <cellStyle name="표준 3 4 10" xfId="25625"/>
    <cellStyle name="표준 3 4 10 10" xfId="25626"/>
    <cellStyle name="표준 3 4 10 11" xfId="35141"/>
    <cellStyle name="표준 3 4 10 2" xfId="25627"/>
    <cellStyle name="표준 3 4 10 2 10" xfId="35139"/>
    <cellStyle name="표준 3 4 10 2 2" xfId="25628"/>
    <cellStyle name="표준 3 4 10 2 2 2" xfId="37789"/>
    <cellStyle name="표준 3 4 10 2 3" xfId="25629"/>
    <cellStyle name="표준 3 4 10 2 3 2" xfId="37790"/>
    <cellStyle name="표준 3 4 10 2 4" xfId="25630"/>
    <cellStyle name="표준 3 4 10 2 4 2" xfId="37791"/>
    <cellStyle name="표준 3 4 10 2 5" xfId="25631"/>
    <cellStyle name="표준 3 4 10 2 5 2" xfId="37792"/>
    <cellStyle name="표준 3 4 10 2 6" xfId="25632"/>
    <cellStyle name="표준 3 4 10 2 7" xfId="25633"/>
    <cellStyle name="표준 3 4 10 2 8" xfId="25634"/>
    <cellStyle name="표준 3 4 10 2 9" xfId="25635"/>
    <cellStyle name="표준 3 4 10 3" xfId="25636"/>
    <cellStyle name="표준 3 4 10 3 2" xfId="37793"/>
    <cellStyle name="표준 3 4 10 4" xfId="25637"/>
    <cellStyle name="표준 3 4 10 4 2" xfId="37794"/>
    <cellStyle name="표준 3 4 10 5" xfId="25638"/>
    <cellStyle name="표준 3 4 10 5 2" xfId="37795"/>
    <cellStyle name="표준 3 4 10 6" xfId="25639"/>
    <cellStyle name="표준 3 4 10 6 2" xfId="37796"/>
    <cellStyle name="표준 3 4 10 7" xfId="25640"/>
    <cellStyle name="표준 3 4 10 8" xfId="25641"/>
    <cellStyle name="표준 3 4 10 9" xfId="25642"/>
    <cellStyle name="표준 3 4 11" xfId="25643"/>
    <cellStyle name="표준 3 4 11 10" xfId="35137"/>
    <cellStyle name="표준 3 4 11 2" xfId="25644"/>
    <cellStyle name="표준 3 4 11 2 2" xfId="37797"/>
    <cellStyle name="표준 3 4 11 3" xfId="25645"/>
    <cellStyle name="표준 3 4 11 3 2" xfId="37798"/>
    <cellStyle name="표준 3 4 11 4" xfId="25646"/>
    <cellStyle name="표준 3 4 11 4 2" xfId="37799"/>
    <cellStyle name="표준 3 4 11 5" xfId="25647"/>
    <cellStyle name="표준 3 4 11 5 2" xfId="37800"/>
    <cellStyle name="표준 3 4 11 6" xfId="25648"/>
    <cellStyle name="표준 3 4 11 7" xfId="25649"/>
    <cellStyle name="표준 3 4 11 8" xfId="25650"/>
    <cellStyle name="표준 3 4 11 9" xfId="25651"/>
    <cellStyle name="표준 3 4 12" xfId="25652"/>
    <cellStyle name="표준 3 4 12 10" xfId="35136"/>
    <cellStyle name="표준 3 4 12 2" xfId="25653"/>
    <cellStyle name="표준 3 4 12 2 2" xfId="37801"/>
    <cellStyle name="표준 3 4 12 3" xfId="25654"/>
    <cellStyle name="표준 3 4 12 3 2" xfId="37802"/>
    <cellStyle name="표준 3 4 12 4" xfId="25655"/>
    <cellStyle name="표준 3 4 12 4 2" xfId="37803"/>
    <cellStyle name="표준 3 4 12 5" xfId="25656"/>
    <cellStyle name="표준 3 4 12 5 2" xfId="37804"/>
    <cellStyle name="표준 3 4 12 6" xfId="25657"/>
    <cellStyle name="표준 3 4 12 7" xfId="25658"/>
    <cellStyle name="표준 3 4 12 8" xfId="25659"/>
    <cellStyle name="표준 3 4 12 9" xfId="25660"/>
    <cellStyle name="표준 3 4 13" xfId="25661"/>
    <cellStyle name="표준 3 4 13 10" xfId="35135"/>
    <cellStyle name="표준 3 4 13 2" xfId="25662"/>
    <cellStyle name="표준 3 4 13 2 2" xfId="37805"/>
    <cellStyle name="표준 3 4 13 3" xfId="25663"/>
    <cellStyle name="표준 3 4 13 3 2" xfId="37806"/>
    <cellStyle name="표준 3 4 13 4" xfId="25664"/>
    <cellStyle name="표준 3 4 13 4 2" xfId="37807"/>
    <cellStyle name="표준 3 4 13 5" xfId="25665"/>
    <cellStyle name="표준 3 4 13 5 2" xfId="37808"/>
    <cellStyle name="표준 3 4 13 6" xfId="25666"/>
    <cellStyle name="표준 3 4 13 7" xfId="25667"/>
    <cellStyle name="표준 3 4 13 8" xfId="25668"/>
    <cellStyle name="표준 3 4 13 9" xfId="25669"/>
    <cellStyle name="표준 3 4 14" xfId="25670"/>
    <cellStyle name="표준 3 4 14 10" xfId="35133"/>
    <cellStyle name="표준 3 4 14 2" xfId="25671"/>
    <cellStyle name="표준 3 4 14 2 2" xfId="37809"/>
    <cellStyle name="표준 3 4 14 3" xfId="25672"/>
    <cellStyle name="표준 3 4 14 3 2" xfId="37810"/>
    <cellStyle name="표준 3 4 14 4" xfId="25673"/>
    <cellStyle name="표준 3 4 14 4 2" xfId="37811"/>
    <cellStyle name="표준 3 4 14 5" xfId="25674"/>
    <cellStyle name="표준 3 4 14 5 2" xfId="37812"/>
    <cellStyle name="표준 3 4 14 6" xfId="25675"/>
    <cellStyle name="표준 3 4 14 7" xfId="25676"/>
    <cellStyle name="표준 3 4 14 8" xfId="25677"/>
    <cellStyle name="표준 3 4 14 9" xfId="25678"/>
    <cellStyle name="표준 3 4 15" xfId="25679"/>
    <cellStyle name="표준 3 4 15 10" xfId="35131"/>
    <cellStyle name="표준 3 4 15 2" xfId="25680"/>
    <cellStyle name="표준 3 4 15 2 2" xfId="37813"/>
    <cellStyle name="표준 3 4 15 3" xfId="25681"/>
    <cellStyle name="표준 3 4 15 3 2" xfId="37814"/>
    <cellStyle name="표준 3 4 15 4" xfId="25682"/>
    <cellStyle name="표준 3 4 15 4 2" xfId="37815"/>
    <cellStyle name="표준 3 4 15 5" xfId="25683"/>
    <cellStyle name="표준 3 4 15 5 2" xfId="37816"/>
    <cellStyle name="표준 3 4 15 6" xfId="25684"/>
    <cellStyle name="표준 3 4 15 7" xfId="25685"/>
    <cellStyle name="표준 3 4 15 8" xfId="25686"/>
    <cellStyle name="표준 3 4 15 9" xfId="25687"/>
    <cellStyle name="표준 3 4 16" xfId="25688"/>
    <cellStyle name="표준 3 4 16 10" xfId="35129"/>
    <cellStyle name="표준 3 4 16 2" xfId="25689"/>
    <cellStyle name="표준 3 4 16 2 2" xfId="37817"/>
    <cellStyle name="표준 3 4 16 3" xfId="25690"/>
    <cellStyle name="표준 3 4 16 3 2" xfId="37818"/>
    <cellStyle name="표준 3 4 16 4" xfId="25691"/>
    <cellStyle name="표준 3 4 16 4 2" xfId="37819"/>
    <cellStyle name="표준 3 4 16 5" xfId="25692"/>
    <cellStyle name="표준 3 4 16 5 2" xfId="37820"/>
    <cellStyle name="표준 3 4 16 6" xfId="25693"/>
    <cellStyle name="표준 3 4 16 7" xfId="25694"/>
    <cellStyle name="표준 3 4 16 8" xfId="25695"/>
    <cellStyle name="표준 3 4 16 9" xfId="25696"/>
    <cellStyle name="표준 3 4 17" xfId="25697"/>
    <cellStyle name="표준 3 4 17 2" xfId="37821"/>
    <cellStyle name="표준 3 4 18" xfId="25698"/>
    <cellStyle name="표준 3 4 18 2" xfId="37822"/>
    <cellStyle name="표준 3 4 19" xfId="25699"/>
    <cellStyle name="표준 3 4 19 2" xfId="37823"/>
    <cellStyle name="표준 3 4 2" xfId="25700"/>
    <cellStyle name="표준 3 4 2 10" xfId="25701"/>
    <cellStyle name="표준 3 4 2 11" xfId="35127"/>
    <cellStyle name="표준 3 4 2 2" xfId="25702"/>
    <cellStyle name="표준 3 4 2 2 10" xfId="35125"/>
    <cellStyle name="표준 3 4 2 2 2" xfId="25703"/>
    <cellStyle name="표준 3 4 2 2 2 2" xfId="37824"/>
    <cellStyle name="표준 3 4 2 2 3" xfId="25704"/>
    <cellStyle name="표준 3 4 2 2 3 2" xfId="37825"/>
    <cellStyle name="표준 3 4 2 2 4" xfId="25705"/>
    <cellStyle name="표준 3 4 2 2 4 2" xfId="37826"/>
    <cellStyle name="표준 3 4 2 2 5" xfId="25706"/>
    <cellStyle name="표준 3 4 2 2 5 2" xfId="37827"/>
    <cellStyle name="표준 3 4 2 2 6" xfId="25707"/>
    <cellStyle name="표준 3 4 2 2 7" xfId="25708"/>
    <cellStyle name="표준 3 4 2 2 8" xfId="25709"/>
    <cellStyle name="표준 3 4 2 2 9" xfId="25710"/>
    <cellStyle name="표준 3 4 2 3" xfId="25711"/>
    <cellStyle name="표준 3 4 2 3 2" xfId="37828"/>
    <cellStyle name="표준 3 4 2 4" xfId="25712"/>
    <cellStyle name="표준 3 4 2 4 2" xfId="37829"/>
    <cellStyle name="표준 3 4 2 5" xfId="25713"/>
    <cellStyle name="표준 3 4 2 5 2" xfId="37830"/>
    <cellStyle name="표준 3 4 2 6" xfId="25714"/>
    <cellStyle name="표준 3 4 2 6 2" xfId="37831"/>
    <cellStyle name="표준 3 4 2 7" xfId="25715"/>
    <cellStyle name="표준 3 4 2 8" xfId="25716"/>
    <cellStyle name="표준 3 4 2 9" xfId="25717"/>
    <cellStyle name="표준 3 4 20" xfId="25718"/>
    <cellStyle name="표준 3 4 20 2" xfId="37832"/>
    <cellStyle name="표준 3 4 21" xfId="25719"/>
    <cellStyle name="표준 3 4 22" xfId="25720"/>
    <cellStyle name="표준 3 4 23" xfId="25721"/>
    <cellStyle name="표준 3 4 24" xfId="25722"/>
    <cellStyle name="표준 3 4 25" xfId="35143"/>
    <cellStyle name="표준 3 4 26" xfId="40874"/>
    <cellStyle name="표준 3 4 3" xfId="25723"/>
    <cellStyle name="표준 3 4 3 10" xfId="35123"/>
    <cellStyle name="표준 3 4 3 2" xfId="25724"/>
    <cellStyle name="표준 3 4 3 2 2" xfId="37833"/>
    <cellStyle name="표준 3 4 3 3" xfId="25725"/>
    <cellStyle name="표준 3 4 3 3 2" xfId="37834"/>
    <cellStyle name="표준 3 4 3 4" xfId="25726"/>
    <cellStyle name="표준 3 4 3 4 2" xfId="37835"/>
    <cellStyle name="표준 3 4 3 5" xfId="25727"/>
    <cellStyle name="표준 3 4 3 5 2" xfId="37836"/>
    <cellStyle name="표준 3 4 3 6" xfId="25728"/>
    <cellStyle name="표준 3 4 3 7" xfId="25729"/>
    <cellStyle name="표준 3 4 3 8" xfId="25730"/>
    <cellStyle name="표준 3 4 3 9" xfId="25731"/>
    <cellStyle name="표준 3 4 4" xfId="25732"/>
    <cellStyle name="표준 3 4 4 10" xfId="25733"/>
    <cellStyle name="표준 3 4 4 11" xfId="35121"/>
    <cellStyle name="표준 3 4 4 2" xfId="25734"/>
    <cellStyle name="표준 3 4 4 2 10" xfId="35120"/>
    <cellStyle name="표준 3 4 4 2 2" xfId="25735"/>
    <cellStyle name="표준 3 4 4 2 2 2" xfId="37837"/>
    <cellStyle name="표준 3 4 4 2 3" xfId="25736"/>
    <cellStyle name="표준 3 4 4 2 3 2" xfId="37838"/>
    <cellStyle name="표준 3 4 4 2 4" xfId="25737"/>
    <cellStyle name="표준 3 4 4 2 4 2" xfId="37839"/>
    <cellStyle name="표준 3 4 4 2 5" xfId="25738"/>
    <cellStyle name="표준 3 4 4 2 5 2" xfId="37840"/>
    <cellStyle name="표준 3 4 4 2 6" xfId="25739"/>
    <cellStyle name="표준 3 4 4 2 7" xfId="25740"/>
    <cellStyle name="표준 3 4 4 2 8" xfId="25741"/>
    <cellStyle name="표준 3 4 4 2 9" xfId="25742"/>
    <cellStyle name="표준 3 4 4 3" xfId="25743"/>
    <cellStyle name="표준 3 4 4 3 2" xfId="37841"/>
    <cellStyle name="표준 3 4 4 4" xfId="25744"/>
    <cellStyle name="표준 3 4 4 4 2" xfId="37842"/>
    <cellStyle name="표준 3 4 4 5" xfId="25745"/>
    <cellStyle name="표준 3 4 4 5 2" xfId="37843"/>
    <cellStyle name="표준 3 4 4 6" xfId="25746"/>
    <cellStyle name="표준 3 4 4 6 2" xfId="37844"/>
    <cellStyle name="표준 3 4 4 7" xfId="25747"/>
    <cellStyle name="표준 3 4 4 8" xfId="25748"/>
    <cellStyle name="표준 3 4 4 9" xfId="25749"/>
    <cellStyle name="표준 3 4 5" xfId="25750"/>
    <cellStyle name="표준 3 4 5 10" xfId="25751"/>
    <cellStyle name="표준 3 4 5 11" xfId="35119"/>
    <cellStyle name="표준 3 4 5 2" xfId="25752"/>
    <cellStyle name="표준 3 4 5 2 10" xfId="35118"/>
    <cellStyle name="표준 3 4 5 2 2" xfId="25753"/>
    <cellStyle name="표준 3 4 5 2 2 2" xfId="37845"/>
    <cellStyle name="표준 3 4 5 2 3" xfId="25754"/>
    <cellStyle name="표준 3 4 5 2 3 2" xfId="37846"/>
    <cellStyle name="표준 3 4 5 2 4" xfId="25755"/>
    <cellStyle name="표준 3 4 5 2 4 2" xfId="37847"/>
    <cellStyle name="표준 3 4 5 2 5" xfId="25756"/>
    <cellStyle name="표준 3 4 5 2 5 2" xfId="37848"/>
    <cellStyle name="표준 3 4 5 2 6" xfId="25757"/>
    <cellStyle name="표준 3 4 5 2 7" xfId="25758"/>
    <cellStyle name="표준 3 4 5 2 8" xfId="25759"/>
    <cellStyle name="표준 3 4 5 2 9" xfId="25760"/>
    <cellStyle name="표준 3 4 5 3" xfId="25761"/>
    <cellStyle name="표준 3 4 5 3 2" xfId="37849"/>
    <cellStyle name="표준 3 4 5 4" xfId="25762"/>
    <cellStyle name="표준 3 4 5 4 2" xfId="37850"/>
    <cellStyle name="표준 3 4 5 5" xfId="25763"/>
    <cellStyle name="표준 3 4 5 5 2" xfId="37851"/>
    <cellStyle name="표준 3 4 5 6" xfId="25764"/>
    <cellStyle name="표준 3 4 5 6 2" xfId="37852"/>
    <cellStyle name="표준 3 4 5 7" xfId="25765"/>
    <cellStyle name="표준 3 4 5 8" xfId="25766"/>
    <cellStyle name="표준 3 4 5 9" xfId="25767"/>
    <cellStyle name="표준 3 4 6" xfId="25768"/>
    <cellStyle name="표준 3 4 6 10" xfId="35117"/>
    <cellStyle name="표준 3 4 6 2" xfId="25769"/>
    <cellStyle name="표준 3 4 6 2 2" xfId="37853"/>
    <cellStyle name="표준 3 4 6 3" xfId="25770"/>
    <cellStyle name="표준 3 4 6 3 2" xfId="37854"/>
    <cellStyle name="표준 3 4 6 4" xfId="25771"/>
    <cellStyle name="표준 3 4 6 4 2" xfId="37855"/>
    <cellStyle name="표준 3 4 6 5" xfId="25772"/>
    <cellStyle name="표준 3 4 6 5 2" xfId="37856"/>
    <cellStyle name="표준 3 4 6 6" xfId="25773"/>
    <cellStyle name="표준 3 4 6 7" xfId="25774"/>
    <cellStyle name="표준 3 4 6 8" xfId="25775"/>
    <cellStyle name="표준 3 4 6 9" xfId="25776"/>
    <cellStyle name="표준 3 4 7" xfId="25777"/>
    <cellStyle name="표준 3 4 7 10" xfId="35116"/>
    <cellStyle name="표준 3 4 7 2" xfId="25778"/>
    <cellStyle name="표준 3 4 7 2 2" xfId="37857"/>
    <cellStyle name="표준 3 4 7 3" xfId="25779"/>
    <cellStyle name="표준 3 4 7 3 2" xfId="37858"/>
    <cellStyle name="표준 3 4 7 4" xfId="25780"/>
    <cellStyle name="표준 3 4 7 4 2" xfId="37859"/>
    <cellStyle name="표준 3 4 7 5" xfId="25781"/>
    <cellStyle name="표준 3 4 7 5 2" xfId="37860"/>
    <cellStyle name="표준 3 4 7 6" xfId="25782"/>
    <cellStyle name="표준 3 4 7 7" xfId="25783"/>
    <cellStyle name="표준 3 4 7 8" xfId="25784"/>
    <cellStyle name="표준 3 4 7 9" xfId="25785"/>
    <cellStyle name="표준 3 4 8" xfId="25786"/>
    <cellStyle name="표준 3 4 8 10" xfId="35114"/>
    <cellStyle name="표준 3 4 8 2" xfId="25787"/>
    <cellStyle name="표준 3 4 8 2 2" xfId="37861"/>
    <cellStyle name="표준 3 4 8 3" xfId="25788"/>
    <cellStyle name="표준 3 4 8 3 2" xfId="37862"/>
    <cellStyle name="표준 3 4 8 4" xfId="25789"/>
    <cellStyle name="표준 3 4 8 4 2" xfId="37863"/>
    <cellStyle name="표준 3 4 8 5" xfId="25790"/>
    <cellStyle name="표준 3 4 8 5 2" xfId="37864"/>
    <cellStyle name="표준 3 4 8 6" xfId="25791"/>
    <cellStyle name="표준 3 4 8 7" xfId="25792"/>
    <cellStyle name="표준 3 4 8 8" xfId="25793"/>
    <cellStyle name="표준 3 4 8 9" xfId="25794"/>
    <cellStyle name="표준 3 4 9" xfId="25795"/>
    <cellStyle name="표준 3 4 9 10" xfId="35113"/>
    <cellStyle name="표준 3 4 9 2" xfId="25796"/>
    <cellStyle name="표준 3 4 9 2 2" xfId="37865"/>
    <cellStyle name="표준 3 4 9 3" xfId="25797"/>
    <cellStyle name="표준 3 4 9 3 2" xfId="37866"/>
    <cellStyle name="표준 3 4 9 4" xfId="25798"/>
    <cellStyle name="표준 3 4 9 4 2" xfId="37867"/>
    <cellStyle name="표준 3 4 9 5" xfId="25799"/>
    <cellStyle name="표준 3 4 9 5 2" xfId="37868"/>
    <cellStyle name="표준 3 4 9 6" xfId="25800"/>
    <cellStyle name="표준 3 4 9 7" xfId="25801"/>
    <cellStyle name="표준 3 4 9 8" xfId="25802"/>
    <cellStyle name="표준 3 4 9 9" xfId="25803"/>
    <cellStyle name="표준 3 5" xfId="25804"/>
    <cellStyle name="표준 3 5 10" xfId="25805"/>
    <cellStyle name="표준 3 5 10 10" xfId="25806"/>
    <cellStyle name="표준 3 5 10 11" xfId="35109"/>
    <cellStyle name="표준 3 5 10 2" xfId="25807"/>
    <cellStyle name="표준 3 5 10 2 10" xfId="35107"/>
    <cellStyle name="표준 3 5 10 2 2" xfId="25808"/>
    <cellStyle name="표준 3 5 10 2 2 2" xfId="37869"/>
    <cellStyle name="표준 3 5 10 2 3" xfId="25809"/>
    <cellStyle name="표준 3 5 10 2 3 2" xfId="37870"/>
    <cellStyle name="표준 3 5 10 2 4" xfId="25810"/>
    <cellStyle name="표준 3 5 10 2 4 2" xfId="37871"/>
    <cellStyle name="표준 3 5 10 2 5" xfId="25811"/>
    <cellStyle name="표준 3 5 10 2 5 2" xfId="37872"/>
    <cellStyle name="표준 3 5 10 2 6" xfId="25812"/>
    <cellStyle name="표준 3 5 10 2 7" xfId="25813"/>
    <cellStyle name="표준 3 5 10 2 8" xfId="25814"/>
    <cellStyle name="표준 3 5 10 2 9" xfId="25815"/>
    <cellStyle name="표준 3 5 10 3" xfId="25816"/>
    <cellStyle name="표준 3 5 10 3 2" xfId="37873"/>
    <cellStyle name="표준 3 5 10 4" xfId="25817"/>
    <cellStyle name="표준 3 5 10 4 2" xfId="37874"/>
    <cellStyle name="표준 3 5 10 5" xfId="25818"/>
    <cellStyle name="표준 3 5 10 5 2" xfId="37875"/>
    <cellStyle name="표준 3 5 10 6" xfId="25819"/>
    <cellStyle name="표준 3 5 10 6 2" xfId="37876"/>
    <cellStyle name="표준 3 5 10 7" xfId="25820"/>
    <cellStyle name="표준 3 5 10 8" xfId="25821"/>
    <cellStyle name="표준 3 5 10 9" xfId="25822"/>
    <cellStyle name="표준 3 5 11" xfId="25823"/>
    <cellStyle name="표준 3 5 11 10" xfId="35105"/>
    <cellStyle name="표준 3 5 11 2" xfId="25824"/>
    <cellStyle name="표준 3 5 11 2 2" xfId="37877"/>
    <cellStyle name="표준 3 5 11 3" xfId="25825"/>
    <cellStyle name="표준 3 5 11 3 2" xfId="37878"/>
    <cellStyle name="표준 3 5 11 4" xfId="25826"/>
    <cellStyle name="표준 3 5 11 4 2" xfId="37879"/>
    <cellStyle name="표준 3 5 11 5" xfId="25827"/>
    <cellStyle name="표준 3 5 11 5 2" xfId="37880"/>
    <cellStyle name="표준 3 5 11 6" xfId="25828"/>
    <cellStyle name="표준 3 5 11 7" xfId="25829"/>
    <cellStyle name="표준 3 5 11 8" xfId="25830"/>
    <cellStyle name="표준 3 5 11 9" xfId="25831"/>
    <cellStyle name="표준 3 5 12" xfId="25832"/>
    <cellStyle name="표준 3 5 12 10" xfId="35103"/>
    <cellStyle name="표준 3 5 12 2" xfId="25833"/>
    <cellStyle name="표준 3 5 12 2 2" xfId="37881"/>
    <cellStyle name="표준 3 5 12 3" xfId="25834"/>
    <cellStyle name="표준 3 5 12 3 2" xfId="37882"/>
    <cellStyle name="표준 3 5 12 4" xfId="25835"/>
    <cellStyle name="표준 3 5 12 4 2" xfId="37883"/>
    <cellStyle name="표준 3 5 12 5" xfId="25836"/>
    <cellStyle name="표준 3 5 12 5 2" xfId="37884"/>
    <cellStyle name="표준 3 5 12 6" xfId="25837"/>
    <cellStyle name="표준 3 5 12 7" xfId="25838"/>
    <cellStyle name="표준 3 5 12 8" xfId="25839"/>
    <cellStyle name="표준 3 5 12 9" xfId="25840"/>
    <cellStyle name="표준 3 5 13" xfId="25841"/>
    <cellStyle name="표준 3 5 13 2" xfId="37885"/>
    <cellStyle name="표준 3 5 14" xfId="25842"/>
    <cellStyle name="표준 3 5 14 2" xfId="37886"/>
    <cellStyle name="표준 3 5 15" xfId="25843"/>
    <cellStyle name="표준 3 5 15 2" xfId="37887"/>
    <cellStyle name="표준 3 5 16" xfId="25844"/>
    <cellStyle name="표준 3 5 16 2" xfId="37888"/>
    <cellStyle name="표준 3 5 17" xfId="25845"/>
    <cellStyle name="표준 3 5 18" xfId="25846"/>
    <cellStyle name="표준 3 5 19" xfId="25847"/>
    <cellStyle name="표준 3 5 2" xfId="25848"/>
    <cellStyle name="표준 3 5 2 10" xfId="25849"/>
    <cellStyle name="표준 3 5 2 11" xfId="35102"/>
    <cellStyle name="표준 3 5 2 2" xfId="25850"/>
    <cellStyle name="표준 3 5 2 2 10" xfId="35101"/>
    <cellStyle name="표준 3 5 2 2 2" xfId="25851"/>
    <cellStyle name="표준 3 5 2 2 2 2" xfId="37889"/>
    <cellStyle name="표준 3 5 2 2 3" xfId="25852"/>
    <cellStyle name="표준 3 5 2 2 3 2" xfId="37890"/>
    <cellStyle name="표준 3 5 2 2 4" xfId="25853"/>
    <cellStyle name="표준 3 5 2 2 4 2" xfId="37891"/>
    <cellStyle name="표준 3 5 2 2 5" xfId="25854"/>
    <cellStyle name="표준 3 5 2 2 5 2" xfId="37892"/>
    <cellStyle name="표준 3 5 2 2 6" xfId="25855"/>
    <cellStyle name="표준 3 5 2 2 7" xfId="25856"/>
    <cellStyle name="표준 3 5 2 2 8" xfId="25857"/>
    <cellStyle name="표준 3 5 2 2 9" xfId="25858"/>
    <cellStyle name="표준 3 5 2 3" xfId="25859"/>
    <cellStyle name="표준 3 5 2 3 2" xfId="37893"/>
    <cellStyle name="표준 3 5 2 4" xfId="25860"/>
    <cellStyle name="표준 3 5 2 4 2" xfId="37894"/>
    <cellStyle name="표준 3 5 2 5" xfId="25861"/>
    <cellStyle name="표준 3 5 2 5 2" xfId="37895"/>
    <cellStyle name="표준 3 5 2 6" xfId="25862"/>
    <cellStyle name="표준 3 5 2 6 2" xfId="37896"/>
    <cellStyle name="표준 3 5 2 7" xfId="25863"/>
    <cellStyle name="표준 3 5 2 8" xfId="25864"/>
    <cellStyle name="표준 3 5 2 9" xfId="25865"/>
    <cellStyle name="표준 3 5 20" xfId="25866"/>
    <cellStyle name="표준 3 5 21" xfId="35111"/>
    <cellStyle name="표준 3 5 3" xfId="25867"/>
    <cellStyle name="표준 3 5 3 10" xfId="35099"/>
    <cellStyle name="표준 3 5 3 2" xfId="25868"/>
    <cellStyle name="표준 3 5 3 2 2" xfId="37897"/>
    <cellStyle name="표준 3 5 3 3" xfId="25869"/>
    <cellStyle name="표준 3 5 3 3 2" xfId="37898"/>
    <cellStyle name="표준 3 5 3 4" xfId="25870"/>
    <cellStyle name="표준 3 5 3 4 2" xfId="37899"/>
    <cellStyle name="표준 3 5 3 5" xfId="25871"/>
    <cellStyle name="표준 3 5 3 5 2" xfId="37900"/>
    <cellStyle name="표준 3 5 3 6" xfId="25872"/>
    <cellStyle name="표준 3 5 3 7" xfId="25873"/>
    <cellStyle name="표준 3 5 3 8" xfId="25874"/>
    <cellStyle name="표준 3 5 3 9" xfId="25875"/>
    <cellStyle name="표준 3 5 4" xfId="25876"/>
    <cellStyle name="표준 3 5 4 10" xfId="25877"/>
    <cellStyle name="표준 3 5 4 11" xfId="35097"/>
    <cellStyle name="표준 3 5 4 2" xfId="25878"/>
    <cellStyle name="표준 3 5 4 2 10" xfId="35095"/>
    <cellStyle name="표준 3 5 4 2 2" xfId="25879"/>
    <cellStyle name="표준 3 5 4 2 2 2" xfId="37901"/>
    <cellStyle name="표준 3 5 4 2 3" xfId="25880"/>
    <cellStyle name="표준 3 5 4 2 3 2" xfId="37902"/>
    <cellStyle name="표준 3 5 4 2 4" xfId="25881"/>
    <cellStyle name="표준 3 5 4 2 4 2" xfId="37903"/>
    <cellStyle name="표준 3 5 4 2 5" xfId="25882"/>
    <cellStyle name="표준 3 5 4 2 5 2" xfId="37904"/>
    <cellStyle name="표준 3 5 4 2 6" xfId="25883"/>
    <cellStyle name="표준 3 5 4 2 7" xfId="25884"/>
    <cellStyle name="표준 3 5 4 2 8" xfId="25885"/>
    <cellStyle name="표준 3 5 4 2 9" xfId="25886"/>
    <cellStyle name="표준 3 5 4 3" xfId="25887"/>
    <cellStyle name="표준 3 5 4 3 2" xfId="37905"/>
    <cellStyle name="표준 3 5 4 4" xfId="25888"/>
    <cellStyle name="표준 3 5 4 4 2" xfId="37906"/>
    <cellStyle name="표준 3 5 4 5" xfId="25889"/>
    <cellStyle name="표준 3 5 4 5 2" xfId="37907"/>
    <cellStyle name="표준 3 5 4 6" xfId="25890"/>
    <cellStyle name="표준 3 5 4 6 2" xfId="37908"/>
    <cellStyle name="표준 3 5 4 7" xfId="25891"/>
    <cellStyle name="표준 3 5 4 8" xfId="25892"/>
    <cellStyle name="표준 3 5 4 9" xfId="25893"/>
    <cellStyle name="표준 3 5 5" xfId="25894"/>
    <cellStyle name="표준 3 5 5 10" xfId="25895"/>
    <cellStyle name="표준 3 5 5 11" xfId="35093"/>
    <cellStyle name="표준 3 5 5 2" xfId="25896"/>
    <cellStyle name="표준 3 5 5 2 10" xfId="35091"/>
    <cellStyle name="표준 3 5 5 2 2" xfId="25897"/>
    <cellStyle name="표준 3 5 5 2 2 2" xfId="37909"/>
    <cellStyle name="표준 3 5 5 2 3" xfId="25898"/>
    <cellStyle name="표준 3 5 5 2 3 2" xfId="37910"/>
    <cellStyle name="표준 3 5 5 2 4" xfId="25899"/>
    <cellStyle name="표준 3 5 5 2 4 2" xfId="37911"/>
    <cellStyle name="표준 3 5 5 2 5" xfId="25900"/>
    <cellStyle name="표준 3 5 5 2 5 2" xfId="37912"/>
    <cellStyle name="표준 3 5 5 2 6" xfId="25901"/>
    <cellStyle name="표준 3 5 5 2 7" xfId="25902"/>
    <cellStyle name="표준 3 5 5 2 8" xfId="25903"/>
    <cellStyle name="표준 3 5 5 2 9" xfId="25904"/>
    <cellStyle name="표준 3 5 5 3" xfId="25905"/>
    <cellStyle name="표준 3 5 5 3 2" xfId="37913"/>
    <cellStyle name="표준 3 5 5 4" xfId="25906"/>
    <cellStyle name="표준 3 5 5 4 2" xfId="37914"/>
    <cellStyle name="표준 3 5 5 5" xfId="25907"/>
    <cellStyle name="표준 3 5 5 5 2" xfId="37915"/>
    <cellStyle name="표준 3 5 5 6" xfId="25908"/>
    <cellStyle name="표준 3 5 5 6 2" xfId="37916"/>
    <cellStyle name="표준 3 5 5 7" xfId="25909"/>
    <cellStyle name="표준 3 5 5 8" xfId="25910"/>
    <cellStyle name="표준 3 5 5 9" xfId="25911"/>
    <cellStyle name="표준 3 5 6" xfId="25912"/>
    <cellStyle name="표준 3 5 6 10" xfId="35089"/>
    <cellStyle name="표준 3 5 6 2" xfId="25913"/>
    <cellStyle name="표준 3 5 6 2 2" xfId="37917"/>
    <cellStyle name="표준 3 5 6 3" xfId="25914"/>
    <cellStyle name="표준 3 5 6 3 2" xfId="37918"/>
    <cellStyle name="표준 3 5 6 4" xfId="25915"/>
    <cellStyle name="표준 3 5 6 4 2" xfId="37919"/>
    <cellStyle name="표준 3 5 6 5" xfId="25916"/>
    <cellStyle name="표준 3 5 6 5 2" xfId="37920"/>
    <cellStyle name="표준 3 5 6 6" xfId="25917"/>
    <cellStyle name="표준 3 5 6 7" xfId="25918"/>
    <cellStyle name="표준 3 5 6 8" xfId="25919"/>
    <cellStyle name="표준 3 5 6 9" xfId="25920"/>
    <cellStyle name="표준 3 5 7" xfId="25921"/>
    <cellStyle name="표준 3 5 7 10" xfId="35087"/>
    <cellStyle name="표준 3 5 7 2" xfId="25922"/>
    <cellStyle name="표준 3 5 7 2 2" xfId="37921"/>
    <cellStyle name="표준 3 5 7 3" xfId="25923"/>
    <cellStyle name="표준 3 5 7 3 2" xfId="37922"/>
    <cellStyle name="표준 3 5 7 4" xfId="25924"/>
    <cellStyle name="표준 3 5 7 4 2" xfId="37923"/>
    <cellStyle name="표준 3 5 7 5" xfId="25925"/>
    <cellStyle name="표준 3 5 7 5 2" xfId="37924"/>
    <cellStyle name="표준 3 5 7 6" xfId="25926"/>
    <cellStyle name="표준 3 5 7 7" xfId="25927"/>
    <cellStyle name="표준 3 5 7 8" xfId="25928"/>
    <cellStyle name="표준 3 5 7 9" xfId="25929"/>
    <cellStyle name="표준 3 5 8" xfId="25930"/>
    <cellStyle name="표준 3 5 8 10" xfId="35086"/>
    <cellStyle name="표준 3 5 8 2" xfId="25931"/>
    <cellStyle name="표준 3 5 8 2 2" xfId="37925"/>
    <cellStyle name="표준 3 5 8 3" xfId="25932"/>
    <cellStyle name="표준 3 5 8 3 2" xfId="37926"/>
    <cellStyle name="표준 3 5 8 4" xfId="25933"/>
    <cellStyle name="표준 3 5 8 4 2" xfId="37927"/>
    <cellStyle name="표준 3 5 8 5" xfId="25934"/>
    <cellStyle name="표준 3 5 8 5 2" xfId="37928"/>
    <cellStyle name="표준 3 5 8 6" xfId="25935"/>
    <cellStyle name="표준 3 5 8 7" xfId="25936"/>
    <cellStyle name="표준 3 5 8 8" xfId="25937"/>
    <cellStyle name="표준 3 5 8 9" xfId="25938"/>
    <cellStyle name="표준 3 5 9" xfId="25939"/>
    <cellStyle name="표준 3 5 9 10" xfId="35085"/>
    <cellStyle name="표준 3 5 9 2" xfId="25940"/>
    <cellStyle name="표준 3 5 9 2 2" xfId="37929"/>
    <cellStyle name="표준 3 5 9 3" xfId="25941"/>
    <cellStyle name="표준 3 5 9 3 2" xfId="37930"/>
    <cellStyle name="표준 3 5 9 4" xfId="25942"/>
    <cellStyle name="표준 3 5 9 4 2" xfId="37931"/>
    <cellStyle name="표준 3 5 9 5" xfId="25943"/>
    <cellStyle name="표준 3 5 9 5 2" xfId="37932"/>
    <cellStyle name="표준 3 5 9 6" xfId="25944"/>
    <cellStyle name="표준 3 5 9 7" xfId="25945"/>
    <cellStyle name="표준 3 5 9 8" xfId="25946"/>
    <cellStyle name="표준 3 5 9 9" xfId="25947"/>
    <cellStyle name="표준 3 6" xfId="25948"/>
    <cellStyle name="표준 3 6 10" xfId="25949"/>
    <cellStyle name="표준 3 6 10 10" xfId="25950"/>
    <cellStyle name="표준 3 6 10 11" xfId="35083"/>
    <cellStyle name="표준 3 6 10 2" xfId="25951"/>
    <cellStyle name="표준 3 6 10 2 10" xfId="35082"/>
    <cellStyle name="표준 3 6 10 2 2" xfId="25952"/>
    <cellStyle name="표준 3 6 10 2 2 2" xfId="37933"/>
    <cellStyle name="표준 3 6 10 2 3" xfId="25953"/>
    <cellStyle name="표준 3 6 10 2 3 2" xfId="37934"/>
    <cellStyle name="표준 3 6 10 2 4" xfId="25954"/>
    <cellStyle name="표준 3 6 10 2 4 2" xfId="37935"/>
    <cellStyle name="표준 3 6 10 2 5" xfId="25955"/>
    <cellStyle name="표준 3 6 10 2 5 2" xfId="37936"/>
    <cellStyle name="표준 3 6 10 2 6" xfId="25956"/>
    <cellStyle name="표준 3 6 10 2 7" xfId="25957"/>
    <cellStyle name="표준 3 6 10 2 8" xfId="25958"/>
    <cellStyle name="표준 3 6 10 2 9" xfId="25959"/>
    <cellStyle name="표준 3 6 10 3" xfId="25960"/>
    <cellStyle name="표준 3 6 10 3 2" xfId="37937"/>
    <cellStyle name="표준 3 6 10 4" xfId="25961"/>
    <cellStyle name="표준 3 6 10 4 2" xfId="37938"/>
    <cellStyle name="표준 3 6 10 5" xfId="25962"/>
    <cellStyle name="표준 3 6 10 5 2" xfId="37939"/>
    <cellStyle name="표준 3 6 10 6" xfId="25963"/>
    <cellStyle name="표준 3 6 10 6 2" xfId="37940"/>
    <cellStyle name="표준 3 6 10 7" xfId="25964"/>
    <cellStyle name="표준 3 6 10 8" xfId="25965"/>
    <cellStyle name="표준 3 6 10 9" xfId="25966"/>
    <cellStyle name="표준 3 6 11" xfId="25967"/>
    <cellStyle name="표준 3 6 11 10" xfId="35080"/>
    <cellStyle name="표준 3 6 11 2" xfId="25968"/>
    <cellStyle name="표준 3 6 11 2 2" xfId="37941"/>
    <cellStyle name="표준 3 6 11 3" xfId="25969"/>
    <cellStyle name="표준 3 6 11 3 2" xfId="37942"/>
    <cellStyle name="표준 3 6 11 4" xfId="25970"/>
    <cellStyle name="표준 3 6 11 4 2" xfId="37943"/>
    <cellStyle name="표준 3 6 11 5" xfId="25971"/>
    <cellStyle name="표준 3 6 11 5 2" xfId="37944"/>
    <cellStyle name="표준 3 6 11 6" xfId="25972"/>
    <cellStyle name="표준 3 6 11 7" xfId="25973"/>
    <cellStyle name="표준 3 6 11 8" xfId="25974"/>
    <cellStyle name="표준 3 6 11 9" xfId="25975"/>
    <cellStyle name="표준 3 6 12" xfId="25976"/>
    <cellStyle name="표준 3 6 12 10" xfId="35078"/>
    <cellStyle name="표준 3 6 12 2" xfId="25977"/>
    <cellStyle name="표준 3 6 12 2 2" xfId="37945"/>
    <cellStyle name="표준 3 6 12 3" xfId="25978"/>
    <cellStyle name="표준 3 6 12 3 2" xfId="37946"/>
    <cellStyle name="표준 3 6 12 4" xfId="25979"/>
    <cellStyle name="표준 3 6 12 4 2" xfId="37947"/>
    <cellStyle name="표준 3 6 12 5" xfId="25980"/>
    <cellStyle name="표준 3 6 12 5 2" xfId="37948"/>
    <cellStyle name="표준 3 6 12 6" xfId="25981"/>
    <cellStyle name="표준 3 6 12 7" xfId="25982"/>
    <cellStyle name="표준 3 6 12 8" xfId="25983"/>
    <cellStyle name="표준 3 6 12 9" xfId="25984"/>
    <cellStyle name="표준 3 6 13" xfId="25985"/>
    <cellStyle name="표준 3 6 13 2" xfId="37949"/>
    <cellStyle name="표준 3 6 14" xfId="25986"/>
    <cellStyle name="표준 3 6 14 2" xfId="37950"/>
    <cellStyle name="표준 3 6 15" xfId="25987"/>
    <cellStyle name="표준 3 6 15 2" xfId="37951"/>
    <cellStyle name="표준 3 6 16" xfId="25988"/>
    <cellStyle name="표준 3 6 16 2" xfId="37952"/>
    <cellStyle name="표준 3 6 17" xfId="25989"/>
    <cellStyle name="표준 3 6 18" xfId="25990"/>
    <cellStyle name="표준 3 6 19" xfId="25991"/>
    <cellStyle name="표준 3 6 2" xfId="25992"/>
    <cellStyle name="표준 3 6 2 10" xfId="25993"/>
    <cellStyle name="표준 3 6 2 11" xfId="35077"/>
    <cellStyle name="표준 3 6 2 2" xfId="25994"/>
    <cellStyle name="표준 3 6 2 2 10" xfId="35075"/>
    <cellStyle name="표준 3 6 2 2 2" xfId="25995"/>
    <cellStyle name="표준 3 6 2 2 2 2" xfId="37953"/>
    <cellStyle name="표준 3 6 2 2 3" xfId="25996"/>
    <cellStyle name="표준 3 6 2 2 3 2" xfId="37954"/>
    <cellStyle name="표준 3 6 2 2 4" xfId="25997"/>
    <cellStyle name="표준 3 6 2 2 4 2" xfId="37955"/>
    <cellStyle name="표준 3 6 2 2 5" xfId="25998"/>
    <cellStyle name="표준 3 6 2 2 5 2" xfId="37956"/>
    <cellStyle name="표준 3 6 2 2 6" xfId="25999"/>
    <cellStyle name="표준 3 6 2 2 7" xfId="26000"/>
    <cellStyle name="표준 3 6 2 2 8" xfId="26001"/>
    <cellStyle name="표준 3 6 2 2 9" xfId="26002"/>
    <cellStyle name="표준 3 6 2 3" xfId="26003"/>
    <cellStyle name="표준 3 6 2 3 2" xfId="37957"/>
    <cellStyle name="표준 3 6 2 4" xfId="26004"/>
    <cellStyle name="표준 3 6 2 4 2" xfId="37958"/>
    <cellStyle name="표준 3 6 2 5" xfId="26005"/>
    <cellStyle name="표준 3 6 2 5 2" xfId="37959"/>
    <cellStyle name="표준 3 6 2 6" xfId="26006"/>
    <cellStyle name="표준 3 6 2 6 2" xfId="37960"/>
    <cellStyle name="표준 3 6 2 7" xfId="26007"/>
    <cellStyle name="표준 3 6 2 8" xfId="26008"/>
    <cellStyle name="표준 3 6 2 9" xfId="26009"/>
    <cellStyle name="표준 3 6 20" xfId="26010"/>
    <cellStyle name="표준 3 6 21" xfId="35084"/>
    <cellStyle name="표준 3 6 3" xfId="26011"/>
    <cellStyle name="표준 3 6 3 10" xfId="35073"/>
    <cellStyle name="표준 3 6 3 2" xfId="26012"/>
    <cellStyle name="표준 3 6 3 2 2" xfId="37961"/>
    <cellStyle name="표준 3 6 3 3" xfId="26013"/>
    <cellStyle name="표준 3 6 3 3 2" xfId="37962"/>
    <cellStyle name="표준 3 6 3 4" xfId="26014"/>
    <cellStyle name="표준 3 6 3 4 2" xfId="37963"/>
    <cellStyle name="표준 3 6 3 5" xfId="26015"/>
    <cellStyle name="표준 3 6 3 5 2" xfId="37964"/>
    <cellStyle name="표준 3 6 3 6" xfId="26016"/>
    <cellStyle name="표준 3 6 3 7" xfId="26017"/>
    <cellStyle name="표준 3 6 3 8" xfId="26018"/>
    <cellStyle name="표준 3 6 3 9" xfId="26019"/>
    <cellStyle name="표준 3 6 4" xfId="26020"/>
    <cellStyle name="표준 3 6 4 10" xfId="26021"/>
    <cellStyle name="표준 3 6 4 11" xfId="35071"/>
    <cellStyle name="표준 3 6 4 2" xfId="26022"/>
    <cellStyle name="표준 3 6 4 2 10" xfId="35069"/>
    <cellStyle name="표준 3 6 4 2 2" xfId="26023"/>
    <cellStyle name="표준 3 6 4 2 2 2" xfId="37965"/>
    <cellStyle name="표준 3 6 4 2 3" xfId="26024"/>
    <cellStyle name="표준 3 6 4 2 3 2" xfId="37966"/>
    <cellStyle name="표준 3 6 4 2 4" xfId="26025"/>
    <cellStyle name="표준 3 6 4 2 4 2" xfId="37967"/>
    <cellStyle name="표준 3 6 4 2 5" xfId="26026"/>
    <cellStyle name="표준 3 6 4 2 5 2" xfId="37968"/>
    <cellStyle name="표준 3 6 4 2 6" xfId="26027"/>
    <cellStyle name="표준 3 6 4 2 7" xfId="26028"/>
    <cellStyle name="표준 3 6 4 2 8" xfId="26029"/>
    <cellStyle name="표준 3 6 4 2 9" xfId="26030"/>
    <cellStyle name="표준 3 6 4 3" xfId="26031"/>
    <cellStyle name="표준 3 6 4 3 2" xfId="37969"/>
    <cellStyle name="표준 3 6 4 4" xfId="26032"/>
    <cellStyle name="표준 3 6 4 4 2" xfId="37970"/>
    <cellStyle name="표준 3 6 4 5" xfId="26033"/>
    <cellStyle name="표준 3 6 4 5 2" xfId="37971"/>
    <cellStyle name="표준 3 6 4 6" xfId="26034"/>
    <cellStyle name="표준 3 6 4 6 2" xfId="37972"/>
    <cellStyle name="표준 3 6 4 7" xfId="26035"/>
    <cellStyle name="표준 3 6 4 8" xfId="26036"/>
    <cellStyle name="표준 3 6 4 9" xfId="26037"/>
    <cellStyle name="표준 3 6 5" xfId="26038"/>
    <cellStyle name="표준 3 6 5 10" xfId="26039"/>
    <cellStyle name="표준 3 6 5 11" xfId="35067"/>
    <cellStyle name="표준 3 6 5 2" xfId="26040"/>
    <cellStyle name="표준 3 6 5 2 10" xfId="35066"/>
    <cellStyle name="표준 3 6 5 2 2" xfId="26041"/>
    <cellStyle name="표준 3 6 5 2 2 2" xfId="37973"/>
    <cellStyle name="표준 3 6 5 2 3" xfId="26042"/>
    <cellStyle name="표준 3 6 5 2 3 2" xfId="37974"/>
    <cellStyle name="표준 3 6 5 2 4" xfId="26043"/>
    <cellStyle name="표준 3 6 5 2 4 2" xfId="37975"/>
    <cellStyle name="표준 3 6 5 2 5" xfId="26044"/>
    <cellStyle name="표준 3 6 5 2 5 2" xfId="37976"/>
    <cellStyle name="표준 3 6 5 2 6" xfId="26045"/>
    <cellStyle name="표준 3 6 5 2 7" xfId="26046"/>
    <cellStyle name="표준 3 6 5 2 8" xfId="26047"/>
    <cellStyle name="표준 3 6 5 2 9" xfId="26048"/>
    <cellStyle name="표준 3 6 5 3" xfId="26049"/>
    <cellStyle name="표준 3 6 5 3 2" xfId="37977"/>
    <cellStyle name="표준 3 6 5 4" xfId="26050"/>
    <cellStyle name="표준 3 6 5 4 2" xfId="37978"/>
    <cellStyle name="표준 3 6 5 5" xfId="26051"/>
    <cellStyle name="표준 3 6 5 5 2" xfId="37979"/>
    <cellStyle name="표준 3 6 5 6" xfId="26052"/>
    <cellStyle name="표준 3 6 5 6 2" xfId="37980"/>
    <cellStyle name="표준 3 6 5 7" xfId="26053"/>
    <cellStyle name="표준 3 6 5 8" xfId="26054"/>
    <cellStyle name="표준 3 6 5 9" xfId="26055"/>
    <cellStyle name="표준 3 6 6" xfId="26056"/>
    <cellStyle name="표준 3 6 6 10" xfId="35065"/>
    <cellStyle name="표준 3 6 6 2" xfId="26057"/>
    <cellStyle name="표준 3 6 6 2 2" xfId="37981"/>
    <cellStyle name="표준 3 6 6 3" xfId="26058"/>
    <cellStyle name="표준 3 6 6 3 2" xfId="37982"/>
    <cellStyle name="표준 3 6 6 4" xfId="26059"/>
    <cellStyle name="표준 3 6 6 4 2" xfId="37983"/>
    <cellStyle name="표준 3 6 6 5" xfId="26060"/>
    <cellStyle name="표준 3 6 6 5 2" xfId="37984"/>
    <cellStyle name="표준 3 6 6 6" xfId="26061"/>
    <cellStyle name="표준 3 6 6 7" xfId="26062"/>
    <cellStyle name="표준 3 6 6 8" xfId="26063"/>
    <cellStyle name="표준 3 6 6 9" xfId="26064"/>
    <cellStyle name="표준 3 6 7" xfId="26065"/>
    <cellStyle name="표준 3 6 7 10" xfId="35064"/>
    <cellStyle name="표준 3 6 7 2" xfId="26066"/>
    <cellStyle name="표준 3 6 7 2 2" xfId="37985"/>
    <cellStyle name="표준 3 6 7 3" xfId="26067"/>
    <cellStyle name="표준 3 6 7 3 2" xfId="37986"/>
    <cellStyle name="표준 3 6 7 4" xfId="26068"/>
    <cellStyle name="표준 3 6 7 4 2" xfId="37987"/>
    <cellStyle name="표준 3 6 7 5" xfId="26069"/>
    <cellStyle name="표준 3 6 7 5 2" xfId="37988"/>
    <cellStyle name="표준 3 6 7 6" xfId="26070"/>
    <cellStyle name="표준 3 6 7 7" xfId="26071"/>
    <cellStyle name="표준 3 6 7 8" xfId="26072"/>
    <cellStyle name="표준 3 6 7 9" xfId="26073"/>
    <cellStyle name="표준 3 6 8" xfId="26074"/>
    <cellStyle name="표준 3 6 8 10" xfId="35063"/>
    <cellStyle name="표준 3 6 8 2" xfId="26075"/>
    <cellStyle name="표준 3 6 8 2 2" xfId="37989"/>
    <cellStyle name="표준 3 6 8 3" xfId="26076"/>
    <cellStyle name="표준 3 6 8 3 2" xfId="37990"/>
    <cellStyle name="표준 3 6 8 4" xfId="26077"/>
    <cellStyle name="표준 3 6 8 4 2" xfId="37991"/>
    <cellStyle name="표준 3 6 8 5" xfId="26078"/>
    <cellStyle name="표준 3 6 8 5 2" xfId="37992"/>
    <cellStyle name="표준 3 6 8 6" xfId="26079"/>
    <cellStyle name="표준 3 6 8 7" xfId="26080"/>
    <cellStyle name="표준 3 6 8 8" xfId="26081"/>
    <cellStyle name="표준 3 6 8 9" xfId="26082"/>
    <cellStyle name="표준 3 6 9" xfId="26083"/>
    <cellStyle name="표준 3 6 9 10" xfId="35062"/>
    <cellStyle name="표준 3 6 9 2" xfId="26084"/>
    <cellStyle name="표준 3 6 9 2 2" xfId="37993"/>
    <cellStyle name="표준 3 6 9 3" xfId="26085"/>
    <cellStyle name="표준 3 6 9 3 2" xfId="37994"/>
    <cellStyle name="표준 3 6 9 4" xfId="26086"/>
    <cellStyle name="표준 3 6 9 4 2" xfId="37995"/>
    <cellStyle name="표준 3 6 9 5" xfId="26087"/>
    <cellStyle name="표준 3 6 9 5 2" xfId="37996"/>
    <cellStyle name="표준 3 6 9 6" xfId="26088"/>
    <cellStyle name="표준 3 6 9 7" xfId="26089"/>
    <cellStyle name="표준 3 6 9 8" xfId="26090"/>
    <cellStyle name="표준 3 6 9 9" xfId="26091"/>
    <cellStyle name="표준 3 7" xfId="26092"/>
    <cellStyle name="표준 3 7 10" xfId="26093"/>
    <cellStyle name="표준 3 7 10 10" xfId="26094"/>
    <cellStyle name="표준 3 7 10 11" xfId="35058"/>
    <cellStyle name="표준 3 7 10 2" xfId="26095"/>
    <cellStyle name="표준 3 7 10 2 10" xfId="35057"/>
    <cellStyle name="표준 3 7 10 2 2" xfId="26096"/>
    <cellStyle name="표준 3 7 10 2 2 2" xfId="37997"/>
    <cellStyle name="표준 3 7 10 2 3" xfId="26097"/>
    <cellStyle name="표준 3 7 10 2 3 2" xfId="37998"/>
    <cellStyle name="표준 3 7 10 2 4" xfId="26098"/>
    <cellStyle name="표준 3 7 10 2 4 2" xfId="37999"/>
    <cellStyle name="표준 3 7 10 2 5" xfId="26099"/>
    <cellStyle name="표준 3 7 10 2 5 2" xfId="38000"/>
    <cellStyle name="표준 3 7 10 2 6" xfId="26100"/>
    <cellStyle name="표준 3 7 10 2 7" xfId="26101"/>
    <cellStyle name="표준 3 7 10 2 8" xfId="26102"/>
    <cellStyle name="표준 3 7 10 2 9" xfId="26103"/>
    <cellStyle name="표준 3 7 10 3" xfId="26104"/>
    <cellStyle name="표준 3 7 10 3 2" xfId="38001"/>
    <cellStyle name="표준 3 7 10 4" xfId="26105"/>
    <cellStyle name="표준 3 7 10 4 2" xfId="38002"/>
    <cellStyle name="표준 3 7 10 5" xfId="26106"/>
    <cellStyle name="표준 3 7 10 5 2" xfId="38003"/>
    <cellStyle name="표준 3 7 10 6" xfId="26107"/>
    <cellStyle name="표준 3 7 10 6 2" xfId="38004"/>
    <cellStyle name="표준 3 7 10 7" xfId="26108"/>
    <cellStyle name="표준 3 7 10 8" xfId="26109"/>
    <cellStyle name="표준 3 7 10 9" xfId="26110"/>
    <cellStyle name="표준 3 7 11" xfId="26111"/>
    <cellStyle name="표준 3 7 11 10" xfId="35056"/>
    <cellStyle name="표준 3 7 11 2" xfId="26112"/>
    <cellStyle name="표준 3 7 11 2 2" xfId="38005"/>
    <cellStyle name="표준 3 7 11 3" xfId="26113"/>
    <cellStyle name="표준 3 7 11 3 2" xfId="38006"/>
    <cellStyle name="표준 3 7 11 4" xfId="26114"/>
    <cellStyle name="표준 3 7 11 4 2" xfId="38007"/>
    <cellStyle name="표준 3 7 11 5" xfId="26115"/>
    <cellStyle name="표준 3 7 11 5 2" xfId="38008"/>
    <cellStyle name="표준 3 7 11 6" xfId="26116"/>
    <cellStyle name="표준 3 7 11 7" xfId="26117"/>
    <cellStyle name="표준 3 7 11 8" xfId="26118"/>
    <cellStyle name="표준 3 7 11 9" xfId="26119"/>
    <cellStyle name="표준 3 7 12" xfId="26120"/>
    <cellStyle name="표준 3 7 12 10" xfId="35055"/>
    <cellStyle name="표준 3 7 12 2" xfId="26121"/>
    <cellStyle name="표준 3 7 12 2 2" xfId="38009"/>
    <cellStyle name="표준 3 7 12 3" xfId="26122"/>
    <cellStyle name="표준 3 7 12 3 2" xfId="38010"/>
    <cellStyle name="표준 3 7 12 4" xfId="26123"/>
    <cellStyle name="표준 3 7 12 4 2" xfId="38011"/>
    <cellStyle name="표준 3 7 12 5" xfId="26124"/>
    <cellStyle name="표준 3 7 12 5 2" xfId="38012"/>
    <cellStyle name="표준 3 7 12 6" xfId="26125"/>
    <cellStyle name="표준 3 7 12 7" xfId="26126"/>
    <cellStyle name="표준 3 7 12 8" xfId="26127"/>
    <cellStyle name="표준 3 7 12 9" xfId="26128"/>
    <cellStyle name="표준 3 7 13" xfId="26129"/>
    <cellStyle name="표준 3 7 13 2" xfId="38013"/>
    <cellStyle name="표준 3 7 14" xfId="26130"/>
    <cellStyle name="표준 3 7 14 2" xfId="38014"/>
    <cellStyle name="표준 3 7 15" xfId="26131"/>
    <cellStyle name="표준 3 7 15 2" xfId="38015"/>
    <cellStyle name="표준 3 7 16" xfId="26132"/>
    <cellStyle name="표준 3 7 16 2" xfId="38016"/>
    <cellStyle name="표준 3 7 17" xfId="26133"/>
    <cellStyle name="표준 3 7 18" xfId="26134"/>
    <cellStyle name="표준 3 7 19" xfId="26135"/>
    <cellStyle name="표준 3 7 2" xfId="26136"/>
    <cellStyle name="표준 3 7 2 10" xfId="26137"/>
    <cellStyle name="표준 3 7 2 11" xfId="35053"/>
    <cellStyle name="표준 3 7 2 2" xfId="26138"/>
    <cellStyle name="표준 3 7 2 2 10" xfId="35051"/>
    <cellStyle name="표준 3 7 2 2 2" xfId="26139"/>
    <cellStyle name="표준 3 7 2 2 2 2" xfId="38017"/>
    <cellStyle name="표준 3 7 2 2 3" xfId="26140"/>
    <cellStyle name="표준 3 7 2 2 3 2" xfId="38018"/>
    <cellStyle name="표준 3 7 2 2 4" xfId="26141"/>
    <cellStyle name="표준 3 7 2 2 4 2" xfId="38019"/>
    <cellStyle name="표준 3 7 2 2 5" xfId="26142"/>
    <cellStyle name="표준 3 7 2 2 5 2" xfId="38020"/>
    <cellStyle name="표준 3 7 2 2 6" xfId="26143"/>
    <cellStyle name="표준 3 7 2 2 7" xfId="26144"/>
    <cellStyle name="표준 3 7 2 2 8" xfId="26145"/>
    <cellStyle name="표준 3 7 2 2 9" xfId="26146"/>
    <cellStyle name="표준 3 7 2 3" xfId="26147"/>
    <cellStyle name="표준 3 7 2 3 2" xfId="38021"/>
    <cellStyle name="표준 3 7 2 4" xfId="26148"/>
    <cellStyle name="표준 3 7 2 4 2" xfId="38022"/>
    <cellStyle name="표준 3 7 2 5" xfId="26149"/>
    <cellStyle name="표준 3 7 2 5 2" xfId="38023"/>
    <cellStyle name="표준 3 7 2 6" xfId="26150"/>
    <cellStyle name="표준 3 7 2 6 2" xfId="38024"/>
    <cellStyle name="표준 3 7 2 7" xfId="26151"/>
    <cellStyle name="표준 3 7 2 8" xfId="26152"/>
    <cellStyle name="표준 3 7 2 9" xfId="26153"/>
    <cellStyle name="표준 3 7 20" xfId="26154"/>
    <cellStyle name="표준 3 7 21" xfId="35060"/>
    <cellStyle name="표준 3 7 3" xfId="26155"/>
    <cellStyle name="표준 3 7 3 10" xfId="35050"/>
    <cellStyle name="표준 3 7 3 2" xfId="26156"/>
    <cellStyle name="표준 3 7 3 2 2" xfId="38025"/>
    <cellStyle name="표준 3 7 3 3" xfId="26157"/>
    <cellStyle name="표준 3 7 3 3 2" xfId="38026"/>
    <cellStyle name="표준 3 7 3 4" xfId="26158"/>
    <cellStyle name="표준 3 7 3 4 2" xfId="38027"/>
    <cellStyle name="표준 3 7 3 5" xfId="26159"/>
    <cellStyle name="표준 3 7 3 5 2" xfId="38028"/>
    <cellStyle name="표준 3 7 3 6" xfId="26160"/>
    <cellStyle name="표준 3 7 3 7" xfId="26161"/>
    <cellStyle name="표준 3 7 3 8" xfId="26162"/>
    <cellStyle name="표준 3 7 3 9" xfId="26163"/>
    <cellStyle name="표준 3 7 4" xfId="26164"/>
    <cellStyle name="표준 3 7 4 10" xfId="26165"/>
    <cellStyle name="표준 3 7 4 11" xfId="35048"/>
    <cellStyle name="표준 3 7 4 2" xfId="26166"/>
    <cellStyle name="표준 3 7 4 2 10" xfId="35046"/>
    <cellStyle name="표준 3 7 4 2 2" xfId="26167"/>
    <cellStyle name="표준 3 7 4 2 2 2" xfId="38029"/>
    <cellStyle name="표준 3 7 4 2 3" xfId="26168"/>
    <cellStyle name="표준 3 7 4 2 3 2" xfId="38030"/>
    <cellStyle name="표준 3 7 4 2 4" xfId="26169"/>
    <cellStyle name="표준 3 7 4 2 4 2" xfId="38031"/>
    <cellStyle name="표준 3 7 4 2 5" xfId="26170"/>
    <cellStyle name="표준 3 7 4 2 5 2" xfId="38032"/>
    <cellStyle name="표준 3 7 4 2 6" xfId="26171"/>
    <cellStyle name="표준 3 7 4 2 7" xfId="26172"/>
    <cellStyle name="표준 3 7 4 2 8" xfId="26173"/>
    <cellStyle name="표준 3 7 4 2 9" xfId="26174"/>
    <cellStyle name="표준 3 7 4 3" xfId="26175"/>
    <cellStyle name="표준 3 7 4 3 2" xfId="38033"/>
    <cellStyle name="표준 3 7 4 4" xfId="26176"/>
    <cellStyle name="표준 3 7 4 4 2" xfId="38034"/>
    <cellStyle name="표준 3 7 4 5" xfId="26177"/>
    <cellStyle name="표준 3 7 4 5 2" xfId="38035"/>
    <cellStyle name="표준 3 7 4 6" xfId="26178"/>
    <cellStyle name="표준 3 7 4 6 2" xfId="38036"/>
    <cellStyle name="표준 3 7 4 7" xfId="26179"/>
    <cellStyle name="표준 3 7 4 8" xfId="26180"/>
    <cellStyle name="표준 3 7 4 9" xfId="26181"/>
    <cellStyle name="표준 3 7 5" xfId="26182"/>
    <cellStyle name="표준 3 7 5 10" xfId="26183"/>
    <cellStyle name="표준 3 7 5 11" xfId="35044"/>
    <cellStyle name="표준 3 7 5 2" xfId="26184"/>
    <cellStyle name="표준 3 7 5 2 10" xfId="35042"/>
    <cellStyle name="표준 3 7 5 2 2" xfId="26185"/>
    <cellStyle name="표준 3 7 5 2 2 2" xfId="38037"/>
    <cellStyle name="표준 3 7 5 2 3" xfId="26186"/>
    <cellStyle name="표준 3 7 5 2 3 2" xfId="38038"/>
    <cellStyle name="표준 3 7 5 2 4" xfId="26187"/>
    <cellStyle name="표준 3 7 5 2 4 2" xfId="38039"/>
    <cellStyle name="표준 3 7 5 2 5" xfId="26188"/>
    <cellStyle name="표준 3 7 5 2 5 2" xfId="38040"/>
    <cellStyle name="표준 3 7 5 2 6" xfId="26189"/>
    <cellStyle name="표준 3 7 5 2 7" xfId="26190"/>
    <cellStyle name="표준 3 7 5 2 8" xfId="26191"/>
    <cellStyle name="표준 3 7 5 2 9" xfId="26192"/>
    <cellStyle name="표준 3 7 5 3" xfId="26193"/>
    <cellStyle name="표준 3 7 5 3 2" xfId="38041"/>
    <cellStyle name="표준 3 7 5 4" xfId="26194"/>
    <cellStyle name="표준 3 7 5 4 2" xfId="38042"/>
    <cellStyle name="표준 3 7 5 5" xfId="26195"/>
    <cellStyle name="표준 3 7 5 5 2" xfId="38043"/>
    <cellStyle name="표준 3 7 5 6" xfId="26196"/>
    <cellStyle name="표준 3 7 5 6 2" xfId="38044"/>
    <cellStyle name="표준 3 7 5 7" xfId="26197"/>
    <cellStyle name="표준 3 7 5 8" xfId="26198"/>
    <cellStyle name="표준 3 7 5 9" xfId="26199"/>
    <cellStyle name="표준 3 7 6" xfId="26200"/>
    <cellStyle name="표준 3 7 6 10" xfId="35040"/>
    <cellStyle name="표준 3 7 6 2" xfId="26201"/>
    <cellStyle name="표준 3 7 6 2 2" xfId="38045"/>
    <cellStyle name="표준 3 7 6 3" xfId="26202"/>
    <cellStyle name="표준 3 7 6 3 2" xfId="38046"/>
    <cellStyle name="표준 3 7 6 4" xfId="26203"/>
    <cellStyle name="표준 3 7 6 4 2" xfId="38047"/>
    <cellStyle name="표준 3 7 6 5" xfId="26204"/>
    <cellStyle name="표준 3 7 6 5 2" xfId="38048"/>
    <cellStyle name="표준 3 7 6 6" xfId="26205"/>
    <cellStyle name="표준 3 7 6 7" xfId="26206"/>
    <cellStyle name="표준 3 7 6 8" xfId="26207"/>
    <cellStyle name="표준 3 7 6 9" xfId="26208"/>
    <cellStyle name="표준 3 7 7" xfId="26209"/>
    <cellStyle name="표준 3 7 7 10" xfId="35039"/>
    <cellStyle name="표준 3 7 7 2" xfId="26210"/>
    <cellStyle name="표준 3 7 7 2 2" xfId="38049"/>
    <cellStyle name="표준 3 7 7 3" xfId="26211"/>
    <cellStyle name="표준 3 7 7 3 2" xfId="38050"/>
    <cellStyle name="표준 3 7 7 4" xfId="26212"/>
    <cellStyle name="표준 3 7 7 4 2" xfId="38051"/>
    <cellStyle name="표준 3 7 7 5" xfId="26213"/>
    <cellStyle name="표준 3 7 7 5 2" xfId="38052"/>
    <cellStyle name="표준 3 7 7 6" xfId="26214"/>
    <cellStyle name="표준 3 7 7 7" xfId="26215"/>
    <cellStyle name="표준 3 7 7 8" xfId="26216"/>
    <cellStyle name="표준 3 7 7 9" xfId="26217"/>
    <cellStyle name="표준 3 7 8" xfId="26218"/>
    <cellStyle name="표준 3 7 8 10" xfId="35038"/>
    <cellStyle name="표준 3 7 8 2" xfId="26219"/>
    <cellStyle name="표준 3 7 8 2 2" xfId="38053"/>
    <cellStyle name="표준 3 7 8 3" xfId="26220"/>
    <cellStyle name="표준 3 7 8 3 2" xfId="38054"/>
    <cellStyle name="표준 3 7 8 4" xfId="26221"/>
    <cellStyle name="표준 3 7 8 4 2" xfId="38055"/>
    <cellStyle name="표준 3 7 8 5" xfId="26222"/>
    <cellStyle name="표준 3 7 8 5 2" xfId="38056"/>
    <cellStyle name="표준 3 7 8 6" xfId="26223"/>
    <cellStyle name="표준 3 7 8 7" xfId="26224"/>
    <cellStyle name="표준 3 7 8 8" xfId="26225"/>
    <cellStyle name="표준 3 7 8 9" xfId="26226"/>
    <cellStyle name="표준 3 7 9" xfId="26227"/>
    <cellStyle name="표준 3 7 9 10" xfId="35037"/>
    <cellStyle name="표준 3 7 9 2" xfId="26228"/>
    <cellStyle name="표준 3 7 9 2 2" xfId="38057"/>
    <cellStyle name="표준 3 7 9 3" xfId="26229"/>
    <cellStyle name="표준 3 7 9 3 2" xfId="38058"/>
    <cellStyle name="표준 3 7 9 4" xfId="26230"/>
    <cellStyle name="표준 3 7 9 4 2" xfId="38059"/>
    <cellStyle name="표준 3 7 9 5" xfId="26231"/>
    <cellStyle name="표준 3 7 9 5 2" xfId="38060"/>
    <cellStyle name="표준 3 7 9 6" xfId="26232"/>
    <cellStyle name="표준 3 7 9 7" xfId="26233"/>
    <cellStyle name="표준 3 7 9 8" xfId="26234"/>
    <cellStyle name="표준 3 7 9 9" xfId="26235"/>
    <cellStyle name="표준 3 8" xfId="26236"/>
    <cellStyle name="표준 3 8 10" xfId="26237"/>
    <cellStyle name="표준 3 8 10 10" xfId="26238"/>
    <cellStyle name="표준 3 8 10 11" xfId="35034"/>
    <cellStyle name="표준 3 8 10 2" xfId="26239"/>
    <cellStyle name="표준 3 8 10 2 10" xfId="35032"/>
    <cellStyle name="표준 3 8 10 2 2" xfId="26240"/>
    <cellStyle name="표준 3 8 10 2 2 2" xfId="38061"/>
    <cellStyle name="표준 3 8 10 2 3" xfId="26241"/>
    <cellStyle name="표준 3 8 10 2 3 2" xfId="38062"/>
    <cellStyle name="표준 3 8 10 2 4" xfId="26242"/>
    <cellStyle name="표준 3 8 10 2 4 2" xfId="38063"/>
    <cellStyle name="표준 3 8 10 2 5" xfId="26243"/>
    <cellStyle name="표준 3 8 10 2 5 2" xfId="38064"/>
    <cellStyle name="표준 3 8 10 2 6" xfId="26244"/>
    <cellStyle name="표준 3 8 10 2 7" xfId="26245"/>
    <cellStyle name="표준 3 8 10 2 8" xfId="26246"/>
    <cellStyle name="표준 3 8 10 2 9" xfId="26247"/>
    <cellStyle name="표준 3 8 10 3" xfId="26248"/>
    <cellStyle name="표준 3 8 10 3 2" xfId="38065"/>
    <cellStyle name="표준 3 8 10 4" xfId="26249"/>
    <cellStyle name="표준 3 8 10 4 2" xfId="38066"/>
    <cellStyle name="표준 3 8 10 5" xfId="26250"/>
    <cellStyle name="표준 3 8 10 5 2" xfId="38067"/>
    <cellStyle name="표준 3 8 10 6" xfId="26251"/>
    <cellStyle name="표준 3 8 10 6 2" xfId="38068"/>
    <cellStyle name="표준 3 8 10 7" xfId="26252"/>
    <cellStyle name="표준 3 8 10 8" xfId="26253"/>
    <cellStyle name="표준 3 8 10 9" xfId="26254"/>
    <cellStyle name="표준 3 8 11" xfId="26255"/>
    <cellStyle name="표준 3 8 11 10" xfId="35031"/>
    <cellStyle name="표준 3 8 11 2" xfId="26256"/>
    <cellStyle name="표준 3 8 11 2 2" xfId="38069"/>
    <cellStyle name="표준 3 8 11 3" xfId="26257"/>
    <cellStyle name="표준 3 8 11 3 2" xfId="38070"/>
    <cellStyle name="표준 3 8 11 4" xfId="26258"/>
    <cellStyle name="표준 3 8 11 4 2" xfId="38071"/>
    <cellStyle name="표준 3 8 11 5" xfId="26259"/>
    <cellStyle name="표준 3 8 11 5 2" xfId="38072"/>
    <cellStyle name="표준 3 8 11 6" xfId="26260"/>
    <cellStyle name="표준 3 8 11 7" xfId="26261"/>
    <cellStyle name="표준 3 8 11 8" xfId="26262"/>
    <cellStyle name="표준 3 8 11 9" xfId="26263"/>
    <cellStyle name="표준 3 8 12" xfId="26264"/>
    <cellStyle name="표준 3 8 12 10" xfId="35029"/>
    <cellStyle name="표준 3 8 12 2" xfId="26265"/>
    <cellStyle name="표준 3 8 12 2 2" xfId="38074"/>
    <cellStyle name="표준 3 8 12 3" xfId="26266"/>
    <cellStyle name="표준 3 8 12 3 2" xfId="38075"/>
    <cellStyle name="표준 3 8 12 4" xfId="26267"/>
    <cellStyle name="표준 3 8 12 4 2" xfId="38076"/>
    <cellStyle name="표준 3 8 12 5" xfId="26268"/>
    <cellStyle name="표준 3 8 12 5 2" xfId="38077"/>
    <cellStyle name="표준 3 8 12 6" xfId="26269"/>
    <cellStyle name="표준 3 8 12 7" xfId="26270"/>
    <cellStyle name="표준 3 8 12 8" xfId="26271"/>
    <cellStyle name="표준 3 8 12 9" xfId="26272"/>
    <cellStyle name="표준 3 8 13" xfId="26273"/>
    <cellStyle name="표준 3 8 13 2" xfId="38078"/>
    <cellStyle name="표준 3 8 14" xfId="26274"/>
    <cellStyle name="표준 3 8 14 2" xfId="38079"/>
    <cellStyle name="표준 3 8 15" xfId="26275"/>
    <cellStyle name="표준 3 8 15 2" xfId="38080"/>
    <cellStyle name="표준 3 8 16" xfId="26276"/>
    <cellStyle name="표준 3 8 16 2" xfId="38081"/>
    <cellStyle name="표준 3 8 17" xfId="26277"/>
    <cellStyle name="표준 3 8 18" xfId="26278"/>
    <cellStyle name="표준 3 8 19" xfId="26279"/>
    <cellStyle name="표준 3 8 2" xfId="26280"/>
    <cellStyle name="표준 3 8 2 10" xfId="26281"/>
    <cellStyle name="표준 3 8 2 11" xfId="35027"/>
    <cellStyle name="표준 3 8 2 2" xfId="26282"/>
    <cellStyle name="표준 3 8 2 2 10" xfId="35025"/>
    <cellStyle name="표준 3 8 2 2 2" xfId="26283"/>
    <cellStyle name="표준 3 8 2 2 2 2" xfId="38082"/>
    <cellStyle name="표준 3 8 2 2 3" xfId="26284"/>
    <cellStyle name="표준 3 8 2 2 3 2" xfId="38083"/>
    <cellStyle name="표준 3 8 2 2 4" xfId="26285"/>
    <cellStyle name="표준 3 8 2 2 4 2" xfId="38084"/>
    <cellStyle name="표준 3 8 2 2 5" xfId="26286"/>
    <cellStyle name="표준 3 8 2 2 5 2" xfId="38085"/>
    <cellStyle name="표준 3 8 2 2 6" xfId="26287"/>
    <cellStyle name="표준 3 8 2 2 7" xfId="26288"/>
    <cellStyle name="표준 3 8 2 2 8" xfId="26289"/>
    <cellStyle name="표준 3 8 2 2 9" xfId="26290"/>
    <cellStyle name="표준 3 8 2 3" xfId="26291"/>
    <cellStyle name="표준 3 8 2 3 2" xfId="38086"/>
    <cellStyle name="표준 3 8 2 4" xfId="26292"/>
    <cellStyle name="표준 3 8 2 4 2" xfId="38087"/>
    <cellStyle name="표준 3 8 2 5" xfId="26293"/>
    <cellStyle name="표준 3 8 2 5 2" xfId="38088"/>
    <cellStyle name="표준 3 8 2 6" xfId="26294"/>
    <cellStyle name="표준 3 8 2 6 2" xfId="38089"/>
    <cellStyle name="표준 3 8 2 7" xfId="26295"/>
    <cellStyle name="표준 3 8 2 8" xfId="26296"/>
    <cellStyle name="표준 3 8 2 9" xfId="26297"/>
    <cellStyle name="표준 3 8 20" xfId="26298"/>
    <cellStyle name="표준 3 8 21" xfId="35036"/>
    <cellStyle name="표준 3 8 3" xfId="26299"/>
    <cellStyle name="표준 3 8 3 10" xfId="35023"/>
    <cellStyle name="표준 3 8 3 2" xfId="26300"/>
    <cellStyle name="표준 3 8 3 2 2" xfId="38090"/>
    <cellStyle name="표준 3 8 3 3" xfId="26301"/>
    <cellStyle name="표준 3 8 3 3 2" xfId="38091"/>
    <cellStyle name="표준 3 8 3 4" xfId="26302"/>
    <cellStyle name="표준 3 8 3 4 2" xfId="38092"/>
    <cellStyle name="표준 3 8 3 5" xfId="26303"/>
    <cellStyle name="표준 3 8 3 5 2" xfId="38093"/>
    <cellStyle name="표준 3 8 3 6" xfId="26304"/>
    <cellStyle name="표준 3 8 3 7" xfId="26305"/>
    <cellStyle name="표준 3 8 3 8" xfId="26306"/>
    <cellStyle name="표준 3 8 3 9" xfId="26307"/>
    <cellStyle name="표준 3 8 4" xfId="26308"/>
    <cellStyle name="표준 3 8 4 10" xfId="26309"/>
    <cellStyle name="표준 3 8 4 11" xfId="35021"/>
    <cellStyle name="표준 3 8 4 2" xfId="26310"/>
    <cellStyle name="표준 3 8 4 2 10" xfId="35020"/>
    <cellStyle name="표준 3 8 4 2 2" xfId="26311"/>
    <cellStyle name="표준 3 8 4 2 2 2" xfId="38094"/>
    <cellStyle name="표준 3 8 4 2 3" xfId="26312"/>
    <cellStyle name="표준 3 8 4 2 3 2" xfId="38095"/>
    <cellStyle name="표준 3 8 4 2 4" xfId="26313"/>
    <cellStyle name="표준 3 8 4 2 4 2" xfId="38096"/>
    <cellStyle name="표준 3 8 4 2 5" xfId="26314"/>
    <cellStyle name="표준 3 8 4 2 5 2" xfId="38097"/>
    <cellStyle name="표준 3 8 4 2 6" xfId="26315"/>
    <cellStyle name="표준 3 8 4 2 7" xfId="26316"/>
    <cellStyle name="표준 3 8 4 2 8" xfId="26317"/>
    <cellStyle name="표준 3 8 4 2 9" xfId="26318"/>
    <cellStyle name="표준 3 8 4 3" xfId="26319"/>
    <cellStyle name="표준 3 8 4 3 2" xfId="38098"/>
    <cellStyle name="표준 3 8 4 4" xfId="26320"/>
    <cellStyle name="표준 3 8 4 4 2" xfId="38099"/>
    <cellStyle name="표준 3 8 4 5" xfId="26321"/>
    <cellStyle name="표준 3 8 4 5 2" xfId="38100"/>
    <cellStyle name="표준 3 8 4 6" xfId="26322"/>
    <cellStyle name="표준 3 8 4 6 2" xfId="38101"/>
    <cellStyle name="표준 3 8 4 7" xfId="26323"/>
    <cellStyle name="표준 3 8 4 8" xfId="26324"/>
    <cellStyle name="표준 3 8 4 9" xfId="26325"/>
    <cellStyle name="표준 3 8 5" xfId="26326"/>
    <cellStyle name="표준 3 8 5 10" xfId="26327"/>
    <cellStyle name="표준 3 8 5 11" xfId="35019"/>
    <cellStyle name="표준 3 8 5 2" xfId="26328"/>
    <cellStyle name="표준 3 8 5 2 10" xfId="35017"/>
    <cellStyle name="표준 3 8 5 2 2" xfId="26329"/>
    <cellStyle name="표준 3 8 5 2 2 2" xfId="38102"/>
    <cellStyle name="표준 3 8 5 2 3" xfId="26330"/>
    <cellStyle name="표준 3 8 5 2 3 2" xfId="38103"/>
    <cellStyle name="표준 3 8 5 2 4" xfId="26331"/>
    <cellStyle name="표준 3 8 5 2 4 2" xfId="38104"/>
    <cellStyle name="표준 3 8 5 2 5" xfId="26332"/>
    <cellStyle name="표준 3 8 5 2 5 2" xfId="38105"/>
    <cellStyle name="표준 3 8 5 2 6" xfId="26333"/>
    <cellStyle name="표준 3 8 5 2 7" xfId="26334"/>
    <cellStyle name="표준 3 8 5 2 8" xfId="26335"/>
    <cellStyle name="표준 3 8 5 2 9" xfId="26336"/>
    <cellStyle name="표준 3 8 5 3" xfId="26337"/>
    <cellStyle name="표준 3 8 5 3 2" xfId="38106"/>
    <cellStyle name="표준 3 8 5 4" xfId="26338"/>
    <cellStyle name="표준 3 8 5 4 2" xfId="38107"/>
    <cellStyle name="표준 3 8 5 5" xfId="26339"/>
    <cellStyle name="표준 3 8 5 5 2" xfId="38108"/>
    <cellStyle name="표준 3 8 5 6" xfId="26340"/>
    <cellStyle name="표준 3 8 5 6 2" xfId="38109"/>
    <cellStyle name="표준 3 8 5 7" xfId="26341"/>
    <cellStyle name="표준 3 8 5 8" xfId="26342"/>
    <cellStyle name="표준 3 8 5 9" xfId="26343"/>
    <cellStyle name="표준 3 8 6" xfId="26344"/>
    <cellStyle name="표준 3 8 6 10" xfId="35015"/>
    <cellStyle name="표준 3 8 6 2" xfId="26345"/>
    <cellStyle name="표준 3 8 6 2 2" xfId="38110"/>
    <cellStyle name="표준 3 8 6 3" xfId="26346"/>
    <cellStyle name="표준 3 8 6 3 2" xfId="38111"/>
    <cellStyle name="표준 3 8 6 4" xfId="26347"/>
    <cellStyle name="표준 3 8 6 4 2" xfId="38112"/>
    <cellStyle name="표준 3 8 6 5" xfId="26348"/>
    <cellStyle name="표준 3 8 6 5 2" xfId="38113"/>
    <cellStyle name="표준 3 8 6 6" xfId="26349"/>
    <cellStyle name="표준 3 8 6 7" xfId="26350"/>
    <cellStyle name="표준 3 8 6 8" xfId="26351"/>
    <cellStyle name="표준 3 8 6 9" xfId="26352"/>
    <cellStyle name="표준 3 8 7" xfId="26353"/>
    <cellStyle name="표준 3 8 7 10" xfId="35013"/>
    <cellStyle name="표준 3 8 7 2" xfId="26354"/>
    <cellStyle name="표준 3 8 7 2 2" xfId="38114"/>
    <cellStyle name="표준 3 8 7 3" xfId="26355"/>
    <cellStyle name="표준 3 8 7 3 2" xfId="38115"/>
    <cellStyle name="표준 3 8 7 4" xfId="26356"/>
    <cellStyle name="표준 3 8 7 4 2" xfId="38116"/>
    <cellStyle name="표준 3 8 7 5" xfId="26357"/>
    <cellStyle name="표준 3 8 7 5 2" xfId="38117"/>
    <cellStyle name="표준 3 8 7 6" xfId="26358"/>
    <cellStyle name="표준 3 8 7 7" xfId="26359"/>
    <cellStyle name="표준 3 8 7 8" xfId="26360"/>
    <cellStyle name="표준 3 8 7 9" xfId="26361"/>
    <cellStyle name="표준 3 8 8" xfId="26362"/>
    <cellStyle name="표준 3 8 8 10" xfId="35011"/>
    <cellStyle name="표준 3 8 8 2" xfId="26363"/>
    <cellStyle name="표준 3 8 8 2 2" xfId="38118"/>
    <cellStyle name="표준 3 8 8 3" xfId="26364"/>
    <cellStyle name="표준 3 8 8 3 2" xfId="38119"/>
    <cellStyle name="표준 3 8 8 4" xfId="26365"/>
    <cellStyle name="표준 3 8 8 4 2" xfId="38120"/>
    <cellStyle name="표준 3 8 8 5" xfId="26366"/>
    <cellStyle name="표준 3 8 8 5 2" xfId="38121"/>
    <cellStyle name="표준 3 8 8 6" xfId="26367"/>
    <cellStyle name="표준 3 8 8 7" xfId="26368"/>
    <cellStyle name="표준 3 8 8 8" xfId="26369"/>
    <cellStyle name="표준 3 8 8 9" xfId="26370"/>
    <cellStyle name="표준 3 8 9" xfId="26371"/>
    <cellStyle name="표준 3 8 9 10" xfId="35009"/>
    <cellStyle name="표준 3 8 9 2" xfId="26372"/>
    <cellStyle name="표준 3 8 9 2 2" xfId="38122"/>
    <cellStyle name="표준 3 8 9 3" xfId="26373"/>
    <cellStyle name="표준 3 8 9 3 2" xfId="38123"/>
    <cellStyle name="표준 3 8 9 4" xfId="26374"/>
    <cellStyle name="표준 3 8 9 4 2" xfId="38124"/>
    <cellStyle name="표준 3 8 9 5" xfId="26375"/>
    <cellStyle name="표준 3 8 9 5 2" xfId="38125"/>
    <cellStyle name="표준 3 8 9 6" xfId="26376"/>
    <cellStyle name="표준 3 8 9 7" xfId="26377"/>
    <cellStyle name="표준 3 8 9 8" xfId="26378"/>
    <cellStyle name="표준 3 8 9 9" xfId="26379"/>
    <cellStyle name="표준 3 9" xfId="26380"/>
    <cellStyle name="표준 3 9 10" xfId="35007"/>
    <cellStyle name="표준 3 9 2" xfId="26381"/>
    <cellStyle name="표준 3 9 2 2" xfId="38126"/>
    <cellStyle name="표준 3 9 3" xfId="26382"/>
    <cellStyle name="표준 3 9 3 2" xfId="38127"/>
    <cellStyle name="표준 3 9 4" xfId="26383"/>
    <cellStyle name="표준 3 9 4 2" xfId="38128"/>
    <cellStyle name="표준 3 9 5" xfId="26384"/>
    <cellStyle name="표준 3 9 5 2" xfId="38129"/>
    <cellStyle name="표준 3 9 6" xfId="26385"/>
    <cellStyle name="표준 3 9 7" xfId="26386"/>
    <cellStyle name="표준 3 9 8" xfId="26387"/>
    <cellStyle name="표준 3 9 9" xfId="26388"/>
    <cellStyle name="표준 30" xfId="26389"/>
    <cellStyle name="표준 30 10" xfId="35005"/>
    <cellStyle name="표준 30 11" xfId="40875"/>
    <cellStyle name="표준 30 2" xfId="26390"/>
    <cellStyle name="표준 30 2 2" xfId="38130"/>
    <cellStyle name="표준 30 2 3" xfId="40876"/>
    <cellStyle name="표준 30 3" xfId="26391"/>
    <cellStyle name="표준 30 3 2" xfId="38131"/>
    <cellStyle name="표준 30 3 3" xfId="40877"/>
    <cellStyle name="표준 30 4" xfId="26392"/>
    <cellStyle name="표준 30 4 2" xfId="38132"/>
    <cellStyle name="표준 30 5" xfId="26393"/>
    <cellStyle name="표준 30 5 2" xfId="38133"/>
    <cellStyle name="표준 30 6" xfId="26394"/>
    <cellStyle name="표준 30 7" xfId="26395"/>
    <cellStyle name="표준 30 8" xfId="26396"/>
    <cellStyle name="표준 30 9" xfId="26397"/>
    <cellStyle name="표준 31" xfId="26398"/>
    <cellStyle name="표준 31 10" xfId="35004"/>
    <cellStyle name="표준 31 11" xfId="40878"/>
    <cellStyle name="표준 31 2" xfId="26399"/>
    <cellStyle name="표준 31 2 2" xfId="38134"/>
    <cellStyle name="표준 31 2 3" xfId="40879"/>
    <cellStyle name="표준 31 3" xfId="26400"/>
    <cellStyle name="표준 31 3 2" xfId="38135"/>
    <cellStyle name="표준 31 3 3" xfId="40880"/>
    <cellStyle name="표준 31 4" xfId="26401"/>
    <cellStyle name="표준 31 4 2" xfId="38136"/>
    <cellStyle name="표준 31 5" xfId="26402"/>
    <cellStyle name="표준 31 5 2" xfId="38137"/>
    <cellStyle name="표준 31 6" xfId="26403"/>
    <cellStyle name="표준 31 7" xfId="26404"/>
    <cellStyle name="표준 31 8" xfId="26405"/>
    <cellStyle name="표준 31 9" xfId="26406"/>
    <cellStyle name="표준 32" xfId="26407"/>
    <cellStyle name="표준 32 10" xfId="35003"/>
    <cellStyle name="표준 32 11" xfId="40881"/>
    <cellStyle name="표준 32 2" xfId="26408"/>
    <cellStyle name="표준 32 2 2" xfId="38138"/>
    <cellStyle name="표준 32 2 3" xfId="40882"/>
    <cellStyle name="표준 32 3" xfId="26409"/>
    <cellStyle name="표준 32 3 2" xfId="38139"/>
    <cellStyle name="표준 32 3 3" xfId="40883"/>
    <cellStyle name="표준 32 4" xfId="26410"/>
    <cellStyle name="표준 32 4 2" xfId="38140"/>
    <cellStyle name="표준 32 5" xfId="26411"/>
    <cellStyle name="표준 32 5 2" xfId="38141"/>
    <cellStyle name="표준 32 6" xfId="26412"/>
    <cellStyle name="표준 32 7" xfId="26413"/>
    <cellStyle name="표준 32 8" xfId="26414"/>
    <cellStyle name="표준 32 9" xfId="26415"/>
    <cellStyle name="표준 33" xfId="26416"/>
    <cellStyle name="표준 33 10" xfId="35002"/>
    <cellStyle name="표준 33 11" xfId="40884"/>
    <cellStyle name="표준 33 2" xfId="26417"/>
    <cellStyle name="표준 33 2 2" xfId="38142"/>
    <cellStyle name="표준 33 2 3" xfId="40885"/>
    <cellStyle name="표준 33 3" xfId="26418"/>
    <cellStyle name="표준 33 3 2" xfId="38143"/>
    <cellStyle name="표준 33 3 3" xfId="40886"/>
    <cellStyle name="표준 33 4" xfId="26419"/>
    <cellStyle name="표준 33 4 2" xfId="38144"/>
    <cellStyle name="표준 33 5" xfId="26420"/>
    <cellStyle name="표준 33 5 2" xfId="38145"/>
    <cellStyle name="표준 33 6" xfId="26421"/>
    <cellStyle name="표준 33 7" xfId="26422"/>
    <cellStyle name="표준 33 8" xfId="26423"/>
    <cellStyle name="표준 33 9" xfId="26424"/>
    <cellStyle name="표준 34" xfId="26425"/>
    <cellStyle name="표준 34 10" xfId="35001"/>
    <cellStyle name="표준 34 11" xfId="40887"/>
    <cellStyle name="표준 34 2" xfId="26426"/>
    <cellStyle name="표준 34 2 2" xfId="38146"/>
    <cellStyle name="표준 34 2 3" xfId="40888"/>
    <cellStyle name="표준 34 3" xfId="26427"/>
    <cellStyle name="표준 34 3 2" xfId="38147"/>
    <cellStyle name="표준 34 3 3" xfId="40889"/>
    <cellStyle name="표준 34 4" xfId="26428"/>
    <cellStyle name="표준 34 4 2" xfId="38148"/>
    <cellStyle name="표준 34 5" xfId="26429"/>
    <cellStyle name="표준 34 5 2" xfId="38149"/>
    <cellStyle name="표준 34 6" xfId="26430"/>
    <cellStyle name="표준 34 7" xfId="26431"/>
    <cellStyle name="표준 34 8" xfId="26432"/>
    <cellStyle name="표준 34 9" xfId="26433"/>
    <cellStyle name="표준 35" xfId="26434"/>
    <cellStyle name="표준 35 10" xfId="35000"/>
    <cellStyle name="표준 35 11" xfId="40890"/>
    <cellStyle name="표준 35 2" xfId="26435"/>
    <cellStyle name="표준 35 2 2" xfId="38150"/>
    <cellStyle name="표준 35 2 3" xfId="40891"/>
    <cellStyle name="표준 35 3" xfId="26436"/>
    <cellStyle name="표준 35 3 2" xfId="38151"/>
    <cellStyle name="표준 35 3 3" xfId="40892"/>
    <cellStyle name="표준 35 4" xfId="26437"/>
    <cellStyle name="표준 35 4 2" xfId="38152"/>
    <cellStyle name="표준 35 5" xfId="26438"/>
    <cellStyle name="표준 35 5 2" xfId="38153"/>
    <cellStyle name="표준 35 6" xfId="26439"/>
    <cellStyle name="표준 35 7" xfId="26440"/>
    <cellStyle name="표준 35 8" xfId="26441"/>
    <cellStyle name="표준 35 9" xfId="26442"/>
    <cellStyle name="표준 36" xfId="26443"/>
    <cellStyle name="표준 36 10" xfId="34998"/>
    <cellStyle name="표준 36 11" xfId="40893"/>
    <cellStyle name="표준 36 2" xfId="26444"/>
    <cellStyle name="표준 36 2 2" xfId="38154"/>
    <cellStyle name="표준 36 2 3" xfId="40894"/>
    <cellStyle name="표준 36 3" xfId="26445"/>
    <cellStyle name="표준 36 3 2" xfId="38155"/>
    <cellStyle name="표준 36 3 3" xfId="40895"/>
    <cellStyle name="표준 36 4" xfId="26446"/>
    <cellStyle name="표준 36 4 2" xfId="38156"/>
    <cellStyle name="표준 36 5" xfId="26447"/>
    <cellStyle name="표준 36 5 2" xfId="38157"/>
    <cellStyle name="표준 36 6" xfId="26448"/>
    <cellStyle name="표준 36 7" xfId="26449"/>
    <cellStyle name="표준 36 8" xfId="26450"/>
    <cellStyle name="표준 36 9" xfId="26451"/>
    <cellStyle name="표준 37" xfId="26452"/>
    <cellStyle name="표준 37 10" xfId="34996"/>
    <cellStyle name="표준 37 11" xfId="40896"/>
    <cellStyle name="표준 37 2" xfId="26453"/>
    <cellStyle name="표준 37 2 2" xfId="38158"/>
    <cellStyle name="표준 37 2 3" xfId="40897"/>
    <cellStyle name="표준 37 3" xfId="26454"/>
    <cellStyle name="표준 37 3 2" xfId="38159"/>
    <cellStyle name="표준 37 3 3" xfId="40898"/>
    <cellStyle name="표준 37 4" xfId="26455"/>
    <cellStyle name="표준 37 4 2" xfId="38160"/>
    <cellStyle name="표준 37 5" xfId="26456"/>
    <cellStyle name="표준 37 5 2" xfId="38161"/>
    <cellStyle name="표준 37 6" xfId="26457"/>
    <cellStyle name="표준 37 7" xfId="26458"/>
    <cellStyle name="표준 37 8" xfId="26459"/>
    <cellStyle name="표준 37 9" xfId="26460"/>
    <cellStyle name="표준 38" xfId="26461"/>
    <cellStyle name="표준 38 10" xfId="34995"/>
    <cellStyle name="표준 38 11" xfId="40899"/>
    <cellStyle name="표준 38 2" xfId="26462"/>
    <cellStyle name="표준 38 2 2" xfId="38162"/>
    <cellStyle name="표준 38 2 3" xfId="40900"/>
    <cellStyle name="표준 38 3" xfId="26463"/>
    <cellStyle name="표준 38 3 2" xfId="38163"/>
    <cellStyle name="표준 38 3 3" xfId="40901"/>
    <cellStyle name="표준 38 4" xfId="26464"/>
    <cellStyle name="표준 38 4 2" xfId="38164"/>
    <cellStyle name="표준 38 5" xfId="26465"/>
    <cellStyle name="표준 38 5 2" xfId="38165"/>
    <cellStyle name="표준 38 6" xfId="26466"/>
    <cellStyle name="표준 38 7" xfId="26467"/>
    <cellStyle name="표준 38 8" xfId="26468"/>
    <cellStyle name="표준 38 9" xfId="26469"/>
    <cellStyle name="표준 39" xfId="26470"/>
    <cellStyle name="표준 39 10" xfId="34994"/>
    <cellStyle name="표준 39 11" xfId="40902"/>
    <cellStyle name="표준 39 2" xfId="26471"/>
    <cellStyle name="표준 39 2 2" xfId="38166"/>
    <cellStyle name="표준 39 2 3" xfId="40903"/>
    <cellStyle name="표준 39 3" xfId="26472"/>
    <cellStyle name="표준 39 3 2" xfId="38167"/>
    <cellStyle name="표준 39 3 3" xfId="40904"/>
    <cellStyle name="표준 39 4" xfId="26473"/>
    <cellStyle name="표준 39 4 2" xfId="38168"/>
    <cellStyle name="표준 39 5" xfId="26474"/>
    <cellStyle name="표준 39 5 2" xfId="38169"/>
    <cellStyle name="표준 39 6" xfId="26475"/>
    <cellStyle name="표준 39 7" xfId="26476"/>
    <cellStyle name="표준 39 8" xfId="26477"/>
    <cellStyle name="표준 39 9" xfId="26478"/>
    <cellStyle name="표준 4" xfId="26479"/>
    <cellStyle name="표준 4 10" xfId="26480"/>
    <cellStyle name="표준 4 10 10" xfId="26481"/>
    <cellStyle name="표준 4 10 11" xfId="34990"/>
    <cellStyle name="표준 4 10 2" xfId="26482"/>
    <cellStyle name="표준 4 10 2 10" xfId="34989"/>
    <cellStyle name="표준 4 10 2 2" xfId="26483"/>
    <cellStyle name="표준 4 10 2 2 2" xfId="38170"/>
    <cellStyle name="표준 4 10 2 3" xfId="26484"/>
    <cellStyle name="표준 4 10 2 3 2" xfId="38171"/>
    <cellStyle name="표준 4 10 2 4" xfId="26485"/>
    <cellStyle name="표준 4 10 2 4 2" xfId="38172"/>
    <cellStyle name="표준 4 10 2 5" xfId="26486"/>
    <cellStyle name="표준 4 10 2 5 2" xfId="38173"/>
    <cellStyle name="표준 4 10 2 6" xfId="26487"/>
    <cellStyle name="표준 4 10 2 7" xfId="26488"/>
    <cellStyle name="표준 4 10 2 8" xfId="26489"/>
    <cellStyle name="표준 4 10 2 9" xfId="26490"/>
    <cellStyle name="표준 4 10 3" xfId="26491"/>
    <cellStyle name="표준 4 10 3 2" xfId="38174"/>
    <cellStyle name="표준 4 10 4" xfId="26492"/>
    <cellStyle name="표준 4 10 4 2" xfId="38175"/>
    <cellStyle name="표준 4 10 5" xfId="26493"/>
    <cellStyle name="표준 4 10 5 2" xfId="38176"/>
    <cellStyle name="표준 4 10 6" xfId="26494"/>
    <cellStyle name="표준 4 10 6 2" xfId="38177"/>
    <cellStyle name="표준 4 10 7" xfId="26495"/>
    <cellStyle name="표준 4 10 8" xfId="26496"/>
    <cellStyle name="표준 4 10 9" xfId="26497"/>
    <cellStyle name="표준 4 11" xfId="26498"/>
    <cellStyle name="표준 4 11 10" xfId="26499"/>
    <cellStyle name="표준 4 11 11" xfId="34988"/>
    <cellStyle name="표준 4 11 2" xfId="26500"/>
    <cellStyle name="표준 4 11 2 10" xfId="34985"/>
    <cellStyle name="표준 4 11 2 2" xfId="26501"/>
    <cellStyle name="표준 4 11 2 2 2" xfId="38178"/>
    <cellStyle name="표준 4 11 2 3" xfId="26502"/>
    <cellStyle name="표준 4 11 2 3 2" xfId="38179"/>
    <cellStyle name="표준 4 11 2 4" xfId="26503"/>
    <cellStyle name="표준 4 11 2 4 2" xfId="38180"/>
    <cellStyle name="표준 4 11 2 5" xfId="26504"/>
    <cellStyle name="표준 4 11 2 5 2" xfId="38181"/>
    <cellStyle name="표준 4 11 2 6" xfId="26505"/>
    <cellStyle name="표준 4 11 2 7" xfId="26506"/>
    <cellStyle name="표준 4 11 2 8" xfId="26507"/>
    <cellStyle name="표준 4 11 2 9" xfId="26508"/>
    <cellStyle name="표준 4 11 3" xfId="26509"/>
    <cellStyle name="표준 4 11 3 2" xfId="38182"/>
    <cellStyle name="표준 4 11 4" xfId="26510"/>
    <cellStyle name="표준 4 11 4 2" xfId="38183"/>
    <cellStyle name="표준 4 11 5" xfId="26511"/>
    <cellStyle name="표준 4 11 5 2" xfId="38184"/>
    <cellStyle name="표준 4 11 6" xfId="26512"/>
    <cellStyle name="표준 4 11 6 2" xfId="38185"/>
    <cellStyle name="표준 4 11 7" xfId="26513"/>
    <cellStyle name="표준 4 11 8" xfId="26514"/>
    <cellStyle name="표준 4 11 9" xfId="26515"/>
    <cellStyle name="표준 4 12" xfId="26516"/>
    <cellStyle name="표준 4 12 10" xfId="26517"/>
    <cellStyle name="표준 4 12 11" xfId="34984"/>
    <cellStyle name="표준 4 12 2" xfId="26518"/>
    <cellStyle name="표준 4 12 2 10" xfId="34982"/>
    <cellStyle name="표준 4 12 2 2" xfId="26519"/>
    <cellStyle name="표준 4 12 2 2 2" xfId="38186"/>
    <cellStyle name="표준 4 12 2 3" xfId="26520"/>
    <cellStyle name="표준 4 12 2 3 2" xfId="38187"/>
    <cellStyle name="표준 4 12 2 4" xfId="26521"/>
    <cellStyle name="표준 4 12 2 4 2" xfId="38188"/>
    <cellStyle name="표준 4 12 2 5" xfId="26522"/>
    <cellStyle name="표준 4 12 2 5 2" xfId="38189"/>
    <cellStyle name="표준 4 12 2 6" xfId="26523"/>
    <cellStyle name="표준 4 12 2 7" xfId="26524"/>
    <cellStyle name="표준 4 12 2 8" xfId="26525"/>
    <cellStyle name="표준 4 12 2 9" xfId="26526"/>
    <cellStyle name="표준 4 12 3" xfId="26527"/>
    <cellStyle name="표준 4 12 3 2" xfId="38190"/>
    <cellStyle name="표준 4 12 4" xfId="26528"/>
    <cellStyle name="표준 4 12 4 2" xfId="38191"/>
    <cellStyle name="표준 4 12 5" xfId="26529"/>
    <cellStyle name="표준 4 12 5 2" xfId="38192"/>
    <cellStyle name="표준 4 12 6" xfId="26530"/>
    <cellStyle name="표준 4 12 6 2" xfId="38193"/>
    <cellStyle name="표준 4 12 7" xfId="26531"/>
    <cellStyle name="표준 4 12 8" xfId="26532"/>
    <cellStyle name="표준 4 12 9" xfId="26533"/>
    <cellStyle name="표준 4 13" xfId="26534"/>
    <cellStyle name="표준 4 13 10" xfId="34980"/>
    <cellStyle name="표준 4 13 2" xfId="26535"/>
    <cellStyle name="표준 4 13 2 2" xfId="38194"/>
    <cellStyle name="표준 4 13 3" xfId="26536"/>
    <cellStyle name="표준 4 13 3 2" xfId="38195"/>
    <cellStyle name="표준 4 13 4" xfId="26537"/>
    <cellStyle name="표준 4 13 4 2" xfId="38196"/>
    <cellStyle name="표준 4 13 5" xfId="26538"/>
    <cellStyle name="표준 4 13 5 2" xfId="38197"/>
    <cellStyle name="표준 4 13 6" xfId="26539"/>
    <cellStyle name="표준 4 13 7" xfId="26540"/>
    <cellStyle name="표준 4 13 8" xfId="26541"/>
    <cellStyle name="표준 4 13 9" xfId="26542"/>
    <cellStyle name="표준 4 14" xfId="26543"/>
    <cellStyle name="표준 4 14 10" xfId="34978"/>
    <cellStyle name="표준 4 14 2" xfId="26544"/>
    <cellStyle name="표준 4 14 2 2" xfId="38198"/>
    <cellStyle name="표준 4 14 3" xfId="26545"/>
    <cellStyle name="표준 4 14 3 2" xfId="38199"/>
    <cellStyle name="표준 4 14 4" xfId="26546"/>
    <cellStyle name="표준 4 14 4 2" xfId="38200"/>
    <cellStyle name="표준 4 14 5" xfId="26547"/>
    <cellStyle name="표준 4 14 5 2" xfId="38202"/>
    <cellStyle name="표준 4 14 6" xfId="26548"/>
    <cellStyle name="표준 4 14 7" xfId="26549"/>
    <cellStyle name="표준 4 14 8" xfId="26550"/>
    <cellStyle name="표준 4 14 9" xfId="26551"/>
    <cellStyle name="표준 4 15" xfId="26552"/>
    <cellStyle name="표준 4 15 10" xfId="34976"/>
    <cellStyle name="표준 4 15 2" xfId="26553"/>
    <cellStyle name="표준 4 15 2 2" xfId="38204"/>
    <cellStyle name="표준 4 15 3" xfId="26554"/>
    <cellStyle name="표준 4 15 3 2" xfId="38205"/>
    <cellStyle name="표준 4 15 4" xfId="26555"/>
    <cellStyle name="표준 4 15 4 2" xfId="38206"/>
    <cellStyle name="표준 4 15 5" xfId="26556"/>
    <cellStyle name="표준 4 15 5 2" xfId="38207"/>
    <cellStyle name="표준 4 15 6" xfId="26557"/>
    <cellStyle name="표준 4 15 7" xfId="26558"/>
    <cellStyle name="표준 4 15 8" xfId="26559"/>
    <cellStyle name="표준 4 15 9" xfId="26560"/>
    <cellStyle name="표준 4 16" xfId="26561"/>
    <cellStyle name="표준 4 16 10" xfId="34974"/>
    <cellStyle name="표준 4 16 2" xfId="26562"/>
    <cellStyle name="표준 4 16 2 2" xfId="38208"/>
    <cellStyle name="표준 4 16 3" xfId="26563"/>
    <cellStyle name="표준 4 16 3 2" xfId="38209"/>
    <cellStyle name="표준 4 16 4" xfId="26564"/>
    <cellStyle name="표준 4 16 4 2" xfId="38210"/>
    <cellStyle name="표준 4 16 5" xfId="26565"/>
    <cellStyle name="표준 4 16 5 2" xfId="38211"/>
    <cellStyle name="표준 4 16 6" xfId="26566"/>
    <cellStyle name="표준 4 16 7" xfId="26567"/>
    <cellStyle name="표준 4 16 8" xfId="26568"/>
    <cellStyle name="표준 4 16 9" xfId="26569"/>
    <cellStyle name="표준 4 17" xfId="26570"/>
    <cellStyle name="표준 4 17 10" xfId="26571"/>
    <cellStyle name="표준 4 17 11" xfId="34972"/>
    <cellStyle name="표준 4 17 2" xfId="26572"/>
    <cellStyle name="표준 4 17 2 10" xfId="34970"/>
    <cellStyle name="표준 4 17 2 2" xfId="26573"/>
    <cellStyle name="표준 4 17 2 2 2" xfId="38212"/>
    <cellStyle name="표준 4 17 2 3" xfId="26574"/>
    <cellStyle name="표준 4 17 2 3 2" xfId="38213"/>
    <cellStyle name="표준 4 17 2 4" xfId="26575"/>
    <cellStyle name="표준 4 17 2 4 2" xfId="38214"/>
    <cellStyle name="표준 4 17 2 5" xfId="26576"/>
    <cellStyle name="표준 4 17 2 5 2" xfId="38215"/>
    <cellStyle name="표준 4 17 2 6" xfId="26577"/>
    <cellStyle name="표준 4 17 2 7" xfId="26578"/>
    <cellStyle name="표준 4 17 2 8" xfId="26579"/>
    <cellStyle name="표준 4 17 2 9" xfId="26580"/>
    <cellStyle name="표준 4 17 3" xfId="26581"/>
    <cellStyle name="표준 4 17 3 2" xfId="38216"/>
    <cellStyle name="표준 4 17 4" xfId="26582"/>
    <cellStyle name="표준 4 17 4 2" xfId="38217"/>
    <cellStyle name="표준 4 17 5" xfId="26583"/>
    <cellStyle name="표준 4 17 5 2" xfId="38218"/>
    <cellStyle name="표준 4 17 6" xfId="26584"/>
    <cellStyle name="표준 4 17 6 2" xfId="38219"/>
    <cellStyle name="표준 4 17 7" xfId="26585"/>
    <cellStyle name="표준 4 17 8" xfId="26586"/>
    <cellStyle name="표준 4 17 9" xfId="26587"/>
    <cellStyle name="표준 4 18" xfId="26588"/>
    <cellStyle name="표준 4 18 10" xfId="34969"/>
    <cellStyle name="표준 4 18 2" xfId="26589"/>
    <cellStyle name="표준 4 18 2 2" xfId="38222"/>
    <cellStyle name="표준 4 18 3" xfId="26590"/>
    <cellStyle name="표준 4 18 3 2" xfId="38223"/>
    <cellStyle name="표준 4 18 4" xfId="26591"/>
    <cellStyle name="표준 4 18 4 2" xfId="38224"/>
    <cellStyle name="표준 4 18 5" xfId="26592"/>
    <cellStyle name="표준 4 18 5 2" xfId="38225"/>
    <cellStyle name="표준 4 18 6" xfId="26593"/>
    <cellStyle name="표준 4 18 7" xfId="26594"/>
    <cellStyle name="표준 4 18 8" xfId="26595"/>
    <cellStyle name="표준 4 18 9" xfId="26596"/>
    <cellStyle name="표준 4 19" xfId="26597"/>
    <cellStyle name="표준 4 19 10" xfId="34968"/>
    <cellStyle name="표준 4 19 2" xfId="26598"/>
    <cellStyle name="표준 4 19 2 2" xfId="38227"/>
    <cellStyle name="표준 4 19 3" xfId="26599"/>
    <cellStyle name="표준 4 19 3 2" xfId="38229"/>
    <cellStyle name="표준 4 19 4" xfId="26600"/>
    <cellStyle name="표준 4 19 4 2" xfId="38231"/>
    <cellStyle name="표준 4 19 5" xfId="26601"/>
    <cellStyle name="표준 4 19 5 2" xfId="38232"/>
    <cellStyle name="표준 4 19 6" xfId="26602"/>
    <cellStyle name="표준 4 19 7" xfId="26603"/>
    <cellStyle name="표준 4 19 8" xfId="26604"/>
    <cellStyle name="표준 4 19 9" xfId="26605"/>
    <cellStyle name="표준 4 2" xfId="26606"/>
    <cellStyle name="표준 4 2 10" xfId="26607"/>
    <cellStyle name="표준 4 2 10 2" xfId="38235"/>
    <cellStyle name="표준 4 2 11" xfId="26608"/>
    <cellStyle name="표준 4 2 11 2" xfId="38236"/>
    <cellStyle name="표준 4 2 12" xfId="26609"/>
    <cellStyle name="표준 4 2 12 2" xfId="38237"/>
    <cellStyle name="표준 4 2 13" xfId="26610"/>
    <cellStyle name="표준 4 2 13 2" xfId="38239"/>
    <cellStyle name="표준 4 2 14" xfId="26611"/>
    <cellStyle name="표준 4 2 15" xfId="26612"/>
    <cellStyle name="표준 4 2 16" xfId="26613"/>
    <cellStyle name="표준 4 2 17" xfId="34967"/>
    <cellStyle name="표준 4 2 2" xfId="26614"/>
    <cellStyle name="표준 4 2 2 10" xfId="26615"/>
    <cellStyle name="표준 4 2 2 10 10" xfId="34965"/>
    <cellStyle name="표준 4 2 2 10 2" xfId="26616"/>
    <cellStyle name="표준 4 2 2 10 2 2" xfId="38240"/>
    <cellStyle name="표준 4 2 2 10 3" xfId="26617"/>
    <cellStyle name="표준 4 2 2 10 3 2" xfId="38241"/>
    <cellStyle name="표준 4 2 2 10 4" xfId="26618"/>
    <cellStyle name="표준 4 2 2 10 4 2" xfId="38242"/>
    <cellStyle name="표준 4 2 2 10 5" xfId="26619"/>
    <cellStyle name="표준 4 2 2 10 5 2" xfId="38243"/>
    <cellStyle name="표준 4 2 2 10 6" xfId="26620"/>
    <cellStyle name="표준 4 2 2 10 7" xfId="26621"/>
    <cellStyle name="표준 4 2 2 10 8" xfId="26622"/>
    <cellStyle name="표준 4 2 2 10 9" xfId="26623"/>
    <cellStyle name="표준 4 2 2 11" xfId="26624"/>
    <cellStyle name="표준 4 2 2 11 10" xfId="26625"/>
    <cellStyle name="표준 4 2 2 11 11" xfId="34963"/>
    <cellStyle name="표준 4 2 2 11 2" xfId="26626"/>
    <cellStyle name="표준 4 2 2 11 2 10" xfId="34961"/>
    <cellStyle name="표준 4 2 2 11 2 2" xfId="26627"/>
    <cellStyle name="표준 4 2 2 11 2 2 2" xfId="38246"/>
    <cellStyle name="표준 4 2 2 11 2 3" xfId="26628"/>
    <cellStyle name="표준 4 2 2 11 2 3 2" xfId="38247"/>
    <cellStyle name="표준 4 2 2 11 2 4" xfId="26629"/>
    <cellStyle name="표준 4 2 2 11 2 4 2" xfId="38248"/>
    <cellStyle name="표준 4 2 2 11 2 5" xfId="26630"/>
    <cellStyle name="표준 4 2 2 11 2 5 2" xfId="38249"/>
    <cellStyle name="표준 4 2 2 11 2 6" xfId="26631"/>
    <cellStyle name="표준 4 2 2 11 2 7" xfId="26632"/>
    <cellStyle name="표준 4 2 2 11 2 8" xfId="26633"/>
    <cellStyle name="표준 4 2 2 11 2 9" xfId="26634"/>
    <cellStyle name="표준 4 2 2 11 3" xfId="26635"/>
    <cellStyle name="표준 4 2 2 11 3 2" xfId="38251"/>
    <cellStyle name="표준 4 2 2 11 4" xfId="26636"/>
    <cellStyle name="표준 4 2 2 11 4 2" xfId="38252"/>
    <cellStyle name="표준 4 2 2 11 5" xfId="26637"/>
    <cellStyle name="표준 4 2 2 11 5 2" xfId="38253"/>
    <cellStyle name="표준 4 2 2 11 6" xfId="26638"/>
    <cellStyle name="표준 4 2 2 11 6 2" xfId="38254"/>
    <cellStyle name="표준 4 2 2 11 7" xfId="26639"/>
    <cellStyle name="표준 4 2 2 11 8" xfId="26640"/>
    <cellStyle name="표준 4 2 2 11 9" xfId="26641"/>
    <cellStyle name="표준 4 2 2 12" xfId="26642"/>
    <cellStyle name="표준 4 2 2 12 10" xfId="34960"/>
    <cellStyle name="표준 4 2 2 12 2" xfId="26643"/>
    <cellStyle name="표준 4 2 2 12 2 2" xfId="38255"/>
    <cellStyle name="표준 4 2 2 12 3" xfId="26644"/>
    <cellStyle name="표준 4 2 2 12 3 2" xfId="38256"/>
    <cellStyle name="표준 4 2 2 12 4" xfId="26645"/>
    <cellStyle name="표준 4 2 2 12 4 2" xfId="38257"/>
    <cellStyle name="표준 4 2 2 12 5" xfId="26646"/>
    <cellStyle name="표준 4 2 2 12 5 2" xfId="38259"/>
    <cellStyle name="표준 4 2 2 12 6" xfId="26647"/>
    <cellStyle name="표준 4 2 2 12 7" xfId="26648"/>
    <cellStyle name="표준 4 2 2 12 8" xfId="26649"/>
    <cellStyle name="표준 4 2 2 12 9" xfId="26650"/>
    <cellStyle name="표준 4 2 2 13" xfId="26651"/>
    <cellStyle name="표준 4 2 2 13 10" xfId="34958"/>
    <cellStyle name="표준 4 2 2 13 2" xfId="26652"/>
    <cellStyle name="표준 4 2 2 13 2 2" xfId="38261"/>
    <cellStyle name="표준 4 2 2 13 3" xfId="26653"/>
    <cellStyle name="표준 4 2 2 13 3 2" xfId="38262"/>
    <cellStyle name="표준 4 2 2 13 4" xfId="26654"/>
    <cellStyle name="표준 4 2 2 13 4 2" xfId="38263"/>
    <cellStyle name="표준 4 2 2 13 5" xfId="26655"/>
    <cellStyle name="표준 4 2 2 13 5 2" xfId="38264"/>
    <cellStyle name="표준 4 2 2 13 6" xfId="26656"/>
    <cellStyle name="표준 4 2 2 13 7" xfId="26657"/>
    <cellStyle name="표준 4 2 2 13 8" xfId="26658"/>
    <cellStyle name="표준 4 2 2 13 9" xfId="26659"/>
    <cellStyle name="표준 4 2 2 14" xfId="26660"/>
    <cellStyle name="표준 4 2 2 14 2" xfId="38266"/>
    <cellStyle name="표준 4 2 2 15" xfId="26661"/>
    <cellStyle name="표준 4 2 2 15 2" xfId="38267"/>
    <cellStyle name="표준 4 2 2 16" xfId="26662"/>
    <cellStyle name="표준 4 2 2 16 2" xfId="38268"/>
    <cellStyle name="표준 4 2 2 17" xfId="26663"/>
    <cellStyle name="표준 4 2 2 17 2" xfId="38269"/>
    <cellStyle name="표준 4 2 2 18" xfId="26664"/>
    <cellStyle name="표준 4 2 2 19" xfId="26665"/>
    <cellStyle name="표준 4 2 2 2" xfId="26666"/>
    <cellStyle name="표준 4 2 2 2 10" xfId="26667"/>
    <cellStyle name="표준 4 2 2 2 11" xfId="34956"/>
    <cellStyle name="표준 4 2 2 2 2" xfId="26668"/>
    <cellStyle name="표준 4 2 2 2 2 10" xfId="34954"/>
    <cellStyle name="표준 4 2 2 2 2 2" xfId="26669"/>
    <cellStyle name="표준 4 2 2 2 2 2 2" xfId="38270"/>
    <cellStyle name="표준 4 2 2 2 2 3" xfId="26670"/>
    <cellStyle name="표준 4 2 2 2 2 3 2" xfId="38272"/>
    <cellStyle name="표준 4 2 2 2 2 4" xfId="26671"/>
    <cellStyle name="표준 4 2 2 2 2 4 2" xfId="38273"/>
    <cellStyle name="표준 4 2 2 2 2 5" xfId="26672"/>
    <cellStyle name="표준 4 2 2 2 2 5 2" xfId="38275"/>
    <cellStyle name="표준 4 2 2 2 2 6" xfId="26673"/>
    <cellStyle name="표준 4 2 2 2 2 7" xfId="26674"/>
    <cellStyle name="표준 4 2 2 2 2 8" xfId="26675"/>
    <cellStyle name="표준 4 2 2 2 2 9" xfId="26676"/>
    <cellStyle name="표준 4 2 2 2 3" xfId="26677"/>
    <cellStyle name="표준 4 2 2 2 3 2" xfId="38276"/>
    <cellStyle name="표준 4 2 2 2 4" xfId="26678"/>
    <cellStyle name="표준 4 2 2 2 4 2" xfId="38277"/>
    <cellStyle name="표준 4 2 2 2 5" xfId="26679"/>
    <cellStyle name="표준 4 2 2 2 5 2" xfId="38278"/>
    <cellStyle name="표준 4 2 2 2 6" xfId="26680"/>
    <cellStyle name="표준 4 2 2 2 6 2" xfId="38280"/>
    <cellStyle name="표준 4 2 2 2 7" xfId="26681"/>
    <cellStyle name="표준 4 2 2 2 8" xfId="26682"/>
    <cellStyle name="표준 4 2 2 2 9" xfId="26683"/>
    <cellStyle name="표준 4 2 2 20" xfId="26684"/>
    <cellStyle name="표준 4 2 2 21" xfId="26685"/>
    <cellStyle name="표준 4 2 2 22" xfId="34966"/>
    <cellStyle name="표준 4 2 2 3" xfId="26686"/>
    <cellStyle name="표준 4 2 2 3 10" xfId="26687"/>
    <cellStyle name="표준 4 2 2 3 11" xfId="34952"/>
    <cellStyle name="표준 4 2 2 3 2" xfId="26688"/>
    <cellStyle name="표준 4 2 2 3 2 10" xfId="34950"/>
    <cellStyle name="표준 4 2 2 3 2 2" xfId="26689"/>
    <cellStyle name="표준 4 2 2 3 2 2 2" xfId="38281"/>
    <cellStyle name="표준 4 2 2 3 2 3" xfId="26690"/>
    <cellStyle name="표준 4 2 2 3 2 3 2" xfId="38282"/>
    <cellStyle name="표준 4 2 2 3 2 4" xfId="26691"/>
    <cellStyle name="표준 4 2 2 3 2 4 2" xfId="38283"/>
    <cellStyle name="표준 4 2 2 3 2 5" xfId="26692"/>
    <cellStyle name="표준 4 2 2 3 2 5 2" xfId="38284"/>
    <cellStyle name="표준 4 2 2 3 2 6" xfId="26693"/>
    <cellStyle name="표준 4 2 2 3 2 7" xfId="26694"/>
    <cellStyle name="표준 4 2 2 3 2 8" xfId="26695"/>
    <cellStyle name="표준 4 2 2 3 2 9" xfId="26696"/>
    <cellStyle name="표준 4 2 2 3 3" xfId="26697"/>
    <cellStyle name="표준 4 2 2 3 3 2" xfId="38286"/>
    <cellStyle name="표준 4 2 2 3 4" xfId="26698"/>
    <cellStyle name="표준 4 2 2 3 4 2" xfId="38288"/>
    <cellStyle name="표준 4 2 2 3 5" xfId="26699"/>
    <cellStyle name="표준 4 2 2 3 5 2" xfId="38289"/>
    <cellStyle name="표준 4 2 2 3 6" xfId="26700"/>
    <cellStyle name="표준 4 2 2 3 6 2" xfId="38290"/>
    <cellStyle name="표준 4 2 2 3 7" xfId="26701"/>
    <cellStyle name="표준 4 2 2 3 8" xfId="26702"/>
    <cellStyle name="표준 4 2 2 3 9" xfId="26703"/>
    <cellStyle name="표준 4 2 2 4" xfId="26704"/>
    <cellStyle name="표준 4 2 2 4 10" xfId="34949"/>
    <cellStyle name="표준 4 2 2 4 2" xfId="26705"/>
    <cellStyle name="표준 4 2 2 4 2 2" xfId="38292"/>
    <cellStyle name="표준 4 2 2 4 3" xfId="26706"/>
    <cellStyle name="표준 4 2 2 4 3 2" xfId="38293"/>
    <cellStyle name="표준 4 2 2 4 4" xfId="26707"/>
    <cellStyle name="표준 4 2 2 4 4 2" xfId="38295"/>
    <cellStyle name="표준 4 2 2 4 5" xfId="26708"/>
    <cellStyle name="표준 4 2 2 4 5 2" xfId="38296"/>
    <cellStyle name="표준 4 2 2 4 6" xfId="26709"/>
    <cellStyle name="표준 4 2 2 4 7" xfId="26710"/>
    <cellStyle name="표준 4 2 2 4 8" xfId="26711"/>
    <cellStyle name="표준 4 2 2 4 9" xfId="26712"/>
    <cellStyle name="표준 4 2 2 5" xfId="26713"/>
    <cellStyle name="표준 4 2 2 5 10" xfId="26714"/>
    <cellStyle name="표준 4 2 2 5 11" xfId="34948"/>
    <cellStyle name="표준 4 2 2 5 2" xfId="26715"/>
    <cellStyle name="표준 4 2 2 5 2 10" xfId="34947"/>
    <cellStyle name="표준 4 2 2 5 2 2" xfId="26716"/>
    <cellStyle name="표준 4 2 2 5 2 2 2" xfId="38300"/>
    <cellStyle name="표준 4 2 2 5 2 3" xfId="26717"/>
    <cellStyle name="표준 4 2 2 5 2 3 2" xfId="38301"/>
    <cellStyle name="표준 4 2 2 5 2 4" xfId="26718"/>
    <cellStyle name="표준 4 2 2 5 2 4 2" xfId="38302"/>
    <cellStyle name="표준 4 2 2 5 2 5" xfId="26719"/>
    <cellStyle name="표준 4 2 2 5 2 5 2" xfId="38304"/>
    <cellStyle name="표준 4 2 2 5 2 6" xfId="26720"/>
    <cellStyle name="표준 4 2 2 5 2 7" xfId="26721"/>
    <cellStyle name="표준 4 2 2 5 2 8" xfId="26722"/>
    <cellStyle name="표준 4 2 2 5 2 9" xfId="26723"/>
    <cellStyle name="표준 4 2 2 5 3" xfId="26724"/>
    <cellStyle name="표준 4 2 2 5 3 2" xfId="38306"/>
    <cellStyle name="표준 4 2 2 5 4" xfId="26725"/>
    <cellStyle name="표준 4 2 2 5 4 2" xfId="38308"/>
    <cellStyle name="표준 4 2 2 5 5" xfId="26726"/>
    <cellStyle name="표준 4 2 2 5 5 2" xfId="38309"/>
    <cellStyle name="표준 4 2 2 5 6" xfId="26727"/>
    <cellStyle name="표준 4 2 2 5 6 2" xfId="38310"/>
    <cellStyle name="표준 4 2 2 5 7" xfId="26728"/>
    <cellStyle name="표준 4 2 2 5 8" xfId="26729"/>
    <cellStyle name="표준 4 2 2 5 9" xfId="26730"/>
    <cellStyle name="표준 4 2 2 6" xfId="26731"/>
    <cellStyle name="표준 4 2 2 6 10" xfId="26732"/>
    <cellStyle name="표준 4 2 2 6 11" xfId="34946"/>
    <cellStyle name="표준 4 2 2 6 2" xfId="26733"/>
    <cellStyle name="표준 4 2 2 6 2 10" xfId="34944"/>
    <cellStyle name="표준 4 2 2 6 2 2" xfId="26734"/>
    <cellStyle name="표준 4 2 2 6 2 2 2" xfId="38314"/>
    <cellStyle name="표준 4 2 2 6 2 3" xfId="26735"/>
    <cellStyle name="표준 4 2 2 6 2 3 2" xfId="38315"/>
    <cellStyle name="표준 4 2 2 6 2 4" xfId="26736"/>
    <cellStyle name="표준 4 2 2 6 2 4 2" xfId="38316"/>
    <cellStyle name="표준 4 2 2 6 2 5" xfId="26737"/>
    <cellStyle name="표준 4 2 2 6 2 5 2" xfId="38318"/>
    <cellStyle name="표준 4 2 2 6 2 6" xfId="26738"/>
    <cellStyle name="표준 4 2 2 6 2 7" xfId="26739"/>
    <cellStyle name="표준 4 2 2 6 2 8" xfId="26740"/>
    <cellStyle name="표준 4 2 2 6 2 9" xfId="26741"/>
    <cellStyle name="표준 4 2 2 6 3" xfId="26742"/>
    <cellStyle name="표준 4 2 2 6 3 2" xfId="38320"/>
    <cellStyle name="표준 4 2 2 6 4" xfId="26743"/>
    <cellStyle name="표준 4 2 2 6 4 2" xfId="38322"/>
    <cellStyle name="표준 4 2 2 6 5" xfId="26744"/>
    <cellStyle name="표준 4 2 2 6 5 2" xfId="38323"/>
    <cellStyle name="표준 4 2 2 6 6" xfId="26745"/>
    <cellStyle name="표준 4 2 2 6 6 2" xfId="38324"/>
    <cellStyle name="표준 4 2 2 6 7" xfId="26746"/>
    <cellStyle name="표준 4 2 2 6 8" xfId="26747"/>
    <cellStyle name="표준 4 2 2 6 9" xfId="26748"/>
    <cellStyle name="표준 4 2 2 7" xfId="26749"/>
    <cellStyle name="표준 4 2 2 7 10" xfId="34942"/>
    <cellStyle name="표준 4 2 2 7 2" xfId="26750"/>
    <cellStyle name="표준 4 2 2 7 2 2" xfId="38327"/>
    <cellStyle name="표준 4 2 2 7 3" xfId="26751"/>
    <cellStyle name="표준 4 2 2 7 3 2" xfId="38328"/>
    <cellStyle name="표준 4 2 2 7 4" xfId="26752"/>
    <cellStyle name="표준 4 2 2 7 4 2" xfId="38329"/>
    <cellStyle name="표준 4 2 2 7 5" xfId="26753"/>
    <cellStyle name="표준 4 2 2 7 5 2" xfId="38330"/>
    <cellStyle name="표준 4 2 2 7 6" xfId="26754"/>
    <cellStyle name="표준 4 2 2 7 7" xfId="26755"/>
    <cellStyle name="표준 4 2 2 7 8" xfId="26756"/>
    <cellStyle name="표준 4 2 2 7 9" xfId="26757"/>
    <cellStyle name="표준 4 2 2 8" xfId="26758"/>
    <cellStyle name="표준 4 2 2 8 10" xfId="34940"/>
    <cellStyle name="표준 4 2 2 8 2" xfId="26759"/>
    <cellStyle name="표준 4 2 2 8 2 2" xfId="38333"/>
    <cellStyle name="표준 4 2 2 8 3" xfId="26760"/>
    <cellStyle name="표준 4 2 2 8 3 2" xfId="38334"/>
    <cellStyle name="표준 4 2 2 8 4" xfId="26761"/>
    <cellStyle name="표준 4 2 2 8 4 2" xfId="38335"/>
    <cellStyle name="표준 4 2 2 8 5" xfId="26762"/>
    <cellStyle name="표준 4 2 2 8 5 2" xfId="38337"/>
    <cellStyle name="표준 4 2 2 8 6" xfId="26763"/>
    <cellStyle name="표준 4 2 2 8 7" xfId="26764"/>
    <cellStyle name="표준 4 2 2 8 8" xfId="26765"/>
    <cellStyle name="표준 4 2 2 8 9" xfId="26766"/>
    <cellStyle name="표준 4 2 2 9" xfId="26767"/>
    <cellStyle name="표준 4 2 2 9 10" xfId="34938"/>
    <cellStyle name="표준 4 2 2 9 2" xfId="26768"/>
    <cellStyle name="표준 4 2 2 9 2 2" xfId="38339"/>
    <cellStyle name="표준 4 2 2 9 3" xfId="26769"/>
    <cellStyle name="표준 4 2 2 9 3 2" xfId="38340"/>
    <cellStyle name="표준 4 2 2 9 4" xfId="26770"/>
    <cellStyle name="표준 4 2 2 9 4 2" xfId="38341"/>
    <cellStyle name="표준 4 2 2 9 5" xfId="26771"/>
    <cellStyle name="표준 4 2 2 9 5 2" xfId="38343"/>
    <cellStyle name="표준 4 2 2 9 6" xfId="26772"/>
    <cellStyle name="표준 4 2 2 9 7" xfId="26773"/>
    <cellStyle name="표준 4 2 2 9 8" xfId="26774"/>
    <cellStyle name="표준 4 2 2 9 9" xfId="26775"/>
    <cellStyle name="표준 4 2 3" xfId="26776"/>
    <cellStyle name="표준 4 2 3 10" xfId="34936"/>
    <cellStyle name="표준 4 2 3 2" xfId="26777"/>
    <cellStyle name="표준 4 2 3 2 2" xfId="38345"/>
    <cellStyle name="표준 4 2 3 3" xfId="26778"/>
    <cellStyle name="표준 4 2 3 3 2" xfId="38347"/>
    <cellStyle name="표준 4 2 3 4" xfId="26779"/>
    <cellStyle name="표준 4 2 3 4 2" xfId="38348"/>
    <cellStyle name="표준 4 2 3 5" xfId="26780"/>
    <cellStyle name="표준 4 2 3 5 2" xfId="38350"/>
    <cellStyle name="표준 4 2 3 6" xfId="26781"/>
    <cellStyle name="표준 4 2 3 7" xfId="26782"/>
    <cellStyle name="표준 4 2 3 8" xfId="26783"/>
    <cellStyle name="표준 4 2 3 9" xfId="26784"/>
    <cellStyle name="표준 4 2 4" xfId="26785"/>
    <cellStyle name="표준 4 2 4 10" xfId="34934"/>
    <cellStyle name="표준 4 2 4 2" xfId="26786"/>
    <cellStyle name="표준 4 2 4 2 2" xfId="38352"/>
    <cellStyle name="표준 4 2 4 3" xfId="26787"/>
    <cellStyle name="표준 4 2 4 3 2" xfId="38354"/>
    <cellStyle name="표준 4 2 4 4" xfId="26788"/>
    <cellStyle name="표준 4 2 4 4 2" xfId="38355"/>
    <cellStyle name="표준 4 2 4 5" xfId="26789"/>
    <cellStyle name="표준 4 2 4 5 2" xfId="38357"/>
    <cellStyle name="표준 4 2 4 6" xfId="26790"/>
    <cellStyle name="표준 4 2 4 7" xfId="26791"/>
    <cellStyle name="표준 4 2 4 8" xfId="26792"/>
    <cellStyle name="표준 4 2 4 9" xfId="26793"/>
    <cellStyle name="표준 4 2 5" xfId="26794"/>
    <cellStyle name="표준 4 2 5 10" xfId="34933"/>
    <cellStyle name="표준 4 2 5 2" xfId="26795"/>
    <cellStyle name="표준 4 2 5 2 2" xfId="38359"/>
    <cellStyle name="표준 4 2 5 3" xfId="26796"/>
    <cellStyle name="표준 4 2 5 3 2" xfId="38361"/>
    <cellStyle name="표준 4 2 5 4" xfId="26797"/>
    <cellStyle name="표준 4 2 5 4 2" xfId="38362"/>
    <cellStyle name="표준 4 2 5 5" xfId="26798"/>
    <cellStyle name="표준 4 2 5 5 2" xfId="38364"/>
    <cellStyle name="표준 4 2 5 6" xfId="26799"/>
    <cellStyle name="표준 4 2 5 7" xfId="26800"/>
    <cellStyle name="표준 4 2 5 8" xfId="26801"/>
    <cellStyle name="표준 4 2 5 9" xfId="26802"/>
    <cellStyle name="표준 4 2 6" xfId="26803"/>
    <cellStyle name="표준 4 2 6 10" xfId="34932"/>
    <cellStyle name="표준 4 2 6 2" xfId="26804"/>
    <cellStyle name="표준 4 2 6 2 2" xfId="38365"/>
    <cellStyle name="표준 4 2 6 3" xfId="26805"/>
    <cellStyle name="표준 4 2 6 3 2" xfId="38366"/>
    <cellStyle name="표준 4 2 6 4" xfId="26806"/>
    <cellStyle name="표준 4 2 6 4 2" xfId="38367"/>
    <cellStyle name="표준 4 2 6 5" xfId="26807"/>
    <cellStyle name="표준 4 2 6 5 2" xfId="38368"/>
    <cellStyle name="표준 4 2 6 6" xfId="26808"/>
    <cellStyle name="표준 4 2 6 7" xfId="26809"/>
    <cellStyle name="표준 4 2 6 8" xfId="26810"/>
    <cellStyle name="표준 4 2 6 9" xfId="26811"/>
    <cellStyle name="표준 4 2 7" xfId="26812"/>
    <cellStyle name="표준 4 2 7 10" xfId="34930"/>
    <cellStyle name="표준 4 2 7 2" xfId="26813"/>
    <cellStyle name="표준 4 2 7 2 2" xfId="38370"/>
    <cellStyle name="표준 4 2 7 3" xfId="26814"/>
    <cellStyle name="표준 4 2 7 3 2" xfId="38372"/>
    <cellStyle name="표준 4 2 7 4" xfId="26815"/>
    <cellStyle name="표준 4 2 7 4 2" xfId="38373"/>
    <cellStyle name="표준 4 2 7 5" xfId="26816"/>
    <cellStyle name="표준 4 2 7 5 2" xfId="38374"/>
    <cellStyle name="표준 4 2 7 6" xfId="26817"/>
    <cellStyle name="표준 4 2 7 7" xfId="26818"/>
    <cellStyle name="표준 4 2 7 8" xfId="26819"/>
    <cellStyle name="표준 4 2 7 9" xfId="26820"/>
    <cellStyle name="표준 4 2 8" xfId="26821"/>
    <cellStyle name="표준 4 2 8 10" xfId="34928"/>
    <cellStyle name="표준 4 2 8 2" xfId="26822"/>
    <cellStyle name="표준 4 2 8 2 2" xfId="38376"/>
    <cellStyle name="표준 4 2 8 3" xfId="26823"/>
    <cellStyle name="표준 4 2 8 3 2" xfId="38378"/>
    <cellStyle name="표준 4 2 8 4" xfId="26824"/>
    <cellStyle name="표준 4 2 8 4 2" xfId="38379"/>
    <cellStyle name="표준 4 2 8 5" xfId="26825"/>
    <cellStyle name="표준 4 2 8 5 2" xfId="38381"/>
    <cellStyle name="표준 4 2 8 6" xfId="26826"/>
    <cellStyle name="표준 4 2 8 7" xfId="26827"/>
    <cellStyle name="표준 4 2 8 8" xfId="26828"/>
    <cellStyle name="표준 4 2 8 9" xfId="26829"/>
    <cellStyle name="표준 4 2 9" xfId="26830"/>
    <cellStyle name="표준 4 2 9 10" xfId="34926"/>
    <cellStyle name="표준 4 2 9 2" xfId="26831"/>
    <cellStyle name="표준 4 2 9 2 2" xfId="38383"/>
    <cellStyle name="표준 4 2 9 3" xfId="26832"/>
    <cellStyle name="표준 4 2 9 3 2" xfId="38385"/>
    <cellStyle name="표준 4 2 9 4" xfId="26833"/>
    <cellStyle name="표준 4 2 9 4 2" xfId="38386"/>
    <cellStyle name="표준 4 2 9 5" xfId="26834"/>
    <cellStyle name="표준 4 2 9 5 2" xfId="38388"/>
    <cellStyle name="표준 4 2 9 6" xfId="26835"/>
    <cellStyle name="표준 4 2 9 7" xfId="26836"/>
    <cellStyle name="표준 4 2 9 8" xfId="26837"/>
    <cellStyle name="표준 4 2 9 9" xfId="26838"/>
    <cellStyle name="표준 4 20" xfId="26839"/>
    <cellStyle name="표준 4 20 10" xfId="34924"/>
    <cellStyle name="표준 4 20 2" xfId="26840"/>
    <cellStyle name="표준 4 20 2 2" xfId="38390"/>
    <cellStyle name="표준 4 20 3" xfId="26841"/>
    <cellStyle name="표준 4 20 3 2" xfId="38392"/>
    <cellStyle name="표준 4 20 4" xfId="26842"/>
    <cellStyle name="표준 4 20 4 2" xfId="38393"/>
    <cellStyle name="표준 4 20 5" xfId="26843"/>
    <cellStyle name="표준 4 20 5 2" xfId="38395"/>
    <cellStyle name="표준 4 20 6" xfId="26844"/>
    <cellStyle name="표준 4 20 7" xfId="26845"/>
    <cellStyle name="표준 4 20 8" xfId="26846"/>
    <cellStyle name="표준 4 20 9" xfId="26847"/>
    <cellStyle name="표준 4 21" xfId="26848"/>
    <cellStyle name="표준 4 21 10" xfId="34922"/>
    <cellStyle name="표준 4 21 2" xfId="26849"/>
    <cellStyle name="표준 4 21 2 2" xfId="38397"/>
    <cellStyle name="표준 4 21 3" xfId="26850"/>
    <cellStyle name="표준 4 21 3 2" xfId="38399"/>
    <cellStyle name="표준 4 21 4" xfId="26851"/>
    <cellStyle name="표준 4 21 4 2" xfId="38400"/>
    <cellStyle name="표준 4 21 5" xfId="26852"/>
    <cellStyle name="표준 4 21 5 2" xfId="38402"/>
    <cellStyle name="표준 4 21 6" xfId="26853"/>
    <cellStyle name="표준 4 21 7" xfId="26854"/>
    <cellStyle name="표준 4 21 8" xfId="26855"/>
    <cellStyle name="표준 4 21 9" xfId="26856"/>
    <cellStyle name="표준 4 22" xfId="26857"/>
    <cellStyle name="표준 4 22 2" xfId="38403"/>
    <cellStyle name="표준 4 23" xfId="26858"/>
    <cellStyle name="표준 4 23 2" xfId="38404"/>
    <cellStyle name="표준 4 24" xfId="26859"/>
    <cellStyle name="표준 4 24 2" xfId="38405"/>
    <cellStyle name="표준 4 25" xfId="26860"/>
    <cellStyle name="표준 4 25 2" xfId="38406"/>
    <cellStyle name="표준 4 26" xfId="26861"/>
    <cellStyle name="표준 4 26 2" xfId="38407"/>
    <cellStyle name="표준 4 27" xfId="26862"/>
    <cellStyle name="표준 4 27 2" xfId="38409"/>
    <cellStyle name="표준 4 28" xfId="26863"/>
    <cellStyle name="표준 4 28 2" xfId="38410"/>
    <cellStyle name="표준 4 29" xfId="26864"/>
    <cellStyle name="표준 4 29 2" xfId="38411"/>
    <cellStyle name="표준 4 3" xfId="26865"/>
    <cellStyle name="표준 4 3 10" xfId="26866"/>
    <cellStyle name="표준 4 3 11" xfId="26867"/>
    <cellStyle name="표준 4 3 12" xfId="34919"/>
    <cellStyle name="표준 4 3 2" xfId="26868"/>
    <cellStyle name="표준 4 3 2 10" xfId="26869"/>
    <cellStyle name="표준 4 3 2 10 10" xfId="26870"/>
    <cellStyle name="표준 4 3 2 10 11" xfId="34917"/>
    <cellStyle name="표준 4 3 2 10 2" xfId="26871"/>
    <cellStyle name="표준 4 3 2 10 2 10" xfId="34916"/>
    <cellStyle name="표준 4 3 2 10 2 2" xfId="26872"/>
    <cellStyle name="표준 4 3 2 10 2 2 2" xfId="38412"/>
    <cellStyle name="표준 4 3 2 10 2 3" xfId="26873"/>
    <cellStyle name="표준 4 3 2 10 2 3 2" xfId="38413"/>
    <cellStyle name="표준 4 3 2 10 2 4" xfId="26874"/>
    <cellStyle name="표준 4 3 2 10 2 4 2" xfId="38415"/>
    <cellStyle name="표준 4 3 2 10 2 5" xfId="26875"/>
    <cellStyle name="표준 4 3 2 10 2 5 2" xfId="38416"/>
    <cellStyle name="표준 4 3 2 10 2 6" xfId="26876"/>
    <cellStyle name="표준 4 3 2 10 2 7" xfId="26877"/>
    <cellStyle name="표준 4 3 2 10 2 8" xfId="26878"/>
    <cellStyle name="표준 4 3 2 10 2 9" xfId="26879"/>
    <cellStyle name="표준 4 3 2 10 3" xfId="26880"/>
    <cellStyle name="표준 4 3 2 10 3 2" xfId="38417"/>
    <cellStyle name="표준 4 3 2 10 4" xfId="26881"/>
    <cellStyle name="표준 4 3 2 10 4 2" xfId="38418"/>
    <cellStyle name="표준 4 3 2 10 5" xfId="26882"/>
    <cellStyle name="표준 4 3 2 10 5 2" xfId="38419"/>
    <cellStyle name="표준 4 3 2 10 6" xfId="26883"/>
    <cellStyle name="표준 4 3 2 10 6 2" xfId="38420"/>
    <cellStyle name="표준 4 3 2 10 7" xfId="26884"/>
    <cellStyle name="표준 4 3 2 10 8" xfId="26885"/>
    <cellStyle name="표준 4 3 2 10 9" xfId="26886"/>
    <cellStyle name="표준 4 3 2 11" xfId="26887"/>
    <cellStyle name="표준 4 3 2 11 10" xfId="34915"/>
    <cellStyle name="표준 4 3 2 11 2" xfId="26888"/>
    <cellStyle name="표준 4 3 2 11 2 2" xfId="38422"/>
    <cellStyle name="표준 4 3 2 11 3" xfId="26889"/>
    <cellStyle name="표준 4 3 2 11 3 2" xfId="38423"/>
    <cellStyle name="표준 4 3 2 11 4" xfId="26890"/>
    <cellStyle name="표준 4 3 2 11 4 2" xfId="38424"/>
    <cellStyle name="표준 4 3 2 11 5" xfId="26891"/>
    <cellStyle name="표준 4 3 2 11 5 2" xfId="38425"/>
    <cellStyle name="표준 4 3 2 11 6" xfId="26892"/>
    <cellStyle name="표준 4 3 2 11 7" xfId="26893"/>
    <cellStyle name="표준 4 3 2 11 8" xfId="26894"/>
    <cellStyle name="표준 4 3 2 11 9" xfId="26895"/>
    <cellStyle name="표준 4 3 2 12" xfId="26896"/>
    <cellStyle name="표준 4 3 2 12 10" xfId="34914"/>
    <cellStyle name="표준 4 3 2 12 2" xfId="26897"/>
    <cellStyle name="표준 4 3 2 12 2 2" xfId="38427"/>
    <cellStyle name="표준 4 3 2 12 3" xfId="26898"/>
    <cellStyle name="표준 4 3 2 12 3 2" xfId="38428"/>
    <cellStyle name="표준 4 3 2 12 4" xfId="26899"/>
    <cellStyle name="표준 4 3 2 12 4 2" xfId="38430"/>
    <cellStyle name="표준 4 3 2 12 5" xfId="26900"/>
    <cellStyle name="표준 4 3 2 12 5 2" xfId="38431"/>
    <cellStyle name="표준 4 3 2 12 6" xfId="26901"/>
    <cellStyle name="표준 4 3 2 12 7" xfId="26902"/>
    <cellStyle name="표준 4 3 2 12 8" xfId="26903"/>
    <cellStyle name="표준 4 3 2 12 9" xfId="26904"/>
    <cellStyle name="표준 4 3 2 13" xfId="26905"/>
    <cellStyle name="표준 4 3 2 13 2" xfId="38433"/>
    <cellStyle name="표준 4 3 2 13 3" xfId="40167"/>
    <cellStyle name="표준 4 3 2 14" xfId="26906"/>
    <cellStyle name="표준 4 3 2 14 2" xfId="38434"/>
    <cellStyle name="표준 4 3 2 15" xfId="26907"/>
    <cellStyle name="표준 4 3 2 15 2" xfId="38435"/>
    <cellStyle name="표준 4 3 2 16" xfId="26908"/>
    <cellStyle name="표준 4 3 2 16 2" xfId="38437"/>
    <cellStyle name="표준 4 3 2 17" xfId="26909"/>
    <cellStyle name="표준 4 3 2 18" xfId="26910"/>
    <cellStyle name="표준 4 3 2 19" xfId="26911"/>
    <cellStyle name="표준 4 3 2 2" xfId="26912"/>
    <cellStyle name="표준 4 3 2 2 10" xfId="34912"/>
    <cellStyle name="표준 4 3 2 2 2" xfId="26913"/>
    <cellStyle name="표준 4 3 2 2 2 2" xfId="38439"/>
    <cellStyle name="표준 4 3 2 2 3" xfId="26914"/>
    <cellStyle name="표준 4 3 2 2 3 2" xfId="38440"/>
    <cellStyle name="표준 4 3 2 2 4" xfId="26915"/>
    <cellStyle name="표준 4 3 2 2 4 2" xfId="38442"/>
    <cellStyle name="표준 4 3 2 2 5" xfId="26916"/>
    <cellStyle name="표준 4 3 2 2 5 2" xfId="38444"/>
    <cellStyle name="표준 4 3 2 2 6" xfId="26917"/>
    <cellStyle name="표준 4 3 2 2 7" xfId="26918"/>
    <cellStyle name="표준 4 3 2 2 8" xfId="26919"/>
    <cellStyle name="표준 4 3 2 2 9" xfId="26920"/>
    <cellStyle name="표준 4 3 2 20" xfId="26921"/>
    <cellStyle name="표준 4 3 2 21" xfId="34918"/>
    <cellStyle name="표준 4 3 2 3" xfId="26922"/>
    <cellStyle name="표준 4 3 2 3 10" xfId="26923"/>
    <cellStyle name="표준 4 3 2 3 11" xfId="34911"/>
    <cellStyle name="표준 4 3 2 3 2" xfId="26924"/>
    <cellStyle name="표준 4 3 2 3 2 10" xfId="34910"/>
    <cellStyle name="표준 4 3 2 3 2 2" xfId="26925"/>
    <cellStyle name="표준 4 3 2 3 2 2 2" xfId="38446"/>
    <cellStyle name="표준 4 3 2 3 2 3" xfId="26926"/>
    <cellStyle name="표준 4 3 2 3 2 3 2" xfId="38447"/>
    <cellStyle name="표준 4 3 2 3 2 4" xfId="26927"/>
    <cellStyle name="표준 4 3 2 3 2 4 2" xfId="38449"/>
    <cellStyle name="표준 4 3 2 3 2 5" xfId="26928"/>
    <cellStyle name="표준 4 3 2 3 2 5 2" xfId="38450"/>
    <cellStyle name="표준 4 3 2 3 2 6" xfId="26929"/>
    <cellStyle name="표준 4 3 2 3 2 7" xfId="26930"/>
    <cellStyle name="표준 4 3 2 3 2 8" xfId="26931"/>
    <cellStyle name="표준 4 3 2 3 2 9" xfId="26932"/>
    <cellStyle name="표준 4 3 2 3 3" xfId="26933"/>
    <cellStyle name="표준 4 3 2 3 3 2" xfId="38452"/>
    <cellStyle name="표준 4 3 2 3 4" xfId="26934"/>
    <cellStyle name="표준 4 3 2 3 4 2" xfId="38454"/>
    <cellStyle name="표준 4 3 2 3 5" xfId="26935"/>
    <cellStyle name="표준 4 3 2 3 5 2" xfId="38456"/>
    <cellStyle name="표준 4 3 2 3 6" xfId="26936"/>
    <cellStyle name="표준 4 3 2 3 6 2" xfId="38457"/>
    <cellStyle name="표준 4 3 2 3 7" xfId="26937"/>
    <cellStyle name="표준 4 3 2 3 8" xfId="26938"/>
    <cellStyle name="표준 4 3 2 3 9" xfId="26939"/>
    <cellStyle name="표준 4 3 2 4" xfId="26940"/>
    <cellStyle name="표준 4 3 2 4 10" xfId="26941"/>
    <cellStyle name="표준 4 3 2 4 11" xfId="34908"/>
    <cellStyle name="표준 4 3 2 4 2" xfId="26942"/>
    <cellStyle name="표준 4 3 2 4 2 10" xfId="34906"/>
    <cellStyle name="표준 4 3 2 4 2 2" xfId="26943"/>
    <cellStyle name="표준 4 3 2 4 2 2 2" xfId="38459"/>
    <cellStyle name="표준 4 3 2 4 2 3" xfId="26944"/>
    <cellStyle name="표준 4 3 2 4 2 3 2" xfId="38460"/>
    <cellStyle name="표준 4 3 2 4 2 4" xfId="26945"/>
    <cellStyle name="표준 4 3 2 4 2 4 2" xfId="38462"/>
    <cellStyle name="표준 4 3 2 4 2 5" xfId="26946"/>
    <cellStyle name="표준 4 3 2 4 2 5 2" xfId="38464"/>
    <cellStyle name="표준 4 3 2 4 2 6" xfId="26947"/>
    <cellStyle name="표준 4 3 2 4 2 7" xfId="26948"/>
    <cellStyle name="표준 4 3 2 4 2 8" xfId="26949"/>
    <cellStyle name="표준 4 3 2 4 2 9" xfId="26950"/>
    <cellStyle name="표준 4 3 2 4 3" xfId="26951"/>
    <cellStyle name="표준 4 3 2 4 3 2" xfId="38465"/>
    <cellStyle name="표준 4 3 2 4 4" xfId="26952"/>
    <cellStyle name="표준 4 3 2 4 4 2" xfId="38467"/>
    <cellStyle name="표준 4 3 2 4 5" xfId="26953"/>
    <cellStyle name="표준 4 3 2 4 5 2" xfId="38468"/>
    <cellStyle name="표준 4 3 2 4 6" xfId="26954"/>
    <cellStyle name="표준 4 3 2 4 6 2" xfId="38470"/>
    <cellStyle name="표준 4 3 2 4 7" xfId="26955"/>
    <cellStyle name="표준 4 3 2 4 8" xfId="26956"/>
    <cellStyle name="표준 4 3 2 4 9" xfId="26957"/>
    <cellStyle name="표준 4 3 2 5" xfId="26958"/>
    <cellStyle name="표준 4 3 2 5 10" xfId="26959"/>
    <cellStyle name="표준 4 3 2 5 11" xfId="34905"/>
    <cellStyle name="표준 4 3 2 5 2" xfId="26960"/>
    <cellStyle name="표준 4 3 2 5 2 10" xfId="34904"/>
    <cellStyle name="표준 4 3 2 5 2 2" xfId="26961"/>
    <cellStyle name="표준 4 3 2 5 2 2 2" xfId="38472"/>
    <cellStyle name="표준 4 3 2 5 2 3" xfId="26962"/>
    <cellStyle name="표준 4 3 2 5 2 3 2" xfId="38474"/>
    <cellStyle name="표준 4 3 2 5 2 4" xfId="26963"/>
    <cellStyle name="표준 4 3 2 5 2 4 2" xfId="38475"/>
    <cellStyle name="표준 4 3 2 5 2 5" xfId="26964"/>
    <cellStyle name="표준 4 3 2 5 2 5 2" xfId="38476"/>
    <cellStyle name="표준 4 3 2 5 2 6" xfId="26965"/>
    <cellStyle name="표준 4 3 2 5 2 7" xfId="26966"/>
    <cellStyle name="표준 4 3 2 5 2 8" xfId="26967"/>
    <cellStyle name="표준 4 3 2 5 2 9" xfId="26968"/>
    <cellStyle name="표준 4 3 2 5 3" xfId="26969"/>
    <cellStyle name="표준 4 3 2 5 3 2" xfId="38478"/>
    <cellStyle name="표준 4 3 2 5 4" xfId="26970"/>
    <cellStyle name="표준 4 3 2 5 4 2" xfId="38480"/>
    <cellStyle name="표준 4 3 2 5 5" xfId="26971"/>
    <cellStyle name="표준 4 3 2 5 5 2" xfId="38481"/>
    <cellStyle name="표준 4 3 2 5 6" xfId="26972"/>
    <cellStyle name="표준 4 3 2 5 6 2" xfId="38482"/>
    <cellStyle name="표준 4 3 2 5 7" xfId="26973"/>
    <cellStyle name="표준 4 3 2 5 8" xfId="26974"/>
    <cellStyle name="표준 4 3 2 5 9" xfId="26975"/>
    <cellStyle name="표준 4 3 2 6" xfId="26976"/>
    <cellStyle name="표준 4 3 2 6 10" xfId="34902"/>
    <cellStyle name="표준 4 3 2 6 2" xfId="26977"/>
    <cellStyle name="표준 4 3 2 6 2 2" xfId="38484"/>
    <cellStyle name="표준 4 3 2 6 3" xfId="26978"/>
    <cellStyle name="표준 4 3 2 6 3 2" xfId="38486"/>
    <cellStyle name="표준 4 3 2 6 4" xfId="26979"/>
    <cellStyle name="표준 4 3 2 6 4 2" xfId="38488"/>
    <cellStyle name="표준 4 3 2 6 5" xfId="26980"/>
    <cellStyle name="표준 4 3 2 6 5 2" xfId="38489"/>
    <cellStyle name="표준 4 3 2 6 6" xfId="26981"/>
    <cellStyle name="표준 4 3 2 6 7" xfId="26982"/>
    <cellStyle name="표준 4 3 2 6 8" xfId="26983"/>
    <cellStyle name="표준 4 3 2 6 9" xfId="26984"/>
    <cellStyle name="표준 4 3 2 7" xfId="26985"/>
    <cellStyle name="표준 4 3 2 7 10" xfId="34900"/>
    <cellStyle name="표준 4 3 2 7 2" xfId="26986"/>
    <cellStyle name="표준 4 3 2 7 2 2" xfId="38492"/>
    <cellStyle name="표준 4 3 2 7 3" xfId="26987"/>
    <cellStyle name="표준 4 3 2 7 3 2" xfId="38493"/>
    <cellStyle name="표준 4 3 2 7 4" xfId="26988"/>
    <cellStyle name="표준 4 3 2 7 4 2" xfId="38494"/>
    <cellStyle name="표준 4 3 2 7 5" xfId="26989"/>
    <cellStyle name="표준 4 3 2 7 5 2" xfId="38495"/>
    <cellStyle name="표준 4 3 2 7 6" xfId="26990"/>
    <cellStyle name="표준 4 3 2 7 7" xfId="26991"/>
    <cellStyle name="표준 4 3 2 7 8" xfId="26992"/>
    <cellStyle name="표준 4 3 2 7 9" xfId="26993"/>
    <cellStyle name="표준 4 3 2 8" xfId="26994"/>
    <cellStyle name="표준 4 3 2 8 10" xfId="34899"/>
    <cellStyle name="표준 4 3 2 8 2" xfId="26995"/>
    <cellStyle name="표준 4 3 2 8 2 2" xfId="38498"/>
    <cellStyle name="표준 4 3 2 8 3" xfId="26996"/>
    <cellStyle name="표준 4 3 2 8 3 2" xfId="38499"/>
    <cellStyle name="표준 4 3 2 8 4" xfId="26997"/>
    <cellStyle name="표준 4 3 2 8 4 2" xfId="38501"/>
    <cellStyle name="표준 4 3 2 8 5" xfId="26998"/>
    <cellStyle name="표준 4 3 2 8 5 2" xfId="38503"/>
    <cellStyle name="표준 4 3 2 8 6" xfId="26999"/>
    <cellStyle name="표준 4 3 2 8 7" xfId="27000"/>
    <cellStyle name="표준 4 3 2 8 8" xfId="27001"/>
    <cellStyle name="표준 4 3 2 8 9" xfId="27002"/>
    <cellStyle name="표준 4 3 2 9" xfId="27003"/>
    <cellStyle name="표준 4 3 2 9 10" xfId="34898"/>
    <cellStyle name="표준 4 3 2 9 2" xfId="27004"/>
    <cellStyle name="표준 4 3 2 9 2 2" xfId="38504"/>
    <cellStyle name="표준 4 3 2 9 3" xfId="27005"/>
    <cellStyle name="표준 4 3 2 9 3 2" xfId="38506"/>
    <cellStyle name="표준 4 3 2 9 4" xfId="27006"/>
    <cellStyle name="표준 4 3 2 9 4 2" xfId="38507"/>
    <cellStyle name="표준 4 3 2 9 5" xfId="27007"/>
    <cellStyle name="표준 4 3 2 9 5 2" xfId="38508"/>
    <cellStyle name="표준 4 3 2 9 6" xfId="27008"/>
    <cellStyle name="표준 4 3 2 9 7" xfId="27009"/>
    <cellStyle name="표준 4 3 2 9 8" xfId="27010"/>
    <cellStyle name="표준 4 3 2 9 9" xfId="27011"/>
    <cellStyle name="표준 4 3 3" xfId="27012"/>
    <cellStyle name="표준 4 3 3 10" xfId="34896"/>
    <cellStyle name="표준 4 3 3 2" xfId="27013"/>
    <cellStyle name="표준 4 3 3 2 2" xfId="38510"/>
    <cellStyle name="표준 4 3 3 2 3" xfId="40168"/>
    <cellStyle name="표준 4 3 3 3" xfId="27014"/>
    <cellStyle name="표준 4 3 3 3 2" xfId="38511"/>
    <cellStyle name="표준 4 3 3 4" xfId="27015"/>
    <cellStyle name="표준 4 3 3 4 2" xfId="38513"/>
    <cellStyle name="표준 4 3 3 5" xfId="27016"/>
    <cellStyle name="표준 4 3 3 5 2" xfId="38514"/>
    <cellStyle name="표준 4 3 3 6" xfId="27017"/>
    <cellStyle name="표준 4 3 3 7" xfId="27018"/>
    <cellStyle name="표준 4 3 3 8" xfId="27019"/>
    <cellStyle name="표준 4 3 3 9" xfId="27020"/>
    <cellStyle name="표준 4 3 4" xfId="27021"/>
    <cellStyle name="표준 4 3 4 2" xfId="38516"/>
    <cellStyle name="표준 4 3 4 3" xfId="40169"/>
    <cellStyle name="표준 4 3 5" xfId="27022"/>
    <cellStyle name="표준 4 3 5 2" xfId="38518"/>
    <cellStyle name="표준 4 3 6" xfId="27023"/>
    <cellStyle name="표준 4 3 6 2" xfId="38519"/>
    <cellStyle name="표준 4 3 7" xfId="27024"/>
    <cellStyle name="표준 4 3 7 2" xfId="38520"/>
    <cellStyle name="표준 4 3 8" xfId="27025"/>
    <cellStyle name="표준 4 3 9" xfId="27026"/>
    <cellStyle name="표준 4 30" xfId="27027"/>
    <cellStyle name="표준 4 30 2" xfId="38522"/>
    <cellStyle name="표준 4 31" xfId="27028"/>
    <cellStyle name="표준 4 32" xfId="27029"/>
    <cellStyle name="표준 4 33" xfId="27030"/>
    <cellStyle name="표준 4 34" xfId="34992"/>
    <cellStyle name="표준 4 4" xfId="27031"/>
    <cellStyle name="표준 4 4 10" xfId="27032"/>
    <cellStyle name="표준 4 4 10 10" xfId="27033"/>
    <cellStyle name="표준 4 4 10 11" xfId="34893"/>
    <cellStyle name="표준 4 4 10 2" xfId="27034"/>
    <cellStyle name="표준 4 4 10 2 10" xfId="34892"/>
    <cellStyle name="표준 4 4 10 2 2" xfId="27035"/>
    <cellStyle name="표준 4 4 10 2 2 2" xfId="38526"/>
    <cellStyle name="표준 4 4 10 2 3" xfId="27036"/>
    <cellStyle name="표준 4 4 10 2 3 2" xfId="38527"/>
    <cellStyle name="표준 4 4 10 2 4" xfId="27037"/>
    <cellStyle name="표준 4 4 10 2 4 2" xfId="38528"/>
    <cellStyle name="표준 4 4 10 2 5" xfId="27038"/>
    <cellStyle name="표준 4 4 10 2 5 2" xfId="38529"/>
    <cellStyle name="표준 4 4 10 2 6" xfId="27039"/>
    <cellStyle name="표준 4 4 10 2 7" xfId="27040"/>
    <cellStyle name="표준 4 4 10 2 8" xfId="27041"/>
    <cellStyle name="표준 4 4 10 2 9" xfId="27042"/>
    <cellStyle name="표준 4 4 10 3" xfId="27043"/>
    <cellStyle name="표준 4 4 10 3 2" xfId="38530"/>
    <cellStyle name="표준 4 4 10 4" xfId="27044"/>
    <cellStyle name="표준 4 4 10 4 2" xfId="38531"/>
    <cellStyle name="표준 4 4 10 5" xfId="27045"/>
    <cellStyle name="표준 4 4 10 5 2" xfId="38532"/>
    <cellStyle name="표준 4 4 10 6" xfId="27046"/>
    <cellStyle name="표준 4 4 10 6 2" xfId="38533"/>
    <cellStyle name="표준 4 4 10 7" xfId="27047"/>
    <cellStyle name="표준 4 4 10 8" xfId="27048"/>
    <cellStyle name="표준 4 4 10 9" xfId="27049"/>
    <cellStyle name="표준 4 4 11" xfId="27050"/>
    <cellStyle name="표준 4 4 11 10" xfId="34890"/>
    <cellStyle name="표준 4 4 11 2" xfId="27051"/>
    <cellStyle name="표준 4 4 11 2 2" xfId="38534"/>
    <cellStyle name="표준 4 4 11 3" xfId="27052"/>
    <cellStyle name="표준 4 4 11 3 2" xfId="38535"/>
    <cellStyle name="표준 4 4 11 4" xfId="27053"/>
    <cellStyle name="표준 4 4 11 4 2" xfId="38536"/>
    <cellStyle name="표준 4 4 11 5" xfId="27054"/>
    <cellStyle name="표준 4 4 11 5 2" xfId="38537"/>
    <cellStyle name="표준 4 4 11 6" xfId="27055"/>
    <cellStyle name="표준 4 4 11 7" xfId="27056"/>
    <cellStyle name="표준 4 4 11 8" xfId="27057"/>
    <cellStyle name="표준 4 4 11 9" xfId="27058"/>
    <cellStyle name="표준 4 4 12" xfId="27059"/>
    <cellStyle name="표준 4 4 12 10" xfId="34888"/>
    <cellStyle name="표준 4 4 12 2" xfId="27060"/>
    <cellStyle name="표준 4 4 12 2 2" xfId="38538"/>
    <cellStyle name="표준 4 4 12 3" xfId="27061"/>
    <cellStyle name="표준 4 4 12 3 2" xfId="38539"/>
    <cellStyle name="표준 4 4 12 4" xfId="27062"/>
    <cellStyle name="표준 4 4 12 4 2" xfId="38540"/>
    <cellStyle name="표준 4 4 12 5" xfId="27063"/>
    <cellStyle name="표준 4 4 12 5 2" xfId="38542"/>
    <cellStyle name="표준 4 4 12 6" xfId="27064"/>
    <cellStyle name="표준 4 4 12 7" xfId="27065"/>
    <cellStyle name="표준 4 4 12 8" xfId="27066"/>
    <cellStyle name="표준 4 4 12 9" xfId="27067"/>
    <cellStyle name="표준 4 4 13" xfId="27068"/>
    <cellStyle name="표준 4 4 13 2" xfId="38543"/>
    <cellStyle name="표준 4 4 14" xfId="27069"/>
    <cellStyle name="표준 4 4 14 2" xfId="38544"/>
    <cellStyle name="표준 4 4 15" xfId="27070"/>
    <cellStyle name="표준 4 4 15 2" xfId="38545"/>
    <cellStyle name="표준 4 4 16" xfId="27071"/>
    <cellStyle name="표준 4 4 16 2" xfId="38547"/>
    <cellStyle name="표준 4 4 17" xfId="27072"/>
    <cellStyle name="표준 4 4 18" xfId="27073"/>
    <cellStyle name="표준 4 4 19" xfId="27074"/>
    <cellStyle name="표준 4 4 2" xfId="27075"/>
    <cellStyle name="표준 4 4 2 10" xfId="27076"/>
    <cellStyle name="표준 4 4 2 11" xfId="34887"/>
    <cellStyle name="표준 4 4 2 2" xfId="27077"/>
    <cellStyle name="표준 4 4 2 2 10" xfId="34886"/>
    <cellStyle name="표준 4 4 2 2 2" xfId="27078"/>
    <cellStyle name="표준 4 4 2 2 2 2" xfId="38551"/>
    <cellStyle name="표준 4 4 2 2 3" xfId="27079"/>
    <cellStyle name="표준 4 4 2 2 3 2" xfId="38552"/>
    <cellStyle name="표준 4 4 2 2 4" xfId="27080"/>
    <cellStyle name="표준 4 4 2 2 4 2" xfId="38553"/>
    <cellStyle name="표준 4 4 2 2 5" xfId="27081"/>
    <cellStyle name="표준 4 4 2 2 5 2" xfId="38554"/>
    <cellStyle name="표준 4 4 2 2 6" xfId="27082"/>
    <cellStyle name="표준 4 4 2 2 7" xfId="27083"/>
    <cellStyle name="표준 4 4 2 2 8" xfId="27084"/>
    <cellStyle name="표준 4 4 2 2 9" xfId="27085"/>
    <cellStyle name="표준 4 4 2 3" xfId="27086"/>
    <cellStyle name="표준 4 4 2 3 2" xfId="38557"/>
    <cellStyle name="표준 4 4 2 4" xfId="27087"/>
    <cellStyle name="표준 4 4 2 4 2" xfId="38558"/>
    <cellStyle name="표준 4 4 2 5" xfId="27088"/>
    <cellStyle name="표준 4 4 2 5 2" xfId="38559"/>
    <cellStyle name="표준 4 4 2 6" xfId="27089"/>
    <cellStyle name="표준 4 4 2 6 2" xfId="38560"/>
    <cellStyle name="표준 4 4 2 7" xfId="27090"/>
    <cellStyle name="표준 4 4 2 8" xfId="27091"/>
    <cellStyle name="표준 4 4 2 9" xfId="27092"/>
    <cellStyle name="표준 4 4 20" xfId="27093"/>
    <cellStyle name="표준 4 4 21" xfId="34894"/>
    <cellStyle name="표준 4 4 3" xfId="27094"/>
    <cellStyle name="표준 4 4 3 10" xfId="34884"/>
    <cellStyle name="표준 4 4 3 2" xfId="27095"/>
    <cellStyle name="표준 4 4 3 2 2" xfId="38563"/>
    <cellStyle name="표준 4 4 3 3" xfId="27096"/>
    <cellStyle name="표준 4 4 3 3 2" xfId="38564"/>
    <cellStyle name="표준 4 4 3 4" xfId="27097"/>
    <cellStyle name="표준 4 4 3 4 2" xfId="38565"/>
    <cellStyle name="표준 4 4 3 5" xfId="27098"/>
    <cellStyle name="표준 4 4 3 5 2" xfId="38566"/>
    <cellStyle name="표준 4 4 3 6" xfId="27099"/>
    <cellStyle name="표준 4 4 3 7" xfId="27100"/>
    <cellStyle name="표준 4 4 3 8" xfId="27101"/>
    <cellStyle name="표준 4 4 3 9" xfId="27102"/>
    <cellStyle name="표준 4 4 4" xfId="27103"/>
    <cellStyle name="표준 4 4 4 10" xfId="27104"/>
    <cellStyle name="표준 4 4 4 11" xfId="34882"/>
    <cellStyle name="표준 4 4 4 2" xfId="27105"/>
    <cellStyle name="표준 4 4 4 2 10" xfId="34880"/>
    <cellStyle name="표준 4 4 4 2 2" xfId="27106"/>
    <cellStyle name="표준 4 4 4 2 2 2" xfId="38569"/>
    <cellStyle name="표준 4 4 4 2 3" xfId="27107"/>
    <cellStyle name="표준 4 4 4 2 3 2" xfId="38571"/>
    <cellStyle name="표준 4 4 4 2 4" xfId="27108"/>
    <cellStyle name="표준 4 4 4 2 4 2" xfId="38572"/>
    <cellStyle name="표준 4 4 4 2 5" xfId="27109"/>
    <cellStyle name="표준 4 4 4 2 5 2" xfId="38574"/>
    <cellStyle name="표준 4 4 4 2 6" xfId="27110"/>
    <cellStyle name="표준 4 4 4 2 7" xfId="27111"/>
    <cellStyle name="표준 4 4 4 2 8" xfId="27112"/>
    <cellStyle name="표준 4 4 4 2 9" xfId="27113"/>
    <cellStyle name="표준 4 4 4 3" xfId="27114"/>
    <cellStyle name="표준 4 4 4 3 2" xfId="38576"/>
    <cellStyle name="표준 4 4 4 4" xfId="27115"/>
    <cellStyle name="표준 4 4 4 4 2" xfId="38577"/>
    <cellStyle name="표준 4 4 4 5" xfId="27116"/>
    <cellStyle name="표준 4 4 4 5 2" xfId="38579"/>
    <cellStyle name="표준 4 4 4 6" xfId="27117"/>
    <cellStyle name="표준 4 4 4 6 2" xfId="38580"/>
    <cellStyle name="표준 4 4 4 7" xfId="27118"/>
    <cellStyle name="표준 4 4 4 8" xfId="27119"/>
    <cellStyle name="표준 4 4 4 9" xfId="27120"/>
    <cellStyle name="표준 4 4 5" xfId="27121"/>
    <cellStyle name="표준 4 4 5 10" xfId="27122"/>
    <cellStyle name="표준 4 4 5 11" xfId="34878"/>
    <cellStyle name="표준 4 4 5 2" xfId="27123"/>
    <cellStyle name="표준 4 4 5 2 10" xfId="34876"/>
    <cellStyle name="표준 4 4 5 2 2" xfId="27124"/>
    <cellStyle name="표준 4 4 5 2 2 2" xfId="38581"/>
    <cellStyle name="표준 4 4 5 2 3" xfId="27125"/>
    <cellStyle name="표준 4 4 5 2 3 2" xfId="38582"/>
    <cellStyle name="표준 4 4 5 2 4" xfId="27126"/>
    <cellStyle name="표준 4 4 5 2 4 2" xfId="38583"/>
    <cellStyle name="표준 4 4 5 2 5" xfId="27127"/>
    <cellStyle name="표준 4 4 5 2 5 2" xfId="38585"/>
    <cellStyle name="표준 4 4 5 2 6" xfId="27128"/>
    <cellStyle name="표준 4 4 5 2 7" xfId="27129"/>
    <cellStyle name="표준 4 4 5 2 8" xfId="27130"/>
    <cellStyle name="표준 4 4 5 2 9" xfId="27131"/>
    <cellStyle name="표준 4 4 5 3" xfId="27132"/>
    <cellStyle name="표준 4 4 5 3 2" xfId="38587"/>
    <cellStyle name="표준 4 4 5 4" xfId="27133"/>
    <cellStyle name="표준 4 4 5 4 2" xfId="38589"/>
    <cellStyle name="표준 4 4 5 5" xfId="27134"/>
    <cellStyle name="표준 4 4 5 5 2" xfId="38590"/>
    <cellStyle name="표준 4 4 5 6" xfId="27135"/>
    <cellStyle name="표준 4 4 5 6 2" xfId="38591"/>
    <cellStyle name="표준 4 4 5 7" xfId="27136"/>
    <cellStyle name="표준 4 4 5 8" xfId="27137"/>
    <cellStyle name="표준 4 4 5 9" xfId="27138"/>
    <cellStyle name="표준 4 4 6" xfId="27139"/>
    <cellStyle name="표준 4 4 6 10" xfId="34874"/>
    <cellStyle name="표준 4 4 6 2" xfId="27140"/>
    <cellStyle name="표준 4 4 6 2 2" xfId="38593"/>
    <cellStyle name="표준 4 4 6 3" xfId="27141"/>
    <cellStyle name="표준 4 4 6 3 2" xfId="38595"/>
    <cellStyle name="표준 4 4 6 4" xfId="27142"/>
    <cellStyle name="표준 4 4 6 4 2" xfId="38596"/>
    <cellStyle name="표준 4 4 6 5" xfId="27143"/>
    <cellStyle name="표준 4 4 6 5 2" xfId="38598"/>
    <cellStyle name="표준 4 4 6 6" xfId="27144"/>
    <cellStyle name="표준 4 4 6 7" xfId="27145"/>
    <cellStyle name="표준 4 4 6 8" xfId="27146"/>
    <cellStyle name="표준 4 4 6 9" xfId="27147"/>
    <cellStyle name="표준 4 4 7" xfId="27148"/>
    <cellStyle name="표준 4 4 7 10" xfId="34872"/>
    <cellStyle name="표준 4 4 7 2" xfId="27149"/>
    <cellStyle name="표준 4 4 7 2 2" xfId="38600"/>
    <cellStyle name="표준 4 4 7 3" xfId="27150"/>
    <cellStyle name="표준 4 4 7 3 2" xfId="38601"/>
    <cellStyle name="표준 4 4 7 4" xfId="27151"/>
    <cellStyle name="표준 4 4 7 4 2" xfId="38602"/>
    <cellStyle name="표준 4 4 7 5" xfId="27152"/>
    <cellStyle name="표준 4 4 7 5 2" xfId="38603"/>
    <cellStyle name="표준 4 4 7 6" xfId="27153"/>
    <cellStyle name="표준 4 4 7 7" xfId="27154"/>
    <cellStyle name="표준 4 4 7 8" xfId="27155"/>
    <cellStyle name="표준 4 4 7 9" xfId="27156"/>
    <cellStyle name="표준 4 4 8" xfId="27157"/>
    <cellStyle name="표준 4 4 8 10" xfId="34871"/>
    <cellStyle name="표준 4 4 8 2" xfId="27158"/>
    <cellStyle name="표준 4 4 8 2 2" xfId="38604"/>
    <cellStyle name="표준 4 4 8 3" xfId="27159"/>
    <cellStyle name="표준 4 4 8 3 2" xfId="38605"/>
    <cellStyle name="표준 4 4 8 4" xfId="27160"/>
    <cellStyle name="표준 4 4 8 4 2" xfId="38606"/>
    <cellStyle name="표준 4 4 8 5" xfId="27161"/>
    <cellStyle name="표준 4 4 8 5 2" xfId="38607"/>
    <cellStyle name="표준 4 4 8 6" xfId="27162"/>
    <cellStyle name="표준 4 4 8 7" xfId="27163"/>
    <cellStyle name="표준 4 4 8 8" xfId="27164"/>
    <cellStyle name="표준 4 4 8 9" xfId="27165"/>
    <cellStyle name="표준 4 4 9" xfId="27166"/>
    <cellStyle name="표준 4 4 9 10" xfId="34869"/>
    <cellStyle name="표준 4 4 9 2" xfId="27167"/>
    <cellStyle name="표준 4 4 9 2 2" xfId="38608"/>
    <cellStyle name="표준 4 4 9 3" xfId="27168"/>
    <cellStyle name="표준 4 4 9 3 2" xfId="38610"/>
    <cellStyle name="표준 4 4 9 4" xfId="27169"/>
    <cellStyle name="표준 4 4 9 4 2" xfId="38611"/>
    <cellStyle name="표준 4 4 9 5" xfId="27170"/>
    <cellStyle name="표준 4 4 9 5 2" xfId="38613"/>
    <cellStyle name="표준 4 4 9 6" xfId="27171"/>
    <cellStyle name="표준 4 4 9 7" xfId="27172"/>
    <cellStyle name="표준 4 4 9 8" xfId="27173"/>
    <cellStyle name="표준 4 4 9 9" xfId="27174"/>
    <cellStyle name="표준 4 5" xfId="27175"/>
    <cellStyle name="표준 4 5 10" xfId="27176"/>
    <cellStyle name="표준 4 5 10 10" xfId="27177"/>
    <cellStyle name="표준 4 5 10 11" xfId="34867"/>
    <cellStyle name="표준 4 5 10 2" xfId="27178"/>
    <cellStyle name="표준 4 5 10 2 10" xfId="34866"/>
    <cellStyle name="표준 4 5 10 2 2" xfId="27179"/>
    <cellStyle name="표준 4 5 10 2 2 2" xfId="38615"/>
    <cellStyle name="표준 4 5 10 2 3" xfId="27180"/>
    <cellStyle name="표준 4 5 10 2 3 2" xfId="38616"/>
    <cellStyle name="표준 4 5 10 2 4" xfId="27181"/>
    <cellStyle name="표준 4 5 10 2 4 2" xfId="38617"/>
    <cellStyle name="표준 4 5 10 2 5" xfId="27182"/>
    <cellStyle name="표준 4 5 10 2 5 2" xfId="38618"/>
    <cellStyle name="표준 4 5 10 2 6" xfId="27183"/>
    <cellStyle name="표준 4 5 10 2 7" xfId="27184"/>
    <cellStyle name="표준 4 5 10 2 8" xfId="27185"/>
    <cellStyle name="표준 4 5 10 2 9" xfId="27186"/>
    <cellStyle name="표준 4 5 10 3" xfId="27187"/>
    <cellStyle name="표준 4 5 10 3 2" xfId="38619"/>
    <cellStyle name="표준 4 5 10 4" xfId="27188"/>
    <cellStyle name="표준 4 5 10 4 2" xfId="38620"/>
    <cellStyle name="표준 4 5 10 5" xfId="27189"/>
    <cellStyle name="표준 4 5 10 5 2" xfId="38621"/>
    <cellStyle name="표준 4 5 10 6" xfId="27190"/>
    <cellStyle name="표준 4 5 10 6 2" xfId="38622"/>
    <cellStyle name="표준 4 5 10 7" xfId="27191"/>
    <cellStyle name="표준 4 5 10 8" xfId="27192"/>
    <cellStyle name="표준 4 5 10 9" xfId="27193"/>
    <cellStyle name="표준 4 5 11" xfId="27194"/>
    <cellStyle name="표준 4 5 11 10" xfId="34864"/>
    <cellStyle name="표준 4 5 11 2" xfId="27195"/>
    <cellStyle name="표준 4 5 11 2 2" xfId="38623"/>
    <cellStyle name="표준 4 5 11 3" xfId="27196"/>
    <cellStyle name="표준 4 5 11 3 2" xfId="38624"/>
    <cellStyle name="표준 4 5 11 4" xfId="27197"/>
    <cellStyle name="표준 4 5 11 4 2" xfId="38625"/>
    <cellStyle name="표준 4 5 11 5" xfId="27198"/>
    <cellStyle name="표준 4 5 11 5 2" xfId="38626"/>
    <cellStyle name="표준 4 5 11 6" xfId="27199"/>
    <cellStyle name="표준 4 5 11 7" xfId="27200"/>
    <cellStyle name="표준 4 5 11 8" xfId="27201"/>
    <cellStyle name="표준 4 5 11 9" xfId="27202"/>
    <cellStyle name="표준 4 5 12" xfId="27203"/>
    <cellStyle name="표준 4 5 12 10" xfId="34862"/>
    <cellStyle name="표준 4 5 12 2" xfId="27204"/>
    <cellStyle name="표준 4 5 12 2 2" xfId="38627"/>
    <cellStyle name="표준 4 5 12 3" xfId="27205"/>
    <cellStyle name="표준 4 5 12 3 2" xfId="38628"/>
    <cellStyle name="표준 4 5 12 4" xfId="27206"/>
    <cellStyle name="표준 4 5 12 4 2" xfId="38629"/>
    <cellStyle name="표준 4 5 12 5" xfId="27207"/>
    <cellStyle name="표준 4 5 12 5 2" xfId="38630"/>
    <cellStyle name="표준 4 5 12 6" xfId="27208"/>
    <cellStyle name="표준 4 5 12 7" xfId="27209"/>
    <cellStyle name="표준 4 5 12 8" xfId="27210"/>
    <cellStyle name="표준 4 5 12 9" xfId="27211"/>
    <cellStyle name="표준 4 5 13" xfId="27212"/>
    <cellStyle name="표준 4 5 13 2" xfId="38631"/>
    <cellStyle name="표준 4 5 14" xfId="27213"/>
    <cellStyle name="표준 4 5 14 2" xfId="38632"/>
    <cellStyle name="표준 4 5 15" xfId="27214"/>
    <cellStyle name="표준 4 5 15 2" xfId="38633"/>
    <cellStyle name="표준 4 5 16" xfId="27215"/>
    <cellStyle name="표준 4 5 16 2" xfId="38634"/>
    <cellStyle name="표준 4 5 17" xfId="27216"/>
    <cellStyle name="표준 4 5 18" xfId="27217"/>
    <cellStyle name="표준 4 5 19" xfId="27218"/>
    <cellStyle name="표준 4 5 2" xfId="27219"/>
    <cellStyle name="표준 4 5 2 10" xfId="27220"/>
    <cellStyle name="표준 4 5 2 11" xfId="34860"/>
    <cellStyle name="표준 4 5 2 12" xfId="40906"/>
    <cellStyle name="표준 4 5 2 2" xfId="27221"/>
    <cellStyle name="표준 4 5 2 2 10" xfId="34858"/>
    <cellStyle name="표준 4 5 2 2 2" xfId="27222"/>
    <cellStyle name="표준 4 5 2 2 2 2" xfId="38635"/>
    <cellStyle name="표준 4 5 2 2 3" xfId="27223"/>
    <cellStyle name="표준 4 5 2 2 3 2" xfId="38636"/>
    <cellStyle name="표준 4 5 2 2 4" xfId="27224"/>
    <cellStyle name="표준 4 5 2 2 4 2" xfId="38637"/>
    <cellStyle name="표준 4 5 2 2 5" xfId="27225"/>
    <cellStyle name="표준 4 5 2 2 5 2" xfId="38639"/>
    <cellStyle name="표준 4 5 2 2 6" xfId="27226"/>
    <cellStyle name="표준 4 5 2 2 7" xfId="27227"/>
    <cellStyle name="표준 4 5 2 2 8" xfId="27228"/>
    <cellStyle name="표준 4 5 2 2 9" xfId="27229"/>
    <cellStyle name="표준 4 5 2 3" xfId="27230"/>
    <cellStyle name="표준 4 5 2 3 2" xfId="38640"/>
    <cellStyle name="표준 4 5 2 4" xfId="27231"/>
    <cellStyle name="표준 4 5 2 4 2" xfId="38641"/>
    <cellStyle name="표준 4 5 2 5" xfId="27232"/>
    <cellStyle name="표준 4 5 2 5 2" xfId="38642"/>
    <cellStyle name="표준 4 5 2 6" xfId="27233"/>
    <cellStyle name="표준 4 5 2 6 2" xfId="38643"/>
    <cellStyle name="표준 4 5 2 7" xfId="27234"/>
    <cellStyle name="표준 4 5 2 8" xfId="27235"/>
    <cellStyle name="표준 4 5 2 9" xfId="27236"/>
    <cellStyle name="표준 4 5 20" xfId="27237"/>
    <cellStyle name="표준 4 5 21" xfId="34868"/>
    <cellStyle name="표준 4 5 22" xfId="40905"/>
    <cellStyle name="표준 4 5 3" xfId="27238"/>
    <cellStyle name="표준 4 5 3 10" xfId="34856"/>
    <cellStyle name="표준 4 5 3 11" xfId="40907"/>
    <cellStyle name="표준 4 5 3 2" xfId="27239"/>
    <cellStyle name="표준 4 5 3 2 2" xfId="38644"/>
    <cellStyle name="표준 4 5 3 3" xfId="27240"/>
    <cellStyle name="표준 4 5 3 3 2" xfId="38645"/>
    <cellStyle name="표준 4 5 3 4" xfId="27241"/>
    <cellStyle name="표준 4 5 3 4 2" xfId="38646"/>
    <cellStyle name="표준 4 5 3 5" xfId="27242"/>
    <cellStyle name="표준 4 5 3 5 2" xfId="38647"/>
    <cellStyle name="표준 4 5 3 6" xfId="27243"/>
    <cellStyle name="표준 4 5 3 7" xfId="27244"/>
    <cellStyle name="표준 4 5 3 8" xfId="27245"/>
    <cellStyle name="표준 4 5 3 9" xfId="27246"/>
    <cellStyle name="표준 4 5 4" xfId="27247"/>
    <cellStyle name="표준 4 5 4 10" xfId="27248"/>
    <cellStyle name="표준 4 5 4 11" xfId="34855"/>
    <cellStyle name="표준 4 5 4 2" xfId="27249"/>
    <cellStyle name="표준 4 5 4 2 10" xfId="34854"/>
    <cellStyle name="표준 4 5 4 2 2" xfId="27250"/>
    <cellStyle name="표준 4 5 4 2 2 2" xfId="38648"/>
    <cellStyle name="표준 4 5 4 2 3" xfId="27251"/>
    <cellStyle name="표준 4 5 4 2 3 2" xfId="38649"/>
    <cellStyle name="표준 4 5 4 2 4" xfId="27252"/>
    <cellStyle name="표준 4 5 4 2 4 2" xfId="38650"/>
    <cellStyle name="표준 4 5 4 2 5" xfId="27253"/>
    <cellStyle name="표준 4 5 4 2 5 2" xfId="38651"/>
    <cellStyle name="표준 4 5 4 2 6" xfId="27254"/>
    <cellStyle name="표준 4 5 4 2 7" xfId="27255"/>
    <cellStyle name="표준 4 5 4 2 8" xfId="27256"/>
    <cellStyle name="표준 4 5 4 2 9" xfId="27257"/>
    <cellStyle name="표준 4 5 4 3" xfId="27258"/>
    <cellStyle name="표준 4 5 4 3 2" xfId="38652"/>
    <cellStyle name="표준 4 5 4 4" xfId="27259"/>
    <cellStyle name="표준 4 5 4 4 2" xfId="38653"/>
    <cellStyle name="표준 4 5 4 5" xfId="27260"/>
    <cellStyle name="표준 4 5 4 5 2" xfId="38654"/>
    <cellStyle name="표준 4 5 4 6" xfId="27261"/>
    <cellStyle name="표준 4 5 4 6 2" xfId="38656"/>
    <cellStyle name="표준 4 5 4 7" xfId="27262"/>
    <cellStyle name="표준 4 5 4 8" xfId="27263"/>
    <cellStyle name="표준 4 5 4 9" xfId="27264"/>
    <cellStyle name="표준 4 5 5" xfId="27265"/>
    <cellStyle name="표준 4 5 5 10" xfId="27266"/>
    <cellStyle name="표준 4 5 5 11" xfId="34853"/>
    <cellStyle name="표준 4 5 5 2" xfId="27267"/>
    <cellStyle name="표준 4 5 5 2 10" xfId="34852"/>
    <cellStyle name="표준 4 5 5 2 2" xfId="27268"/>
    <cellStyle name="표준 4 5 5 2 2 2" xfId="38659"/>
    <cellStyle name="표준 4 5 5 2 3" xfId="27269"/>
    <cellStyle name="표준 4 5 5 2 3 2" xfId="38660"/>
    <cellStyle name="표준 4 5 5 2 4" xfId="27270"/>
    <cellStyle name="표준 4 5 5 2 4 2" xfId="38662"/>
    <cellStyle name="표준 4 5 5 2 5" xfId="27271"/>
    <cellStyle name="표준 4 5 5 2 5 2" xfId="38663"/>
    <cellStyle name="표준 4 5 5 2 6" xfId="27272"/>
    <cellStyle name="표준 4 5 5 2 7" xfId="27273"/>
    <cellStyle name="표준 4 5 5 2 8" xfId="27274"/>
    <cellStyle name="표준 4 5 5 2 9" xfId="27275"/>
    <cellStyle name="표준 4 5 5 3" xfId="27276"/>
    <cellStyle name="표준 4 5 5 3 2" xfId="38666"/>
    <cellStyle name="표준 4 5 5 4" xfId="27277"/>
    <cellStyle name="표준 4 5 5 4 2" xfId="38667"/>
    <cellStyle name="표준 4 5 5 5" xfId="27278"/>
    <cellStyle name="표준 4 5 5 5 2" xfId="38668"/>
    <cellStyle name="표준 4 5 5 6" xfId="27279"/>
    <cellStyle name="표준 4 5 5 6 2" xfId="38669"/>
    <cellStyle name="표준 4 5 5 7" xfId="27280"/>
    <cellStyle name="표준 4 5 5 8" xfId="27281"/>
    <cellStyle name="표준 4 5 5 9" xfId="27282"/>
    <cellStyle name="표준 4 5 6" xfId="27283"/>
    <cellStyle name="표준 4 5 6 10" xfId="34850"/>
    <cellStyle name="표준 4 5 6 2" xfId="27284"/>
    <cellStyle name="표준 4 5 6 2 2" xfId="38672"/>
    <cellStyle name="표준 4 5 6 3" xfId="27285"/>
    <cellStyle name="표준 4 5 6 3 2" xfId="38673"/>
    <cellStyle name="표준 4 5 6 4" xfId="27286"/>
    <cellStyle name="표준 4 5 6 4 2" xfId="38674"/>
    <cellStyle name="표준 4 5 6 5" xfId="27287"/>
    <cellStyle name="표준 4 5 6 5 2" xfId="38675"/>
    <cellStyle name="표준 4 5 6 6" xfId="27288"/>
    <cellStyle name="표준 4 5 6 7" xfId="27289"/>
    <cellStyle name="표준 4 5 6 8" xfId="27290"/>
    <cellStyle name="표준 4 5 6 9" xfId="27291"/>
    <cellStyle name="표준 4 5 7" xfId="27292"/>
    <cellStyle name="표준 4 5 7 10" xfId="34848"/>
    <cellStyle name="표준 4 5 7 2" xfId="27293"/>
    <cellStyle name="표준 4 5 7 2 2" xfId="38676"/>
    <cellStyle name="표준 4 5 7 3" xfId="27294"/>
    <cellStyle name="표준 4 5 7 3 2" xfId="38677"/>
    <cellStyle name="표준 4 5 7 4" xfId="27295"/>
    <cellStyle name="표준 4 5 7 4 2" xfId="38678"/>
    <cellStyle name="표준 4 5 7 5" xfId="27296"/>
    <cellStyle name="표준 4 5 7 5 2" xfId="38679"/>
    <cellStyle name="표준 4 5 7 6" xfId="27297"/>
    <cellStyle name="표준 4 5 7 7" xfId="27298"/>
    <cellStyle name="표준 4 5 7 8" xfId="27299"/>
    <cellStyle name="표준 4 5 7 9" xfId="27300"/>
    <cellStyle name="표준 4 5 8" xfId="27301"/>
    <cellStyle name="표준 4 5 8 10" xfId="34847"/>
    <cellStyle name="표준 4 5 8 2" xfId="27302"/>
    <cellStyle name="표준 4 5 8 2 2" xfId="38680"/>
    <cellStyle name="표준 4 5 8 3" xfId="27303"/>
    <cellStyle name="표준 4 5 8 3 2" xfId="38681"/>
    <cellStyle name="표준 4 5 8 4" xfId="27304"/>
    <cellStyle name="표준 4 5 8 4 2" xfId="38682"/>
    <cellStyle name="표준 4 5 8 5" xfId="27305"/>
    <cellStyle name="표준 4 5 8 5 2" xfId="38683"/>
    <cellStyle name="표준 4 5 8 6" xfId="27306"/>
    <cellStyle name="표준 4 5 8 7" xfId="27307"/>
    <cellStyle name="표준 4 5 8 8" xfId="27308"/>
    <cellStyle name="표준 4 5 8 9" xfId="27309"/>
    <cellStyle name="표준 4 5 9" xfId="27310"/>
    <cellStyle name="표준 4 5 9 10" xfId="34845"/>
    <cellStyle name="표준 4 5 9 2" xfId="27311"/>
    <cellStyle name="표준 4 5 9 2 2" xfId="38684"/>
    <cellStyle name="표준 4 5 9 3" xfId="27312"/>
    <cellStyle name="표준 4 5 9 3 2" xfId="38685"/>
    <cellStyle name="표준 4 5 9 4" xfId="27313"/>
    <cellStyle name="표준 4 5 9 4 2" xfId="38686"/>
    <cellStyle name="표준 4 5 9 5" xfId="27314"/>
    <cellStyle name="표준 4 5 9 5 2" xfId="38687"/>
    <cellStyle name="표준 4 5 9 6" xfId="27315"/>
    <cellStyle name="표준 4 5 9 7" xfId="27316"/>
    <cellStyle name="표준 4 5 9 8" xfId="27317"/>
    <cellStyle name="표준 4 5 9 9" xfId="27318"/>
    <cellStyle name="표준 4 6" xfId="27319"/>
    <cellStyle name="표준 4 6 10" xfId="27320"/>
    <cellStyle name="표준 4 6 10 10" xfId="27321"/>
    <cellStyle name="표준 4 6 10 11" xfId="34841"/>
    <cellStyle name="표준 4 6 10 2" xfId="27322"/>
    <cellStyle name="표준 4 6 10 2 10" xfId="34839"/>
    <cellStyle name="표준 4 6 10 2 2" xfId="27323"/>
    <cellStyle name="표준 4 6 10 2 2 2" xfId="38688"/>
    <cellStyle name="표준 4 6 10 2 3" xfId="27324"/>
    <cellStyle name="표준 4 6 10 2 3 2" xfId="38689"/>
    <cellStyle name="표준 4 6 10 2 4" xfId="27325"/>
    <cellStyle name="표준 4 6 10 2 4 2" xfId="38690"/>
    <cellStyle name="표준 4 6 10 2 5" xfId="27326"/>
    <cellStyle name="표준 4 6 10 2 5 2" xfId="38691"/>
    <cellStyle name="표준 4 6 10 2 6" xfId="27327"/>
    <cellStyle name="표준 4 6 10 2 7" xfId="27328"/>
    <cellStyle name="표준 4 6 10 2 8" xfId="27329"/>
    <cellStyle name="표준 4 6 10 2 9" xfId="27330"/>
    <cellStyle name="표준 4 6 10 3" xfId="27331"/>
    <cellStyle name="표준 4 6 10 3 2" xfId="38692"/>
    <cellStyle name="표준 4 6 10 4" xfId="27332"/>
    <cellStyle name="표준 4 6 10 4 2" xfId="38693"/>
    <cellStyle name="표준 4 6 10 5" xfId="27333"/>
    <cellStyle name="표준 4 6 10 5 2" xfId="38694"/>
    <cellStyle name="표준 4 6 10 6" xfId="27334"/>
    <cellStyle name="표준 4 6 10 6 2" xfId="38696"/>
    <cellStyle name="표준 4 6 10 7" xfId="27335"/>
    <cellStyle name="표준 4 6 10 8" xfId="27336"/>
    <cellStyle name="표준 4 6 10 9" xfId="27337"/>
    <cellStyle name="표준 4 6 11" xfId="27338"/>
    <cellStyle name="표준 4 6 11 10" xfId="34837"/>
    <cellStyle name="표준 4 6 11 2" xfId="27339"/>
    <cellStyle name="표준 4 6 11 2 2" xfId="38699"/>
    <cellStyle name="표준 4 6 11 3" xfId="27340"/>
    <cellStyle name="표준 4 6 11 3 2" xfId="38700"/>
    <cellStyle name="표준 4 6 11 4" xfId="27341"/>
    <cellStyle name="표준 4 6 11 4 2" xfId="38702"/>
    <cellStyle name="표준 4 6 11 5" xfId="27342"/>
    <cellStyle name="표준 4 6 11 5 2" xfId="38703"/>
    <cellStyle name="표준 4 6 11 6" xfId="27343"/>
    <cellStyle name="표준 4 6 11 7" xfId="27344"/>
    <cellStyle name="표준 4 6 11 8" xfId="27345"/>
    <cellStyle name="표준 4 6 11 9" xfId="27346"/>
    <cellStyle name="표준 4 6 12" xfId="27347"/>
    <cellStyle name="표준 4 6 12 10" xfId="34836"/>
    <cellStyle name="표준 4 6 12 2" xfId="27348"/>
    <cellStyle name="표준 4 6 12 2 2" xfId="38705"/>
    <cellStyle name="표준 4 6 12 3" xfId="27349"/>
    <cellStyle name="표준 4 6 12 3 2" xfId="38707"/>
    <cellStyle name="표준 4 6 12 4" xfId="27350"/>
    <cellStyle name="표준 4 6 12 4 2" xfId="38709"/>
    <cellStyle name="표준 4 6 12 5" xfId="27351"/>
    <cellStyle name="표준 4 6 12 5 2" xfId="38710"/>
    <cellStyle name="표준 4 6 12 6" xfId="27352"/>
    <cellStyle name="표준 4 6 12 7" xfId="27353"/>
    <cellStyle name="표준 4 6 12 8" xfId="27354"/>
    <cellStyle name="표준 4 6 12 9" xfId="27355"/>
    <cellStyle name="표준 4 6 13" xfId="27356"/>
    <cellStyle name="표준 4 6 13 2" xfId="38712"/>
    <cellStyle name="표준 4 6 14" xfId="27357"/>
    <cellStyle name="표준 4 6 14 2" xfId="38713"/>
    <cellStyle name="표준 4 6 15" xfId="27358"/>
    <cellStyle name="표준 4 6 15 2" xfId="38714"/>
    <cellStyle name="표준 4 6 16" xfId="27359"/>
    <cellStyle name="표준 4 6 16 2" xfId="38716"/>
    <cellStyle name="표준 4 6 17" xfId="27360"/>
    <cellStyle name="표준 4 6 18" xfId="27361"/>
    <cellStyle name="표준 4 6 19" xfId="27362"/>
    <cellStyle name="표준 4 6 2" xfId="27363"/>
    <cellStyle name="표준 4 6 2 10" xfId="27364"/>
    <cellStyle name="표준 4 6 2 11" xfId="34835"/>
    <cellStyle name="표준 4 6 2 2" xfId="27365"/>
    <cellStyle name="표준 4 6 2 2 10" xfId="34834"/>
    <cellStyle name="표준 4 6 2 2 2" xfId="27366"/>
    <cellStyle name="표준 4 6 2 2 2 2" xfId="38719"/>
    <cellStyle name="표준 4 6 2 2 3" xfId="27367"/>
    <cellStyle name="표준 4 6 2 2 3 2" xfId="38720"/>
    <cellStyle name="표준 4 6 2 2 4" xfId="27368"/>
    <cellStyle name="표준 4 6 2 2 4 2" xfId="38721"/>
    <cellStyle name="표준 4 6 2 2 5" xfId="27369"/>
    <cellStyle name="표준 4 6 2 2 5 2" xfId="38723"/>
    <cellStyle name="표준 4 6 2 2 6" xfId="27370"/>
    <cellStyle name="표준 4 6 2 2 7" xfId="27371"/>
    <cellStyle name="표준 4 6 2 2 8" xfId="27372"/>
    <cellStyle name="표준 4 6 2 2 9" xfId="27373"/>
    <cellStyle name="표준 4 6 2 3" xfId="27374"/>
    <cellStyle name="표준 4 6 2 3 2" xfId="38724"/>
    <cellStyle name="표준 4 6 2 4" xfId="27375"/>
    <cellStyle name="표준 4 6 2 4 2" xfId="38726"/>
    <cellStyle name="표준 4 6 2 5" xfId="27376"/>
    <cellStyle name="표준 4 6 2 5 2" xfId="38728"/>
    <cellStyle name="표준 4 6 2 6" xfId="27377"/>
    <cellStyle name="표준 4 6 2 6 2" xfId="38730"/>
    <cellStyle name="표준 4 6 2 7" xfId="27378"/>
    <cellStyle name="표준 4 6 2 8" xfId="27379"/>
    <cellStyle name="표준 4 6 2 9" xfId="27380"/>
    <cellStyle name="표준 4 6 20" xfId="27381"/>
    <cellStyle name="표준 4 6 21" xfId="34843"/>
    <cellStyle name="표준 4 6 3" xfId="27382"/>
    <cellStyle name="표준 4 6 3 10" xfId="34833"/>
    <cellStyle name="표준 4 6 3 2" xfId="27383"/>
    <cellStyle name="표준 4 6 3 2 2" xfId="38731"/>
    <cellStyle name="표준 4 6 3 3" xfId="27384"/>
    <cellStyle name="표준 4 6 3 3 2" xfId="38733"/>
    <cellStyle name="표준 4 6 3 4" xfId="27385"/>
    <cellStyle name="표준 4 6 3 4 2" xfId="38735"/>
    <cellStyle name="표준 4 6 3 5" xfId="27386"/>
    <cellStyle name="표준 4 6 3 5 2" xfId="38737"/>
    <cellStyle name="표준 4 6 3 6" xfId="27387"/>
    <cellStyle name="표준 4 6 3 7" xfId="27388"/>
    <cellStyle name="표준 4 6 3 8" xfId="27389"/>
    <cellStyle name="표준 4 6 3 9" xfId="27390"/>
    <cellStyle name="표준 4 6 4" xfId="27391"/>
    <cellStyle name="표준 4 6 4 10" xfId="27392"/>
    <cellStyle name="표준 4 6 4 11" xfId="34832"/>
    <cellStyle name="표준 4 6 4 2" xfId="27393"/>
    <cellStyle name="표준 4 6 4 2 10" xfId="34830"/>
    <cellStyle name="표준 4 6 4 2 2" xfId="27394"/>
    <cellStyle name="표준 4 6 4 2 2 2" xfId="38739"/>
    <cellStyle name="표준 4 6 4 2 3" xfId="27395"/>
    <cellStyle name="표준 4 6 4 2 3 2" xfId="38740"/>
    <cellStyle name="표준 4 6 4 2 4" xfId="27396"/>
    <cellStyle name="표준 4 6 4 2 4 2" xfId="38742"/>
    <cellStyle name="표준 4 6 4 2 5" xfId="27397"/>
    <cellStyle name="표준 4 6 4 2 5 2" xfId="38743"/>
    <cellStyle name="표준 4 6 4 2 6" xfId="27398"/>
    <cellStyle name="표준 4 6 4 2 7" xfId="27399"/>
    <cellStyle name="표준 4 6 4 2 8" xfId="27400"/>
    <cellStyle name="표준 4 6 4 2 9" xfId="27401"/>
    <cellStyle name="표준 4 6 4 3" xfId="27402"/>
    <cellStyle name="표준 4 6 4 3 2" xfId="38745"/>
    <cellStyle name="표준 4 6 4 4" xfId="27403"/>
    <cellStyle name="표준 4 6 4 4 2" xfId="38747"/>
    <cellStyle name="표준 4 6 4 5" xfId="27404"/>
    <cellStyle name="표준 4 6 4 5 2" xfId="38749"/>
    <cellStyle name="표준 4 6 4 6" xfId="27405"/>
    <cellStyle name="표준 4 6 4 6 2" xfId="38751"/>
    <cellStyle name="표준 4 6 4 7" xfId="27406"/>
    <cellStyle name="표준 4 6 4 8" xfId="27407"/>
    <cellStyle name="표준 4 6 4 9" xfId="27408"/>
    <cellStyle name="표준 4 6 5" xfId="27409"/>
    <cellStyle name="표준 4 6 5 10" xfId="27410"/>
    <cellStyle name="표준 4 6 5 11" xfId="34828"/>
    <cellStyle name="표준 4 6 5 2" xfId="27411"/>
    <cellStyle name="표준 4 6 5 2 10" xfId="34826"/>
    <cellStyle name="표준 4 6 5 2 2" xfId="27412"/>
    <cellStyle name="표준 4 6 5 2 2 2" xfId="38753"/>
    <cellStyle name="표준 4 6 5 2 3" xfId="27413"/>
    <cellStyle name="표준 4 6 5 2 3 2" xfId="38754"/>
    <cellStyle name="표준 4 6 5 2 4" xfId="27414"/>
    <cellStyle name="표준 4 6 5 2 4 2" xfId="38756"/>
    <cellStyle name="표준 4 6 5 2 5" xfId="27415"/>
    <cellStyle name="표준 4 6 5 2 5 2" xfId="38757"/>
    <cellStyle name="표준 4 6 5 2 6" xfId="27416"/>
    <cellStyle name="표준 4 6 5 2 7" xfId="27417"/>
    <cellStyle name="표준 4 6 5 2 8" xfId="27418"/>
    <cellStyle name="표준 4 6 5 2 9" xfId="27419"/>
    <cellStyle name="표준 4 6 5 3" xfId="27420"/>
    <cellStyle name="표준 4 6 5 3 2" xfId="38758"/>
    <cellStyle name="표준 4 6 5 4" xfId="27421"/>
    <cellStyle name="표준 4 6 5 4 2" xfId="38759"/>
    <cellStyle name="표준 4 6 5 5" xfId="27422"/>
    <cellStyle name="표준 4 6 5 5 2" xfId="38760"/>
    <cellStyle name="표준 4 6 5 6" xfId="27423"/>
    <cellStyle name="표준 4 6 5 6 2" xfId="38761"/>
    <cellStyle name="표준 4 6 5 7" xfId="27424"/>
    <cellStyle name="표준 4 6 5 8" xfId="27425"/>
    <cellStyle name="표준 4 6 5 9" xfId="27426"/>
    <cellStyle name="표준 4 6 6" xfId="27427"/>
    <cellStyle name="표준 4 6 6 10" xfId="34824"/>
    <cellStyle name="표준 4 6 6 2" xfId="27428"/>
    <cellStyle name="표준 4 6 6 2 2" xfId="38763"/>
    <cellStyle name="표준 4 6 6 3" xfId="27429"/>
    <cellStyle name="표준 4 6 6 3 2" xfId="38765"/>
    <cellStyle name="표준 4 6 6 4" xfId="27430"/>
    <cellStyle name="표준 4 6 6 4 2" xfId="38766"/>
    <cellStyle name="표준 4 6 6 5" xfId="27431"/>
    <cellStyle name="표준 4 6 6 5 2" xfId="38767"/>
    <cellStyle name="표준 4 6 6 6" xfId="27432"/>
    <cellStyle name="표준 4 6 6 7" xfId="27433"/>
    <cellStyle name="표준 4 6 6 8" xfId="27434"/>
    <cellStyle name="표준 4 6 6 9" xfId="27435"/>
    <cellStyle name="표준 4 6 7" xfId="27436"/>
    <cellStyle name="표준 4 6 7 10" xfId="34822"/>
    <cellStyle name="표준 4 6 7 2" xfId="27437"/>
    <cellStyle name="표준 4 6 7 2 2" xfId="38768"/>
    <cellStyle name="표준 4 6 7 3" xfId="27438"/>
    <cellStyle name="표준 4 6 7 3 2" xfId="38769"/>
    <cellStyle name="표준 4 6 7 4" xfId="27439"/>
    <cellStyle name="표준 4 6 7 4 2" xfId="38770"/>
    <cellStyle name="표준 4 6 7 5" xfId="27440"/>
    <cellStyle name="표준 4 6 7 5 2" xfId="38771"/>
    <cellStyle name="표준 4 6 7 6" xfId="27441"/>
    <cellStyle name="표준 4 6 7 7" xfId="27442"/>
    <cellStyle name="표준 4 6 7 8" xfId="27443"/>
    <cellStyle name="표준 4 6 7 9" xfId="27444"/>
    <cellStyle name="표준 4 6 8" xfId="27445"/>
    <cellStyle name="표준 4 6 8 10" xfId="34821"/>
    <cellStyle name="표준 4 6 8 2" xfId="27446"/>
    <cellStyle name="표준 4 6 8 2 2" xfId="38772"/>
    <cellStyle name="표준 4 6 8 3" xfId="27447"/>
    <cellStyle name="표준 4 6 8 3 2" xfId="38773"/>
    <cellStyle name="표준 4 6 8 4" xfId="27448"/>
    <cellStyle name="표준 4 6 8 4 2" xfId="38774"/>
    <cellStyle name="표준 4 6 8 5" xfId="27449"/>
    <cellStyle name="표준 4 6 8 5 2" xfId="38775"/>
    <cellStyle name="표준 4 6 8 6" xfId="27450"/>
    <cellStyle name="표준 4 6 8 7" xfId="27451"/>
    <cellStyle name="표준 4 6 8 8" xfId="27452"/>
    <cellStyle name="표준 4 6 8 9" xfId="27453"/>
    <cellStyle name="표준 4 6 9" xfId="27454"/>
    <cellStyle name="표준 4 6 9 10" xfId="34820"/>
    <cellStyle name="표준 4 6 9 2" xfId="27455"/>
    <cellStyle name="표준 4 6 9 2 2" xfId="38778"/>
    <cellStyle name="표준 4 6 9 3" xfId="27456"/>
    <cellStyle name="표준 4 6 9 3 2" xfId="38779"/>
    <cellStyle name="표준 4 6 9 4" xfId="27457"/>
    <cellStyle name="표준 4 6 9 4 2" xfId="38781"/>
    <cellStyle name="표준 4 6 9 5" xfId="27458"/>
    <cellStyle name="표준 4 6 9 5 2" xfId="38782"/>
    <cellStyle name="표준 4 6 9 6" xfId="27459"/>
    <cellStyle name="표준 4 6 9 7" xfId="27460"/>
    <cellStyle name="표준 4 6 9 8" xfId="27461"/>
    <cellStyle name="표준 4 6 9 9" xfId="27462"/>
    <cellStyle name="표준 4 7" xfId="27463"/>
    <cellStyle name="표준 4 7 10" xfId="27464"/>
    <cellStyle name="표준 4 7 10 10" xfId="27465"/>
    <cellStyle name="표준 4 7 10 11" xfId="34817"/>
    <cellStyle name="표준 4 7 10 2" xfId="27466"/>
    <cellStyle name="표준 4 7 10 2 10" xfId="34815"/>
    <cellStyle name="표준 4 7 10 2 2" xfId="27467"/>
    <cellStyle name="표준 4 7 10 2 2 2" xfId="38785"/>
    <cellStyle name="표준 4 7 10 2 3" xfId="27468"/>
    <cellStyle name="표준 4 7 10 2 3 2" xfId="38786"/>
    <cellStyle name="표준 4 7 10 2 4" xfId="27469"/>
    <cellStyle name="표준 4 7 10 2 4 2" xfId="38787"/>
    <cellStyle name="표준 4 7 10 2 5" xfId="27470"/>
    <cellStyle name="표준 4 7 10 2 5 2" xfId="38788"/>
    <cellStyle name="표준 4 7 10 2 6" xfId="27471"/>
    <cellStyle name="표준 4 7 10 2 7" xfId="27472"/>
    <cellStyle name="표준 4 7 10 2 8" xfId="27473"/>
    <cellStyle name="표준 4 7 10 2 9" xfId="27474"/>
    <cellStyle name="표준 4 7 10 3" xfId="27475"/>
    <cellStyle name="표준 4 7 10 3 2" xfId="38789"/>
    <cellStyle name="표준 4 7 10 4" xfId="27476"/>
    <cellStyle name="표준 4 7 10 4 2" xfId="38790"/>
    <cellStyle name="표준 4 7 10 5" xfId="27477"/>
    <cellStyle name="표준 4 7 10 5 2" xfId="38791"/>
    <cellStyle name="표준 4 7 10 6" xfId="27478"/>
    <cellStyle name="표준 4 7 10 6 2" xfId="38792"/>
    <cellStyle name="표준 4 7 10 7" xfId="27479"/>
    <cellStyle name="표준 4 7 10 8" xfId="27480"/>
    <cellStyle name="표준 4 7 10 9" xfId="27481"/>
    <cellStyle name="표준 4 7 11" xfId="27482"/>
    <cellStyle name="표준 4 7 11 10" xfId="34813"/>
    <cellStyle name="표준 4 7 11 2" xfId="27483"/>
    <cellStyle name="표준 4 7 11 2 2" xfId="38793"/>
    <cellStyle name="표준 4 7 11 3" xfId="27484"/>
    <cellStyle name="표준 4 7 11 3 2" xfId="38794"/>
    <cellStyle name="표준 4 7 11 4" xfId="27485"/>
    <cellStyle name="표준 4 7 11 4 2" xfId="38795"/>
    <cellStyle name="표준 4 7 11 5" xfId="27486"/>
    <cellStyle name="표준 4 7 11 5 2" xfId="38796"/>
    <cellStyle name="표준 4 7 11 6" xfId="27487"/>
    <cellStyle name="표준 4 7 11 7" xfId="27488"/>
    <cellStyle name="표준 4 7 11 8" xfId="27489"/>
    <cellStyle name="표준 4 7 11 9" xfId="27490"/>
    <cellStyle name="표준 4 7 12" xfId="27491"/>
    <cellStyle name="표준 4 7 12 10" xfId="34811"/>
    <cellStyle name="표준 4 7 12 2" xfId="27492"/>
    <cellStyle name="표준 4 7 12 2 2" xfId="38797"/>
    <cellStyle name="표준 4 7 12 3" xfId="27493"/>
    <cellStyle name="표준 4 7 12 3 2" xfId="38798"/>
    <cellStyle name="표준 4 7 12 4" xfId="27494"/>
    <cellStyle name="표준 4 7 12 4 2" xfId="38799"/>
    <cellStyle name="표준 4 7 12 5" xfId="27495"/>
    <cellStyle name="표준 4 7 12 5 2" xfId="38800"/>
    <cellStyle name="표준 4 7 12 6" xfId="27496"/>
    <cellStyle name="표준 4 7 12 7" xfId="27497"/>
    <cellStyle name="표준 4 7 12 8" xfId="27498"/>
    <cellStyle name="표준 4 7 12 9" xfId="27499"/>
    <cellStyle name="표준 4 7 13" xfId="27500"/>
    <cellStyle name="표준 4 7 13 2" xfId="38801"/>
    <cellStyle name="표준 4 7 14" xfId="27501"/>
    <cellStyle name="표준 4 7 14 2" xfId="38802"/>
    <cellStyle name="표준 4 7 15" xfId="27502"/>
    <cellStyle name="표준 4 7 15 2" xfId="38803"/>
    <cellStyle name="표준 4 7 16" xfId="27503"/>
    <cellStyle name="표준 4 7 16 2" xfId="38804"/>
    <cellStyle name="표준 4 7 17" xfId="27504"/>
    <cellStyle name="표준 4 7 18" xfId="27505"/>
    <cellStyle name="표준 4 7 19" xfId="27506"/>
    <cellStyle name="표준 4 7 2" xfId="27507"/>
    <cellStyle name="표준 4 7 2 10" xfId="27508"/>
    <cellStyle name="표준 4 7 2 11" xfId="34809"/>
    <cellStyle name="표준 4 7 2 2" xfId="27509"/>
    <cellStyle name="표준 4 7 2 2 10" xfId="34808"/>
    <cellStyle name="표준 4 7 2 2 2" xfId="27510"/>
    <cellStyle name="표준 4 7 2 2 2 2" xfId="38805"/>
    <cellStyle name="표준 4 7 2 2 3" xfId="27511"/>
    <cellStyle name="표준 4 7 2 2 3 2" xfId="38806"/>
    <cellStyle name="표준 4 7 2 2 4" xfId="27512"/>
    <cellStyle name="표준 4 7 2 2 4 2" xfId="38807"/>
    <cellStyle name="표준 4 7 2 2 5" xfId="27513"/>
    <cellStyle name="표준 4 7 2 2 5 2" xfId="38808"/>
    <cellStyle name="표준 4 7 2 2 6" xfId="27514"/>
    <cellStyle name="표준 4 7 2 2 7" xfId="27515"/>
    <cellStyle name="표준 4 7 2 2 8" xfId="27516"/>
    <cellStyle name="표준 4 7 2 2 9" xfId="27517"/>
    <cellStyle name="표준 4 7 2 3" xfId="27518"/>
    <cellStyle name="표준 4 7 2 3 2" xfId="38809"/>
    <cellStyle name="표준 4 7 2 4" xfId="27519"/>
    <cellStyle name="표준 4 7 2 4 2" xfId="38810"/>
    <cellStyle name="표준 4 7 2 5" xfId="27520"/>
    <cellStyle name="표준 4 7 2 5 2" xfId="38811"/>
    <cellStyle name="표준 4 7 2 6" xfId="27521"/>
    <cellStyle name="표준 4 7 2 6 2" xfId="38812"/>
    <cellStyle name="표준 4 7 2 7" xfId="27522"/>
    <cellStyle name="표준 4 7 2 8" xfId="27523"/>
    <cellStyle name="표준 4 7 2 9" xfId="27524"/>
    <cellStyle name="표준 4 7 20" xfId="27525"/>
    <cellStyle name="표준 4 7 21" xfId="34819"/>
    <cellStyle name="표준 4 7 3" xfId="27526"/>
    <cellStyle name="표준 4 7 3 10" xfId="34807"/>
    <cellStyle name="표준 4 7 3 2" xfId="27527"/>
    <cellStyle name="표준 4 7 3 2 2" xfId="38813"/>
    <cellStyle name="표준 4 7 3 3" xfId="27528"/>
    <cellStyle name="표준 4 7 3 3 2" xfId="38814"/>
    <cellStyle name="표준 4 7 3 4" xfId="27529"/>
    <cellStyle name="표준 4 7 3 4 2" xfId="38815"/>
    <cellStyle name="표준 4 7 3 5" xfId="27530"/>
    <cellStyle name="표준 4 7 3 5 2" xfId="38816"/>
    <cellStyle name="표준 4 7 3 6" xfId="27531"/>
    <cellStyle name="표준 4 7 3 7" xfId="27532"/>
    <cellStyle name="표준 4 7 3 8" xfId="27533"/>
    <cellStyle name="표준 4 7 3 9" xfId="27534"/>
    <cellStyle name="표준 4 7 4" xfId="27535"/>
    <cellStyle name="표준 4 7 4 10" xfId="27536"/>
    <cellStyle name="표준 4 7 4 11" xfId="34806"/>
    <cellStyle name="표준 4 7 4 2" xfId="27537"/>
    <cellStyle name="표준 4 7 4 2 10" xfId="34805"/>
    <cellStyle name="표준 4 7 4 2 2" xfId="27538"/>
    <cellStyle name="표준 4 7 4 2 2 2" xfId="38817"/>
    <cellStyle name="표준 4 7 4 2 3" xfId="27539"/>
    <cellStyle name="표준 4 7 4 2 3 2" xfId="38818"/>
    <cellStyle name="표준 4 7 4 2 4" xfId="27540"/>
    <cellStyle name="표준 4 7 4 2 4 2" xfId="38819"/>
    <cellStyle name="표준 4 7 4 2 5" xfId="27541"/>
    <cellStyle name="표준 4 7 4 2 5 2" xfId="38820"/>
    <cellStyle name="표준 4 7 4 2 6" xfId="27542"/>
    <cellStyle name="표준 4 7 4 2 7" xfId="27543"/>
    <cellStyle name="표준 4 7 4 2 8" xfId="27544"/>
    <cellStyle name="표준 4 7 4 2 9" xfId="27545"/>
    <cellStyle name="표준 4 7 4 3" xfId="27546"/>
    <cellStyle name="표준 4 7 4 3 2" xfId="38821"/>
    <cellStyle name="표준 4 7 4 4" xfId="27547"/>
    <cellStyle name="표준 4 7 4 4 2" xfId="38822"/>
    <cellStyle name="표준 4 7 4 5" xfId="27548"/>
    <cellStyle name="표준 4 7 4 5 2" xfId="38823"/>
    <cellStyle name="표준 4 7 4 6" xfId="27549"/>
    <cellStyle name="표준 4 7 4 6 2" xfId="38824"/>
    <cellStyle name="표준 4 7 4 7" xfId="27550"/>
    <cellStyle name="표준 4 7 4 8" xfId="27551"/>
    <cellStyle name="표준 4 7 4 9" xfId="27552"/>
    <cellStyle name="표준 4 7 5" xfId="27553"/>
    <cellStyle name="표준 4 7 5 10" xfId="27554"/>
    <cellStyle name="표준 4 7 5 11" xfId="34804"/>
    <cellStyle name="표준 4 7 5 2" xfId="27555"/>
    <cellStyle name="표준 4 7 5 2 10" xfId="34802"/>
    <cellStyle name="표준 4 7 5 2 2" xfId="27556"/>
    <cellStyle name="표준 4 7 5 2 2 2" xfId="38825"/>
    <cellStyle name="표준 4 7 5 2 3" xfId="27557"/>
    <cellStyle name="표준 4 7 5 2 3 2" xfId="38826"/>
    <cellStyle name="표준 4 7 5 2 4" xfId="27558"/>
    <cellStyle name="표준 4 7 5 2 4 2" xfId="38827"/>
    <cellStyle name="표준 4 7 5 2 5" xfId="27559"/>
    <cellStyle name="표준 4 7 5 2 5 2" xfId="38828"/>
    <cellStyle name="표준 4 7 5 2 6" xfId="27560"/>
    <cellStyle name="표준 4 7 5 2 7" xfId="27561"/>
    <cellStyle name="표준 4 7 5 2 8" xfId="27562"/>
    <cellStyle name="표준 4 7 5 2 9" xfId="27563"/>
    <cellStyle name="표준 4 7 5 3" xfId="27564"/>
    <cellStyle name="표준 4 7 5 3 2" xfId="38829"/>
    <cellStyle name="표준 4 7 5 4" xfId="27565"/>
    <cellStyle name="표준 4 7 5 4 2" xfId="38830"/>
    <cellStyle name="표준 4 7 5 5" xfId="27566"/>
    <cellStyle name="표준 4 7 5 5 2" xfId="38831"/>
    <cellStyle name="표준 4 7 5 6" xfId="27567"/>
    <cellStyle name="표준 4 7 5 6 2" xfId="38832"/>
    <cellStyle name="표준 4 7 5 7" xfId="27568"/>
    <cellStyle name="표준 4 7 5 8" xfId="27569"/>
    <cellStyle name="표준 4 7 5 9" xfId="27570"/>
    <cellStyle name="표준 4 7 6" xfId="27571"/>
    <cellStyle name="표준 4 7 6 10" xfId="34800"/>
    <cellStyle name="표준 4 7 6 2" xfId="27572"/>
    <cellStyle name="표준 4 7 6 2 2" xfId="38833"/>
    <cellStyle name="표준 4 7 6 3" xfId="27573"/>
    <cellStyle name="표준 4 7 6 3 2" xfId="38834"/>
    <cellStyle name="표준 4 7 6 4" xfId="27574"/>
    <cellStyle name="표준 4 7 6 4 2" xfId="38835"/>
    <cellStyle name="표준 4 7 6 5" xfId="27575"/>
    <cellStyle name="표준 4 7 6 5 2" xfId="38836"/>
    <cellStyle name="표준 4 7 6 6" xfId="27576"/>
    <cellStyle name="표준 4 7 6 7" xfId="27577"/>
    <cellStyle name="표준 4 7 6 8" xfId="27578"/>
    <cellStyle name="표준 4 7 6 9" xfId="27579"/>
    <cellStyle name="표준 4 7 7" xfId="27580"/>
    <cellStyle name="표준 4 7 7 10" xfId="34798"/>
    <cellStyle name="표준 4 7 7 2" xfId="27581"/>
    <cellStyle name="표준 4 7 7 2 2" xfId="38837"/>
    <cellStyle name="표준 4 7 7 3" xfId="27582"/>
    <cellStyle name="표준 4 7 7 3 2" xfId="38838"/>
    <cellStyle name="표준 4 7 7 4" xfId="27583"/>
    <cellStyle name="표준 4 7 7 4 2" xfId="38839"/>
    <cellStyle name="표준 4 7 7 5" xfId="27584"/>
    <cellStyle name="표준 4 7 7 5 2" xfId="38840"/>
    <cellStyle name="표준 4 7 7 6" xfId="27585"/>
    <cellStyle name="표준 4 7 7 7" xfId="27586"/>
    <cellStyle name="표준 4 7 7 8" xfId="27587"/>
    <cellStyle name="표준 4 7 7 9" xfId="27588"/>
    <cellStyle name="표준 4 7 8" xfId="27589"/>
    <cellStyle name="표준 4 7 8 10" xfId="34796"/>
    <cellStyle name="표준 4 7 8 2" xfId="27590"/>
    <cellStyle name="표준 4 7 8 2 2" xfId="38841"/>
    <cellStyle name="표준 4 7 8 3" xfId="27591"/>
    <cellStyle name="표준 4 7 8 3 2" xfId="38842"/>
    <cellStyle name="표준 4 7 8 4" xfId="27592"/>
    <cellStyle name="표준 4 7 8 4 2" xfId="38843"/>
    <cellStyle name="표준 4 7 8 5" xfId="27593"/>
    <cellStyle name="표준 4 7 8 5 2" xfId="38844"/>
    <cellStyle name="표준 4 7 8 6" xfId="27594"/>
    <cellStyle name="표준 4 7 8 7" xfId="27595"/>
    <cellStyle name="표준 4 7 8 8" xfId="27596"/>
    <cellStyle name="표준 4 7 8 9" xfId="27597"/>
    <cellStyle name="표준 4 7 9" xfId="27598"/>
    <cellStyle name="표준 4 7 9 10" xfId="34794"/>
    <cellStyle name="표준 4 7 9 2" xfId="27599"/>
    <cellStyle name="표준 4 7 9 2 2" xfId="38845"/>
    <cellStyle name="표준 4 7 9 3" xfId="27600"/>
    <cellStyle name="표준 4 7 9 3 2" xfId="38846"/>
    <cellStyle name="표준 4 7 9 4" xfId="27601"/>
    <cellStyle name="표준 4 7 9 4 2" xfId="38847"/>
    <cellStyle name="표준 4 7 9 5" xfId="27602"/>
    <cellStyle name="표준 4 7 9 5 2" xfId="38848"/>
    <cellStyle name="표준 4 7 9 6" xfId="27603"/>
    <cellStyle name="표준 4 7 9 7" xfId="27604"/>
    <cellStyle name="표준 4 7 9 8" xfId="27605"/>
    <cellStyle name="표준 4 7 9 9" xfId="27606"/>
    <cellStyle name="표준 4 8" xfId="27607"/>
    <cellStyle name="표준 4 8 10" xfId="27608"/>
    <cellStyle name="표준 4 8 10 10" xfId="27609"/>
    <cellStyle name="표준 4 8 10 11" xfId="34792"/>
    <cellStyle name="표준 4 8 10 2" xfId="27610"/>
    <cellStyle name="표준 4 8 10 2 10" xfId="34791"/>
    <cellStyle name="표준 4 8 10 2 2" xfId="27611"/>
    <cellStyle name="표준 4 8 10 2 2 2" xfId="38849"/>
    <cellStyle name="표준 4 8 10 2 3" xfId="27612"/>
    <cellStyle name="표준 4 8 10 2 3 2" xfId="38850"/>
    <cellStyle name="표준 4 8 10 2 4" xfId="27613"/>
    <cellStyle name="표준 4 8 10 2 4 2" xfId="38851"/>
    <cellStyle name="표준 4 8 10 2 5" xfId="27614"/>
    <cellStyle name="표준 4 8 10 2 5 2" xfId="38852"/>
    <cellStyle name="표준 4 8 10 2 6" xfId="27615"/>
    <cellStyle name="표준 4 8 10 2 7" xfId="27616"/>
    <cellStyle name="표준 4 8 10 2 8" xfId="27617"/>
    <cellStyle name="표준 4 8 10 2 9" xfId="27618"/>
    <cellStyle name="표준 4 8 10 3" xfId="27619"/>
    <cellStyle name="표준 4 8 10 3 2" xfId="38853"/>
    <cellStyle name="표준 4 8 10 4" xfId="27620"/>
    <cellStyle name="표준 4 8 10 4 2" xfId="38854"/>
    <cellStyle name="표준 4 8 10 5" xfId="27621"/>
    <cellStyle name="표준 4 8 10 5 2" xfId="38855"/>
    <cellStyle name="표준 4 8 10 6" xfId="27622"/>
    <cellStyle name="표준 4 8 10 6 2" xfId="38856"/>
    <cellStyle name="표준 4 8 10 7" xfId="27623"/>
    <cellStyle name="표준 4 8 10 8" xfId="27624"/>
    <cellStyle name="표준 4 8 10 9" xfId="27625"/>
    <cellStyle name="표준 4 8 11" xfId="27626"/>
    <cellStyle name="표준 4 8 11 10" xfId="34789"/>
    <cellStyle name="표준 4 8 11 2" xfId="27627"/>
    <cellStyle name="표준 4 8 11 2 2" xfId="38857"/>
    <cellStyle name="표준 4 8 11 3" xfId="27628"/>
    <cellStyle name="표준 4 8 11 3 2" xfId="38858"/>
    <cellStyle name="표준 4 8 11 4" xfId="27629"/>
    <cellStyle name="표준 4 8 11 4 2" xfId="38859"/>
    <cellStyle name="표준 4 8 11 5" xfId="27630"/>
    <cellStyle name="표준 4 8 11 5 2" xfId="38860"/>
    <cellStyle name="표준 4 8 11 6" xfId="27631"/>
    <cellStyle name="표준 4 8 11 7" xfId="27632"/>
    <cellStyle name="표준 4 8 11 8" xfId="27633"/>
    <cellStyle name="표준 4 8 11 9" xfId="27634"/>
    <cellStyle name="표준 4 8 12" xfId="27635"/>
    <cellStyle name="표준 4 8 12 10" xfId="34787"/>
    <cellStyle name="표준 4 8 12 2" xfId="27636"/>
    <cellStyle name="표준 4 8 12 2 2" xfId="38861"/>
    <cellStyle name="표준 4 8 12 3" xfId="27637"/>
    <cellStyle name="표준 4 8 12 3 2" xfId="38862"/>
    <cellStyle name="표준 4 8 12 4" xfId="27638"/>
    <cellStyle name="표준 4 8 12 4 2" xfId="38863"/>
    <cellStyle name="표준 4 8 12 5" xfId="27639"/>
    <cellStyle name="표준 4 8 12 5 2" xfId="38864"/>
    <cellStyle name="표준 4 8 12 6" xfId="27640"/>
    <cellStyle name="표준 4 8 12 7" xfId="27641"/>
    <cellStyle name="표준 4 8 12 8" xfId="27642"/>
    <cellStyle name="표준 4 8 12 9" xfId="27643"/>
    <cellStyle name="표준 4 8 13" xfId="27644"/>
    <cellStyle name="표준 4 8 13 2" xfId="38865"/>
    <cellStyle name="표준 4 8 14" xfId="27645"/>
    <cellStyle name="표준 4 8 14 2" xfId="38866"/>
    <cellStyle name="표준 4 8 15" xfId="27646"/>
    <cellStyle name="표준 4 8 15 2" xfId="38867"/>
    <cellStyle name="표준 4 8 16" xfId="27647"/>
    <cellStyle name="표준 4 8 16 2" xfId="38868"/>
    <cellStyle name="표준 4 8 17" xfId="27648"/>
    <cellStyle name="표준 4 8 18" xfId="27649"/>
    <cellStyle name="표준 4 8 19" xfId="27650"/>
    <cellStyle name="표준 4 8 2" xfId="27651"/>
    <cellStyle name="표준 4 8 2 10" xfId="27652"/>
    <cellStyle name="표준 4 8 2 11" xfId="34785"/>
    <cellStyle name="표준 4 8 2 2" xfId="27653"/>
    <cellStyle name="표준 4 8 2 2 10" xfId="34783"/>
    <cellStyle name="표준 4 8 2 2 2" xfId="27654"/>
    <cellStyle name="표준 4 8 2 2 2 2" xfId="38869"/>
    <cellStyle name="표준 4 8 2 2 3" xfId="27655"/>
    <cellStyle name="표준 4 8 2 2 3 2" xfId="38870"/>
    <cellStyle name="표준 4 8 2 2 4" xfId="27656"/>
    <cellStyle name="표준 4 8 2 2 4 2" xfId="38872"/>
    <cellStyle name="표준 4 8 2 2 5" xfId="27657"/>
    <cellStyle name="표준 4 8 2 2 5 2" xfId="38873"/>
    <cellStyle name="표준 4 8 2 2 6" xfId="27658"/>
    <cellStyle name="표준 4 8 2 2 7" xfId="27659"/>
    <cellStyle name="표준 4 8 2 2 8" xfId="27660"/>
    <cellStyle name="표준 4 8 2 2 9" xfId="27661"/>
    <cellStyle name="표준 4 8 2 3" xfId="27662"/>
    <cellStyle name="표준 4 8 2 3 2" xfId="38874"/>
    <cellStyle name="표준 4 8 2 4" xfId="27663"/>
    <cellStyle name="표준 4 8 2 4 2" xfId="38875"/>
    <cellStyle name="표준 4 8 2 5" xfId="27664"/>
    <cellStyle name="표준 4 8 2 5 2" xfId="38876"/>
    <cellStyle name="표준 4 8 2 6" xfId="27665"/>
    <cellStyle name="표준 4 8 2 6 2" xfId="38877"/>
    <cellStyle name="표준 4 8 2 7" xfId="27666"/>
    <cellStyle name="표준 4 8 2 8" xfId="27667"/>
    <cellStyle name="표준 4 8 2 9" xfId="27668"/>
    <cellStyle name="표준 4 8 20" xfId="27669"/>
    <cellStyle name="표준 4 8 21" xfId="34793"/>
    <cellStyle name="표준 4 8 3" xfId="27670"/>
    <cellStyle name="표준 4 8 3 10" xfId="34781"/>
    <cellStyle name="표준 4 8 3 2" xfId="27671"/>
    <cellStyle name="표준 4 8 3 2 2" xfId="38878"/>
    <cellStyle name="표준 4 8 3 3" xfId="27672"/>
    <cellStyle name="표준 4 8 3 3 2" xfId="38879"/>
    <cellStyle name="표준 4 8 3 4" xfId="27673"/>
    <cellStyle name="표준 4 8 3 4 2" xfId="38880"/>
    <cellStyle name="표준 4 8 3 5" xfId="27674"/>
    <cellStyle name="표준 4 8 3 5 2" xfId="38881"/>
    <cellStyle name="표준 4 8 3 6" xfId="27675"/>
    <cellStyle name="표준 4 8 3 7" xfId="27676"/>
    <cellStyle name="표준 4 8 3 8" xfId="27677"/>
    <cellStyle name="표준 4 8 3 9" xfId="27678"/>
    <cellStyle name="표준 4 8 4" xfId="27679"/>
    <cellStyle name="표준 4 8 4 10" xfId="27680"/>
    <cellStyle name="표준 4 8 4 11" xfId="34780"/>
    <cellStyle name="표준 4 8 4 2" xfId="27681"/>
    <cellStyle name="표준 4 8 4 2 10" xfId="34779"/>
    <cellStyle name="표준 4 8 4 2 2" xfId="27682"/>
    <cellStyle name="표준 4 8 4 2 2 2" xfId="38882"/>
    <cellStyle name="표준 4 8 4 2 3" xfId="27683"/>
    <cellStyle name="표준 4 8 4 2 3 2" xfId="38883"/>
    <cellStyle name="표준 4 8 4 2 4" xfId="27684"/>
    <cellStyle name="표준 4 8 4 2 4 2" xfId="38884"/>
    <cellStyle name="표준 4 8 4 2 5" xfId="27685"/>
    <cellStyle name="표준 4 8 4 2 5 2" xfId="38885"/>
    <cellStyle name="표준 4 8 4 2 6" xfId="27686"/>
    <cellStyle name="표준 4 8 4 2 7" xfId="27687"/>
    <cellStyle name="표준 4 8 4 2 8" xfId="27688"/>
    <cellStyle name="표준 4 8 4 2 9" xfId="27689"/>
    <cellStyle name="표준 4 8 4 3" xfId="27690"/>
    <cellStyle name="표준 4 8 4 3 2" xfId="38886"/>
    <cellStyle name="표준 4 8 4 4" xfId="27691"/>
    <cellStyle name="표준 4 8 4 4 2" xfId="38887"/>
    <cellStyle name="표준 4 8 4 5" xfId="27692"/>
    <cellStyle name="표준 4 8 4 5 2" xfId="38888"/>
    <cellStyle name="표준 4 8 4 6" xfId="27693"/>
    <cellStyle name="표준 4 8 4 6 2" xfId="38889"/>
    <cellStyle name="표준 4 8 4 7" xfId="27694"/>
    <cellStyle name="표준 4 8 4 8" xfId="27695"/>
    <cellStyle name="표준 4 8 4 9" xfId="27696"/>
    <cellStyle name="표준 4 8 5" xfId="27697"/>
    <cellStyle name="표준 4 8 5 10" xfId="27698"/>
    <cellStyle name="표준 4 8 5 11" xfId="34778"/>
    <cellStyle name="표준 4 8 5 2" xfId="27699"/>
    <cellStyle name="표준 4 8 5 2 10" xfId="34777"/>
    <cellStyle name="표준 4 8 5 2 2" xfId="27700"/>
    <cellStyle name="표준 4 8 5 2 2 2" xfId="38890"/>
    <cellStyle name="표준 4 8 5 2 3" xfId="27701"/>
    <cellStyle name="표준 4 8 5 2 3 2" xfId="38891"/>
    <cellStyle name="표준 4 8 5 2 4" xfId="27702"/>
    <cellStyle name="표준 4 8 5 2 4 2" xfId="38892"/>
    <cellStyle name="표준 4 8 5 2 5" xfId="27703"/>
    <cellStyle name="표준 4 8 5 2 5 2" xfId="38893"/>
    <cellStyle name="표준 4 8 5 2 6" xfId="27704"/>
    <cellStyle name="표준 4 8 5 2 7" xfId="27705"/>
    <cellStyle name="표준 4 8 5 2 8" xfId="27706"/>
    <cellStyle name="표준 4 8 5 2 9" xfId="27707"/>
    <cellStyle name="표준 4 8 5 3" xfId="27708"/>
    <cellStyle name="표준 4 8 5 3 2" xfId="38894"/>
    <cellStyle name="표준 4 8 5 4" xfId="27709"/>
    <cellStyle name="표준 4 8 5 4 2" xfId="38895"/>
    <cellStyle name="표준 4 8 5 5" xfId="27710"/>
    <cellStyle name="표준 4 8 5 5 2" xfId="38896"/>
    <cellStyle name="표준 4 8 5 6" xfId="27711"/>
    <cellStyle name="표준 4 8 5 6 2" xfId="38897"/>
    <cellStyle name="표준 4 8 5 7" xfId="27712"/>
    <cellStyle name="표준 4 8 5 8" xfId="27713"/>
    <cellStyle name="표준 4 8 5 9" xfId="27714"/>
    <cellStyle name="표준 4 8 6" xfId="27715"/>
    <cellStyle name="표준 4 8 6 10" xfId="34775"/>
    <cellStyle name="표준 4 8 6 2" xfId="27716"/>
    <cellStyle name="표준 4 8 6 2 2" xfId="38898"/>
    <cellStyle name="표준 4 8 6 3" xfId="27717"/>
    <cellStyle name="표준 4 8 6 3 2" xfId="38899"/>
    <cellStyle name="표준 4 8 6 4" xfId="27718"/>
    <cellStyle name="표준 4 8 6 4 2" xfId="38900"/>
    <cellStyle name="표준 4 8 6 5" xfId="27719"/>
    <cellStyle name="표준 4 8 6 5 2" xfId="38901"/>
    <cellStyle name="표준 4 8 6 6" xfId="27720"/>
    <cellStyle name="표준 4 8 6 7" xfId="27721"/>
    <cellStyle name="표준 4 8 6 8" xfId="27722"/>
    <cellStyle name="표준 4 8 6 9" xfId="27723"/>
    <cellStyle name="표준 4 8 7" xfId="27724"/>
    <cellStyle name="표준 4 8 7 10" xfId="34773"/>
    <cellStyle name="표준 4 8 7 2" xfId="27725"/>
    <cellStyle name="표준 4 8 7 2 2" xfId="38902"/>
    <cellStyle name="표준 4 8 7 3" xfId="27726"/>
    <cellStyle name="표준 4 8 7 3 2" xfId="38903"/>
    <cellStyle name="표준 4 8 7 4" xfId="27727"/>
    <cellStyle name="표준 4 8 7 4 2" xfId="38904"/>
    <cellStyle name="표준 4 8 7 5" xfId="27728"/>
    <cellStyle name="표준 4 8 7 5 2" xfId="38905"/>
    <cellStyle name="표준 4 8 7 6" xfId="27729"/>
    <cellStyle name="표준 4 8 7 7" xfId="27730"/>
    <cellStyle name="표준 4 8 7 8" xfId="27731"/>
    <cellStyle name="표준 4 8 7 9" xfId="27732"/>
    <cellStyle name="표준 4 8 8" xfId="27733"/>
    <cellStyle name="표준 4 8 8 10" xfId="34771"/>
    <cellStyle name="표준 4 8 8 2" xfId="27734"/>
    <cellStyle name="표준 4 8 8 2 2" xfId="38907"/>
    <cellStyle name="표준 4 8 8 3" xfId="27735"/>
    <cellStyle name="표준 4 8 8 3 2" xfId="38908"/>
    <cellStyle name="표준 4 8 8 4" xfId="27736"/>
    <cellStyle name="표준 4 8 8 4 2" xfId="38909"/>
    <cellStyle name="표준 4 8 8 5" xfId="27737"/>
    <cellStyle name="표준 4 8 8 5 2" xfId="38910"/>
    <cellStyle name="표준 4 8 8 6" xfId="27738"/>
    <cellStyle name="표준 4 8 8 7" xfId="27739"/>
    <cellStyle name="표준 4 8 8 8" xfId="27740"/>
    <cellStyle name="표준 4 8 8 9" xfId="27741"/>
    <cellStyle name="표준 4 8 9" xfId="27742"/>
    <cellStyle name="표준 4 8 9 10" xfId="34769"/>
    <cellStyle name="표준 4 8 9 2" xfId="27743"/>
    <cellStyle name="표준 4 8 9 2 2" xfId="38911"/>
    <cellStyle name="표준 4 8 9 3" xfId="27744"/>
    <cellStyle name="표준 4 8 9 3 2" xfId="38912"/>
    <cellStyle name="표준 4 8 9 4" xfId="27745"/>
    <cellStyle name="표준 4 8 9 4 2" xfId="38913"/>
    <cellStyle name="표준 4 8 9 5" xfId="27746"/>
    <cellStyle name="표준 4 8 9 5 2" xfId="38914"/>
    <cellStyle name="표준 4 8 9 6" xfId="27747"/>
    <cellStyle name="표준 4 8 9 7" xfId="27748"/>
    <cellStyle name="표준 4 8 9 8" xfId="27749"/>
    <cellStyle name="표준 4 8 9 9" xfId="27750"/>
    <cellStyle name="표준 4 9" xfId="27751"/>
    <cellStyle name="표준 4 9 10" xfId="34767"/>
    <cellStyle name="표준 4 9 2" xfId="27752"/>
    <cellStyle name="표준 4 9 2 2" xfId="38915"/>
    <cellStyle name="표준 4 9 3" xfId="27753"/>
    <cellStyle name="표준 4 9 3 2" xfId="38916"/>
    <cellStyle name="표준 4 9 4" xfId="27754"/>
    <cellStyle name="표준 4 9 4 2" xfId="38917"/>
    <cellStyle name="표준 4 9 5" xfId="27755"/>
    <cellStyle name="표준 4 9 5 2" xfId="38918"/>
    <cellStyle name="표준 4 9 6" xfId="27756"/>
    <cellStyle name="표준 4 9 7" xfId="27757"/>
    <cellStyle name="표준 4 9 8" xfId="27758"/>
    <cellStyle name="표준 4 9 9" xfId="27759"/>
    <cellStyle name="표준 40" xfId="1"/>
    <cellStyle name="표준 40 2" xfId="38919"/>
    <cellStyle name="표준 40 2 2" xfId="40909"/>
    <cellStyle name="표준 40 3" xfId="40910"/>
    <cellStyle name="표준 40 4" xfId="40908"/>
    <cellStyle name="표준 41" xfId="40911"/>
    <cellStyle name="표준 41 2" xfId="40912"/>
    <cellStyle name="표준 41 3" xfId="40913"/>
    <cellStyle name="표준 42" xfId="40914"/>
    <cellStyle name="표준 42 2" xfId="40915"/>
    <cellStyle name="표준 42 3" xfId="40916"/>
    <cellStyle name="표준 43" xfId="40170"/>
    <cellStyle name="표준 43 2" xfId="27760"/>
    <cellStyle name="표준 43 2 2" xfId="38920"/>
    <cellStyle name="표준 43 2 3" xfId="40918"/>
    <cellStyle name="표준 43 3" xfId="40919"/>
    <cellStyle name="표준 43 4" xfId="40917"/>
    <cellStyle name="표준 44" xfId="40171"/>
    <cellStyle name="표준 44 2" xfId="27761"/>
    <cellStyle name="표준 44 2 2" xfId="27762"/>
    <cellStyle name="표준 44 2 2 2" xfId="38921"/>
    <cellStyle name="표준 44 2 3" xfId="27763"/>
    <cellStyle name="표준 44 2 3 2" xfId="38922"/>
    <cellStyle name="표준 44 2 4" xfId="27764"/>
    <cellStyle name="표준 44 2 4 2" xfId="38923"/>
    <cellStyle name="표준 44 2 5" xfId="27765"/>
    <cellStyle name="표준 44 2 5 2" xfId="38924"/>
    <cellStyle name="표준 44 2 6" xfId="38925"/>
    <cellStyle name="표준 44 2 7" xfId="40921"/>
    <cellStyle name="표준 44 3" xfId="27766"/>
    <cellStyle name="표준 44 3 2" xfId="38926"/>
    <cellStyle name="표준 44 3 3" xfId="40922"/>
    <cellStyle name="표준 44 4" xfId="27767"/>
    <cellStyle name="표준 44 4 2" xfId="38927"/>
    <cellStyle name="표준 44 5" xfId="27768"/>
    <cellStyle name="표준 44 5 2" xfId="38928"/>
    <cellStyle name="표준 44 6" xfId="40920"/>
    <cellStyle name="표준 45" xfId="40172"/>
    <cellStyle name="표준 45 2" xfId="27769"/>
    <cellStyle name="표준 45 2 2" xfId="27770"/>
    <cellStyle name="표준 45 2 2 2" xfId="38929"/>
    <cellStyle name="표준 45 2 3" xfId="27771"/>
    <cellStyle name="표준 45 2 3 2" xfId="38930"/>
    <cellStyle name="표준 45 2 4" xfId="27772"/>
    <cellStyle name="표준 45 2 4 2" xfId="38931"/>
    <cellStyle name="표준 45 2 5" xfId="27773"/>
    <cellStyle name="표준 45 2 5 2" xfId="38932"/>
    <cellStyle name="표준 45 2 6" xfId="38933"/>
    <cellStyle name="표준 45 2 7" xfId="40924"/>
    <cellStyle name="표준 45 3" xfId="27774"/>
    <cellStyle name="표준 45 3 2" xfId="38934"/>
    <cellStyle name="표준 45 3 3" xfId="40925"/>
    <cellStyle name="표준 45 4" xfId="27775"/>
    <cellStyle name="표준 45 4 2" xfId="38935"/>
    <cellStyle name="표준 45 5" xfId="27776"/>
    <cellStyle name="표준 45 5 2" xfId="38936"/>
    <cellStyle name="표준 45 6" xfId="40923"/>
    <cellStyle name="표준 46" xfId="40173"/>
    <cellStyle name="표준 46 2" xfId="27777"/>
    <cellStyle name="표준 46 2 2" xfId="27778"/>
    <cellStyle name="표준 46 2 2 2" xfId="38937"/>
    <cellStyle name="표준 46 2 3" xfId="27779"/>
    <cellStyle name="표준 46 2 3 2" xfId="38938"/>
    <cellStyle name="표준 46 2 4" xfId="27780"/>
    <cellStyle name="표준 46 2 4 2" xfId="38939"/>
    <cellStyle name="표준 46 2 5" xfId="27781"/>
    <cellStyle name="표준 46 2 5 2" xfId="38940"/>
    <cellStyle name="표준 46 2 6" xfId="38941"/>
    <cellStyle name="표준 46 2 7" xfId="40927"/>
    <cellStyle name="표준 46 3" xfId="27782"/>
    <cellStyle name="표준 46 3 2" xfId="38942"/>
    <cellStyle name="표준 46 3 3" xfId="40928"/>
    <cellStyle name="표준 46 4" xfId="27783"/>
    <cellStyle name="표준 46 4 2" xfId="38943"/>
    <cellStyle name="표준 46 5" xfId="40926"/>
    <cellStyle name="표준 47" xfId="40174"/>
    <cellStyle name="표준 47 2" xfId="27784"/>
    <cellStyle name="표준 47 2 2" xfId="27785"/>
    <cellStyle name="표준 47 2 2 2" xfId="38944"/>
    <cellStyle name="표준 47 2 3" xfId="27786"/>
    <cellStyle name="표준 47 2 3 2" xfId="38946"/>
    <cellStyle name="표준 47 2 4" xfId="27787"/>
    <cellStyle name="표준 47 2 4 2" xfId="38947"/>
    <cellStyle name="표준 47 2 5" xfId="27788"/>
    <cellStyle name="표준 47 2 5 2" xfId="38948"/>
    <cellStyle name="표준 47 2 6" xfId="38949"/>
    <cellStyle name="표준 47 2 7" xfId="40930"/>
    <cellStyle name="표준 47 3" xfId="27789"/>
    <cellStyle name="표준 47 3 2" xfId="38950"/>
    <cellStyle name="표준 47 3 3" xfId="40931"/>
    <cellStyle name="표준 47 4" xfId="27790"/>
    <cellStyle name="표준 47 4 2" xfId="38951"/>
    <cellStyle name="표준 47 5" xfId="40929"/>
    <cellStyle name="표준 48" xfId="27791"/>
    <cellStyle name="표준 48 2" xfId="27792"/>
    <cellStyle name="표준 48 2 2" xfId="38952"/>
    <cellStyle name="표준 48 2 3" xfId="40933"/>
    <cellStyle name="표준 48 3" xfId="27793"/>
    <cellStyle name="표준 48 3 2" xfId="38953"/>
    <cellStyle name="표준 48 3 3" xfId="40934"/>
    <cellStyle name="표준 48 4" xfId="27794"/>
    <cellStyle name="표준 48 4 2" xfId="38954"/>
    <cellStyle name="표준 48 5" xfId="27795"/>
    <cellStyle name="표준 48 5 2" xfId="38955"/>
    <cellStyle name="표준 48 6" xfId="38956"/>
    <cellStyle name="표준 48 7" xfId="40932"/>
    <cellStyle name="표준 49" xfId="27796"/>
    <cellStyle name="표준 49 2" xfId="27797"/>
    <cellStyle name="표준 49 2 2" xfId="38957"/>
    <cellStyle name="표준 49 2 3" xfId="40936"/>
    <cellStyle name="표준 49 3" xfId="27798"/>
    <cellStyle name="표준 49 3 2" xfId="38958"/>
    <cellStyle name="표준 49 3 3" xfId="40937"/>
    <cellStyle name="표준 49 4" xfId="27799"/>
    <cellStyle name="표준 49 4 2" xfId="38959"/>
    <cellStyle name="표준 49 5" xfId="27800"/>
    <cellStyle name="표준 49 5 2" xfId="38960"/>
    <cellStyle name="표준 49 6" xfId="38961"/>
    <cellStyle name="표준 49 7" xfId="40935"/>
    <cellStyle name="표준 5" xfId="27801"/>
    <cellStyle name="표준 5 10" xfId="27802"/>
    <cellStyle name="표준 5 11" xfId="27803"/>
    <cellStyle name="표준 5 12" xfId="27804"/>
    <cellStyle name="표준 5 13" xfId="34766"/>
    <cellStyle name="표준 5 2" xfId="27805"/>
    <cellStyle name="표준 5 2 10" xfId="27806"/>
    <cellStyle name="표준 5 2 11" xfId="34765"/>
    <cellStyle name="표준 5 2 2" xfId="27807"/>
    <cellStyle name="표준 5 2 2 10" xfId="34764"/>
    <cellStyle name="표준 5 2 2 2" xfId="27808"/>
    <cellStyle name="표준 5 2 2 2 2" xfId="38962"/>
    <cellStyle name="표준 5 2 2 3" xfId="27809"/>
    <cellStyle name="표준 5 2 2 3 2" xfId="38963"/>
    <cellStyle name="표준 5 2 2 4" xfId="27810"/>
    <cellStyle name="표준 5 2 2 4 2" xfId="38964"/>
    <cellStyle name="표준 5 2 2 5" xfId="27811"/>
    <cellStyle name="표준 5 2 2 5 2" xfId="38965"/>
    <cellStyle name="표준 5 2 2 6" xfId="27812"/>
    <cellStyle name="표준 5 2 2 7" xfId="27813"/>
    <cellStyle name="표준 5 2 2 8" xfId="27814"/>
    <cellStyle name="표준 5 2 2 9" xfId="27815"/>
    <cellStyle name="표준 5 2 3" xfId="27816"/>
    <cellStyle name="표준 5 2 3 2" xfId="38966"/>
    <cellStyle name="표준 5 2 4" xfId="27817"/>
    <cellStyle name="표준 5 2 4 2" xfId="38967"/>
    <cellStyle name="표준 5 2 5" xfId="27818"/>
    <cellStyle name="표준 5 2 5 2" xfId="38968"/>
    <cellStyle name="표준 5 2 6" xfId="27819"/>
    <cellStyle name="표준 5 2 6 2" xfId="38969"/>
    <cellStyle name="표준 5 2 7" xfId="27820"/>
    <cellStyle name="표준 5 2 8" xfId="27821"/>
    <cellStyle name="표준 5 2 9" xfId="27822"/>
    <cellStyle name="표준 5 3" xfId="27823"/>
    <cellStyle name="표준 5 3 10" xfId="34762"/>
    <cellStyle name="표준 5 3 11" xfId="40938"/>
    <cellStyle name="표준 5 3 2" xfId="27824"/>
    <cellStyle name="표준 5 3 2 2" xfId="38970"/>
    <cellStyle name="표준 5 3 2 3" xfId="40175"/>
    <cellStyle name="표준 5 3 2 4" xfId="40939"/>
    <cellStyle name="표준 5 3 3" xfId="27825"/>
    <cellStyle name="표준 5 3 3 2" xfId="38971"/>
    <cellStyle name="표준 5 3 3 3" xfId="40940"/>
    <cellStyle name="표준 5 3 4" xfId="27826"/>
    <cellStyle name="표준 5 3 4 2" xfId="38972"/>
    <cellStyle name="표준 5 3 5" xfId="27827"/>
    <cellStyle name="표준 5 3 5 2" xfId="38973"/>
    <cellStyle name="표준 5 3 6" xfId="27828"/>
    <cellStyle name="표준 5 3 7" xfId="27829"/>
    <cellStyle name="표준 5 3 8" xfId="27830"/>
    <cellStyle name="표준 5 3 9" xfId="27831"/>
    <cellStyle name="표준 5 4" xfId="27832"/>
    <cellStyle name="표준 5 4 10" xfId="34760"/>
    <cellStyle name="표준 5 4 11" xfId="40941"/>
    <cellStyle name="표준 5 4 2" xfId="27833"/>
    <cellStyle name="표준 5 4 2 2" xfId="38974"/>
    <cellStyle name="표준 5 4 2 3" xfId="40942"/>
    <cellStyle name="표준 5 4 3" xfId="27834"/>
    <cellStyle name="표준 5 4 3 2" xfId="38975"/>
    <cellStyle name="표준 5 4 3 3" xfId="40943"/>
    <cellStyle name="표준 5 4 4" xfId="27835"/>
    <cellStyle name="표준 5 4 4 2" xfId="38976"/>
    <cellStyle name="표준 5 4 5" xfId="27836"/>
    <cellStyle name="표준 5 4 5 2" xfId="38977"/>
    <cellStyle name="표준 5 4 6" xfId="27837"/>
    <cellStyle name="표준 5 4 7" xfId="27838"/>
    <cellStyle name="표준 5 4 8" xfId="27839"/>
    <cellStyle name="표준 5 4 9" xfId="27840"/>
    <cellStyle name="표준 5 5" xfId="27841"/>
    <cellStyle name="표준 5 5 2" xfId="38978"/>
    <cellStyle name="표준 5 6" xfId="27842"/>
    <cellStyle name="표준 5 6 2" xfId="38979"/>
    <cellStyle name="표준 5 7" xfId="27843"/>
    <cellStyle name="표준 5 7 2" xfId="38980"/>
    <cellStyle name="표준 5 8" xfId="27844"/>
    <cellStyle name="표준 5 8 2" xfId="38981"/>
    <cellStyle name="표준 5 9" xfId="27845"/>
    <cellStyle name="표준 50" xfId="27846"/>
    <cellStyle name="표준 50 2" xfId="27847"/>
    <cellStyle name="표준 50 2 2" xfId="38983"/>
    <cellStyle name="표준 50 2 3" xfId="40945"/>
    <cellStyle name="표준 50 3" xfId="27848"/>
    <cellStyle name="표준 50 3 2" xfId="38984"/>
    <cellStyle name="표준 50 3 3" xfId="40946"/>
    <cellStyle name="표준 50 4" xfId="27849"/>
    <cellStyle name="표준 50 4 2" xfId="38985"/>
    <cellStyle name="표준 50 5" xfId="27850"/>
    <cellStyle name="표준 50 5 2" xfId="38986"/>
    <cellStyle name="표준 50 6" xfId="38987"/>
    <cellStyle name="표준 50 7" xfId="40944"/>
    <cellStyle name="표준 51" xfId="27851"/>
    <cellStyle name="표준 51 2" xfId="27852"/>
    <cellStyle name="표준 51 2 2" xfId="38988"/>
    <cellStyle name="표준 51 2 3" xfId="40948"/>
    <cellStyle name="표준 51 3" xfId="27853"/>
    <cellStyle name="표준 51 3 2" xfId="38989"/>
    <cellStyle name="표준 51 3 3" xfId="40949"/>
    <cellStyle name="표준 51 4" xfId="27854"/>
    <cellStyle name="표준 51 4 2" xfId="38990"/>
    <cellStyle name="표준 51 5" xfId="27855"/>
    <cellStyle name="표준 51 5 2" xfId="38991"/>
    <cellStyle name="표준 51 6" xfId="38992"/>
    <cellStyle name="표준 51 7" xfId="40947"/>
    <cellStyle name="표준 52" xfId="27856"/>
    <cellStyle name="표준 52 2" xfId="27857"/>
    <cellStyle name="표준 52 2 2" xfId="38993"/>
    <cellStyle name="표준 52 2 3" xfId="40951"/>
    <cellStyle name="표준 52 3" xfId="27858"/>
    <cellStyle name="표준 52 3 2" xfId="38994"/>
    <cellStyle name="표준 52 3 3" xfId="40952"/>
    <cellStyle name="표준 52 4" xfId="27859"/>
    <cellStyle name="표준 52 4 2" xfId="38995"/>
    <cellStyle name="표준 52 5" xfId="38996"/>
    <cellStyle name="표준 52 6" xfId="40950"/>
    <cellStyle name="표준 53" xfId="38997"/>
    <cellStyle name="표준 53 2" xfId="40954"/>
    <cellStyle name="표준 53 3" xfId="40955"/>
    <cellStyle name="표준 53 4" xfId="40953"/>
    <cellStyle name="표준 54" xfId="38998"/>
    <cellStyle name="표준 54 2" xfId="40957"/>
    <cellStyle name="표준 54 3" xfId="40958"/>
    <cellStyle name="표준 54 4" xfId="40956"/>
    <cellStyle name="표준 55" xfId="38999"/>
    <cellStyle name="표준 55 2" xfId="40960"/>
    <cellStyle name="표준 55 3" xfId="40961"/>
    <cellStyle name="표준 55 4" xfId="40959"/>
    <cellStyle name="표준 56" xfId="39000"/>
    <cellStyle name="표준 56 2" xfId="40963"/>
    <cellStyle name="표준 56 3" xfId="40964"/>
    <cellStyle name="표준 56 4" xfId="40962"/>
    <cellStyle name="표준 57" xfId="40965"/>
    <cellStyle name="표준 57 2" xfId="40966"/>
    <cellStyle name="표준 57 3" xfId="40967"/>
    <cellStyle name="표준 58" xfId="40968"/>
    <cellStyle name="표준 58 2" xfId="40969"/>
    <cellStyle name="표준 58 3" xfId="40970"/>
    <cellStyle name="표준 59" xfId="40971"/>
    <cellStyle name="표준 59 2" xfId="40972"/>
    <cellStyle name="표준 59 3" xfId="40973"/>
    <cellStyle name="표준 6" xfId="27860"/>
    <cellStyle name="표준 6 10" xfId="27861"/>
    <cellStyle name="표준 6 10 10" xfId="27862"/>
    <cellStyle name="표준 6 10 11" xfId="34756"/>
    <cellStyle name="표준 6 10 2" xfId="27863"/>
    <cellStyle name="표준 6 10 2 10" xfId="34754"/>
    <cellStyle name="표준 6 10 2 2" xfId="27864"/>
    <cellStyle name="표준 6 10 2 2 2" xfId="39001"/>
    <cellStyle name="표준 6 10 2 3" xfId="27865"/>
    <cellStyle name="표준 6 10 2 3 2" xfId="39002"/>
    <cellStyle name="표준 6 10 2 4" xfId="27866"/>
    <cellStyle name="표준 6 10 2 4 2" xfId="39003"/>
    <cellStyle name="표준 6 10 2 5" xfId="27867"/>
    <cellStyle name="표준 6 10 2 5 2" xfId="39004"/>
    <cellStyle name="표준 6 10 2 6" xfId="27868"/>
    <cellStyle name="표준 6 10 2 7" xfId="27869"/>
    <cellStyle name="표준 6 10 2 8" xfId="27870"/>
    <cellStyle name="표준 6 10 2 9" xfId="27871"/>
    <cellStyle name="표준 6 10 3" xfId="27872"/>
    <cellStyle name="표준 6 10 3 2" xfId="39005"/>
    <cellStyle name="표준 6 10 4" xfId="27873"/>
    <cellStyle name="표준 6 10 4 2" xfId="39006"/>
    <cellStyle name="표준 6 10 5" xfId="27874"/>
    <cellStyle name="표준 6 10 5 2" xfId="39007"/>
    <cellStyle name="표준 6 10 6" xfId="27875"/>
    <cellStyle name="표준 6 10 6 2" xfId="39008"/>
    <cellStyle name="표준 6 10 7" xfId="27876"/>
    <cellStyle name="표준 6 10 8" xfId="27877"/>
    <cellStyle name="표준 6 10 9" xfId="27878"/>
    <cellStyle name="표준 6 11" xfId="27879"/>
    <cellStyle name="표준 6 11 10" xfId="27880"/>
    <cellStyle name="표준 6 11 11" xfId="34753"/>
    <cellStyle name="표준 6 11 2" xfId="27881"/>
    <cellStyle name="표준 6 11 2 10" xfId="34752"/>
    <cellStyle name="표준 6 11 2 2" xfId="27882"/>
    <cellStyle name="표준 6 11 2 2 2" xfId="39009"/>
    <cellStyle name="표준 6 11 2 3" xfId="27883"/>
    <cellStyle name="표준 6 11 2 3 2" xfId="39010"/>
    <cellStyle name="표준 6 11 2 4" xfId="27884"/>
    <cellStyle name="표준 6 11 2 4 2" xfId="39011"/>
    <cellStyle name="표준 6 11 2 5" xfId="27885"/>
    <cellStyle name="표준 6 11 2 5 2" xfId="39012"/>
    <cellStyle name="표준 6 11 2 6" xfId="27886"/>
    <cellStyle name="표준 6 11 2 7" xfId="27887"/>
    <cellStyle name="표준 6 11 2 8" xfId="27888"/>
    <cellStyle name="표준 6 11 2 9" xfId="27889"/>
    <cellStyle name="표준 6 11 3" xfId="27890"/>
    <cellStyle name="표준 6 11 3 2" xfId="39013"/>
    <cellStyle name="표준 6 11 4" xfId="27891"/>
    <cellStyle name="표준 6 11 4 2" xfId="39014"/>
    <cellStyle name="표준 6 11 5" xfId="27892"/>
    <cellStyle name="표준 6 11 5 2" xfId="39015"/>
    <cellStyle name="표준 6 11 6" xfId="27893"/>
    <cellStyle name="표준 6 11 6 2" xfId="39016"/>
    <cellStyle name="표준 6 11 7" xfId="27894"/>
    <cellStyle name="표준 6 11 8" xfId="27895"/>
    <cellStyle name="표준 6 11 9" xfId="27896"/>
    <cellStyle name="표준 6 12" xfId="27897"/>
    <cellStyle name="표준 6 12 10" xfId="27898"/>
    <cellStyle name="표준 6 12 11" xfId="34751"/>
    <cellStyle name="표준 6 12 2" xfId="27899"/>
    <cellStyle name="표준 6 12 2 10" xfId="34750"/>
    <cellStyle name="표준 6 12 2 2" xfId="27900"/>
    <cellStyle name="표준 6 12 2 2 2" xfId="39017"/>
    <cellStyle name="표준 6 12 2 3" xfId="27901"/>
    <cellStyle name="표준 6 12 2 3 2" xfId="39018"/>
    <cellStyle name="표준 6 12 2 4" xfId="27902"/>
    <cellStyle name="표준 6 12 2 4 2" xfId="39019"/>
    <cellStyle name="표준 6 12 2 5" xfId="27903"/>
    <cellStyle name="표준 6 12 2 5 2" xfId="39020"/>
    <cellStyle name="표준 6 12 2 6" xfId="27904"/>
    <cellStyle name="표준 6 12 2 7" xfId="27905"/>
    <cellStyle name="표준 6 12 2 8" xfId="27906"/>
    <cellStyle name="표준 6 12 2 9" xfId="27907"/>
    <cellStyle name="표준 6 12 3" xfId="27908"/>
    <cellStyle name="표준 6 12 3 2" xfId="39021"/>
    <cellStyle name="표준 6 12 4" xfId="27909"/>
    <cellStyle name="표준 6 12 4 2" xfId="39022"/>
    <cellStyle name="표준 6 12 5" xfId="27910"/>
    <cellStyle name="표준 6 12 5 2" xfId="39023"/>
    <cellStyle name="표준 6 12 6" xfId="27911"/>
    <cellStyle name="표준 6 12 6 2" xfId="39024"/>
    <cellStyle name="표준 6 12 7" xfId="27912"/>
    <cellStyle name="표준 6 12 8" xfId="27913"/>
    <cellStyle name="표준 6 12 9" xfId="27914"/>
    <cellStyle name="표준 6 13" xfId="27915"/>
    <cellStyle name="표준 6 13 10" xfId="34748"/>
    <cellStyle name="표준 6 13 2" xfId="27916"/>
    <cellStyle name="표준 6 13 2 2" xfId="39025"/>
    <cellStyle name="표준 6 13 3" xfId="27917"/>
    <cellStyle name="표준 6 13 3 2" xfId="39026"/>
    <cellStyle name="표준 6 13 4" xfId="27918"/>
    <cellStyle name="표준 6 13 4 2" xfId="39027"/>
    <cellStyle name="표준 6 13 5" xfId="27919"/>
    <cellStyle name="표준 6 13 5 2" xfId="39028"/>
    <cellStyle name="표준 6 13 6" xfId="27920"/>
    <cellStyle name="표준 6 13 7" xfId="27921"/>
    <cellStyle name="표준 6 13 8" xfId="27922"/>
    <cellStyle name="표준 6 13 9" xfId="27923"/>
    <cellStyle name="표준 6 14" xfId="27924"/>
    <cellStyle name="표준 6 14 10" xfId="34746"/>
    <cellStyle name="표준 6 14 2" xfId="27925"/>
    <cellStyle name="표준 6 14 2 2" xfId="39029"/>
    <cellStyle name="표준 6 14 3" xfId="27926"/>
    <cellStyle name="표준 6 14 3 2" xfId="39030"/>
    <cellStyle name="표준 6 14 4" xfId="27927"/>
    <cellStyle name="표준 6 14 4 2" xfId="39031"/>
    <cellStyle name="표준 6 14 5" xfId="27928"/>
    <cellStyle name="표준 6 14 5 2" xfId="39032"/>
    <cellStyle name="표준 6 14 6" xfId="27929"/>
    <cellStyle name="표준 6 14 7" xfId="27930"/>
    <cellStyle name="표준 6 14 8" xfId="27931"/>
    <cellStyle name="표준 6 14 9" xfId="27932"/>
    <cellStyle name="표준 6 15" xfId="27933"/>
    <cellStyle name="표준 6 15 10" xfId="34744"/>
    <cellStyle name="표준 6 15 2" xfId="27934"/>
    <cellStyle name="표준 6 15 2 2" xfId="39033"/>
    <cellStyle name="표준 6 15 3" xfId="27935"/>
    <cellStyle name="표준 6 15 3 2" xfId="39034"/>
    <cellStyle name="표준 6 15 4" xfId="27936"/>
    <cellStyle name="표준 6 15 4 2" xfId="39035"/>
    <cellStyle name="표준 6 15 5" xfId="27937"/>
    <cellStyle name="표준 6 15 5 2" xfId="39036"/>
    <cellStyle name="표준 6 15 6" xfId="27938"/>
    <cellStyle name="표준 6 15 7" xfId="27939"/>
    <cellStyle name="표준 6 15 8" xfId="27940"/>
    <cellStyle name="표준 6 15 9" xfId="27941"/>
    <cellStyle name="표준 6 16" xfId="27942"/>
    <cellStyle name="표준 6 16 10" xfId="34742"/>
    <cellStyle name="표준 6 16 2" xfId="27943"/>
    <cellStyle name="표준 6 16 2 2" xfId="39037"/>
    <cellStyle name="표준 6 16 3" xfId="27944"/>
    <cellStyle name="표준 6 16 3 2" xfId="39038"/>
    <cellStyle name="표준 6 16 4" xfId="27945"/>
    <cellStyle name="표준 6 16 4 2" xfId="39039"/>
    <cellStyle name="표준 6 16 5" xfId="27946"/>
    <cellStyle name="표준 6 16 5 2" xfId="39040"/>
    <cellStyle name="표준 6 16 6" xfId="27947"/>
    <cellStyle name="표준 6 16 7" xfId="27948"/>
    <cellStyle name="표준 6 16 8" xfId="27949"/>
    <cellStyle name="표준 6 16 9" xfId="27950"/>
    <cellStyle name="표준 6 17" xfId="27951"/>
    <cellStyle name="표준 6 17 10" xfId="27952"/>
    <cellStyle name="표준 6 17 11" xfId="34740"/>
    <cellStyle name="표준 6 17 2" xfId="27953"/>
    <cellStyle name="표준 6 17 2 10" xfId="34739"/>
    <cellStyle name="표준 6 17 2 2" xfId="27954"/>
    <cellStyle name="표준 6 17 2 2 2" xfId="39041"/>
    <cellStyle name="표준 6 17 2 3" xfId="27955"/>
    <cellStyle name="표준 6 17 2 3 2" xfId="39042"/>
    <cellStyle name="표준 6 17 2 4" xfId="27956"/>
    <cellStyle name="표준 6 17 2 4 2" xfId="39043"/>
    <cellStyle name="표준 6 17 2 5" xfId="27957"/>
    <cellStyle name="표준 6 17 2 5 2" xfId="39044"/>
    <cellStyle name="표준 6 17 2 6" xfId="27958"/>
    <cellStyle name="표준 6 17 2 7" xfId="27959"/>
    <cellStyle name="표준 6 17 2 8" xfId="27960"/>
    <cellStyle name="표준 6 17 2 9" xfId="27961"/>
    <cellStyle name="표준 6 17 3" xfId="27962"/>
    <cellStyle name="표준 6 17 3 2" xfId="39045"/>
    <cellStyle name="표준 6 17 4" xfId="27963"/>
    <cellStyle name="표준 6 17 4 2" xfId="39046"/>
    <cellStyle name="표준 6 17 5" xfId="27964"/>
    <cellStyle name="표준 6 17 5 2" xfId="39047"/>
    <cellStyle name="표준 6 17 6" xfId="27965"/>
    <cellStyle name="표준 6 17 6 2" xfId="39048"/>
    <cellStyle name="표준 6 17 7" xfId="27966"/>
    <cellStyle name="표준 6 17 8" xfId="27967"/>
    <cellStyle name="표준 6 17 9" xfId="27968"/>
    <cellStyle name="표준 6 18" xfId="27969"/>
    <cellStyle name="표준 6 18 10" xfId="34738"/>
    <cellStyle name="표준 6 18 2" xfId="27970"/>
    <cellStyle name="표준 6 18 2 2" xfId="39050"/>
    <cellStyle name="표준 6 18 3" xfId="27971"/>
    <cellStyle name="표준 6 18 3 2" xfId="39052"/>
    <cellStyle name="표준 6 18 4" xfId="27972"/>
    <cellStyle name="표준 6 18 4 2" xfId="39053"/>
    <cellStyle name="표준 6 18 5" xfId="27973"/>
    <cellStyle name="표준 6 18 5 2" xfId="39054"/>
    <cellStyle name="표준 6 18 6" xfId="27974"/>
    <cellStyle name="표준 6 18 7" xfId="27975"/>
    <cellStyle name="표준 6 18 8" xfId="27976"/>
    <cellStyle name="표준 6 18 9" xfId="27977"/>
    <cellStyle name="표준 6 19" xfId="27978"/>
    <cellStyle name="표준 6 19 10" xfId="34737"/>
    <cellStyle name="표준 6 19 2" xfId="27979"/>
    <cellStyle name="표준 6 19 2 2" xfId="39056"/>
    <cellStyle name="표준 6 19 3" xfId="27980"/>
    <cellStyle name="표준 6 19 3 2" xfId="39057"/>
    <cellStyle name="표준 6 19 4" xfId="27981"/>
    <cellStyle name="표준 6 19 4 2" xfId="39058"/>
    <cellStyle name="표준 6 19 5" xfId="27982"/>
    <cellStyle name="표준 6 19 5 2" xfId="39060"/>
    <cellStyle name="표준 6 19 6" xfId="27983"/>
    <cellStyle name="표준 6 19 7" xfId="27984"/>
    <cellStyle name="표준 6 19 8" xfId="27985"/>
    <cellStyle name="표준 6 19 9" xfId="27986"/>
    <cellStyle name="표준 6 2" xfId="27987"/>
    <cellStyle name="표준 6 2 10" xfId="27988"/>
    <cellStyle name="표준 6 2 10 2" xfId="39061"/>
    <cellStyle name="표준 6 2 11" xfId="27989"/>
    <cellStyle name="표준 6 2 11 2" xfId="39062"/>
    <cellStyle name="표준 6 2 12" xfId="27990"/>
    <cellStyle name="표준 6 2 12 2" xfId="39063"/>
    <cellStyle name="표준 6 2 13" xfId="27991"/>
    <cellStyle name="표준 6 2 13 2" xfId="39064"/>
    <cellStyle name="표준 6 2 14" xfId="27992"/>
    <cellStyle name="표준 6 2 15" xfId="27993"/>
    <cellStyle name="표준 6 2 16" xfId="27994"/>
    <cellStyle name="표준 6 2 17" xfId="27995"/>
    <cellStyle name="표준 6 2 18" xfId="34735"/>
    <cellStyle name="표준 6 2 19" xfId="40974"/>
    <cellStyle name="표준 6 2 2" xfId="27996"/>
    <cellStyle name="표준 6 2 2 10" xfId="27997"/>
    <cellStyle name="표준 6 2 2 10 10" xfId="34731"/>
    <cellStyle name="표준 6 2 2 10 2" xfId="27998"/>
    <cellStyle name="표준 6 2 2 10 2 2" xfId="39065"/>
    <cellStyle name="표준 6 2 2 10 3" xfId="27999"/>
    <cellStyle name="표준 6 2 2 10 3 2" xfId="39066"/>
    <cellStyle name="표준 6 2 2 10 4" xfId="28000"/>
    <cellStyle name="표준 6 2 2 10 4 2" xfId="39067"/>
    <cellStyle name="표준 6 2 2 10 5" xfId="28001"/>
    <cellStyle name="표준 6 2 2 10 5 2" xfId="39068"/>
    <cellStyle name="표준 6 2 2 10 6" xfId="28002"/>
    <cellStyle name="표준 6 2 2 10 7" xfId="28003"/>
    <cellStyle name="표준 6 2 2 10 8" xfId="28004"/>
    <cellStyle name="표준 6 2 2 10 9" xfId="28005"/>
    <cellStyle name="표준 6 2 2 11" xfId="28006"/>
    <cellStyle name="표준 6 2 2 11 10" xfId="28007"/>
    <cellStyle name="표준 6 2 2 11 11" xfId="34729"/>
    <cellStyle name="표준 6 2 2 11 2" xfId="28008"/>
    <cellStyle name="표준 6 2 2 11 2 10" xfId="34727"/>
    <cellStyle name="표준 6 2 2 11 2 2" xfId="28009"/>
    <cellStyle name="표준 6 2 2 11 2 2 2" xfId="39069"/>
    <cellStyle name="표준 6 2 2 11 2 3" xfId="28010"/>
    <cellStyle name="표준 6 2 2 11 2 3 2" xfId="39070"/>
    <cellStyle name="표준 6 2 2 11 2 4" xfId="28011"/>
    <cellStyle name="표준 6 2 2 11 2 4 2" xfId="39071"/>
    <cellStyle name="표준 6 2 2 11 2 5" xfId="28012"/>
    <cellStyle name="표준 6 2 2 11 2 5 2" xfId="39072"/>
    <cellStyle name="표준 6 2 2 11 2 6" xfId="28013"/>
    <cellStyle name="표준 6 2 2 11 2 7" xfId="28014"/>
    <cellStyle name="표준 6 2 2 11 2 8" xfId="28015"/>
    <cellStyle name="표준 6 2 2 11 2 9" xfId="28016"/>
    <cellStyle name="표준 6 2 2 11 3" xfId="28017"/>
    <cellStyle name="표준 6 2 2 11 3 2" xfId="39073"/>
    <cellStyle name="표준 6 2 2 11 4" xfId="28018"/>
    <cellStyle name="표준 6 2 2 11 4 2" xfId="39074"/>
    <cellStyle name="표준 6 2 2 11 5" xfId="28019"/>
    <cellStyle name="표준 6 2 2 11 5 2" xfId="39076"/>
    <cellStyle name="표준 6 2 2 11 6" xfId="28020"/>
    <cellStyle name="표준 6 2 2 11 6 2" xfId="39077"/>
    <cellStyle name="표준 6 2 2 11 7" xfId="28021"/>
    <cellStyle name="표준 6 2 2 11 8" xfId="28022"/>
    <cellStyle name="표준 6 2 2 11 9" xfId="28023"/>
    <cellStyle name="표준 6 2 2 12" xfId="28024"/>
    <cellStyle name="표준 6 2 2 12 10" xfId="34726"/>
    <cellStyle name="표준 6 2 2 12 2" xfId="28025"/>
    <cellStyle name="표준 6 2 2 12 2 2" xfId="39078"/>
    <cellStyle name="표준 6 2 2 12 3" xfId="28026"/>
    <cellStyle name="표준 6 2 2 12 3 2" xfId="39079"/>
    <cellStyle name="표준 6 2 2 12 4" xfId="28027"/>
    <cellStyle name="표준 6 2 2 12 4 2" xfId="39080"/>
    <cellStyle name="표준 6 2 2 12 5" xfId="28028"/>
    <cellStyle name="표준 6 2 2 12 5 2" xfId="39081"/>
    <cellStyle name="표준 6 2 2 12 6" xfId="28029"/>
    <cellStyle name="표준 6 2 2 12 7" xfId="28030"/>
    <cellStyle name="표준 6 2 2 12 8" xfId="28031"/>
    <cellStyle name="표준 6 2 2 12 9" xfId="28032"/>
    <cellStyle name="표준 6 2 2 13" xfId="28033"/>
    <cellStyle name="표준 6 2 2 13 10" xfId="34725"/>
    <cellStyle name="표준 6 2 2 13 2" xfId="28034"/>
    <cellStyle name="표준 6 2 2 13 2 2" xfId="39082"/>
    <cellStyle name="표준 6 2 2 13 3" xfId="28035"/>
    <cellStyle name="표준 6 2 2 13 3 2" xfId="39083"/>
    <cellStyle name="표준 6 2 2 13 4" xfId="28036"/>
    <cellStyle name="표준 6 2 2 13 4 2" xfId="39084"/>
    <cellStyle name="표준 6 2 2 13 5" xfId="28037"/>
    <cellStyle name="표준 6 2 2 13 5 2" xfId="39085"/>
    <cellStyle name="표준 6 2 2 13 6" xfId="28038"/>
    <cellStyle name="표준 6 2 2 13 7" xfId="28039"/>
    <cellStyle name="표준 6 2 2 13 8" xfId="28040"/>
    <cellStyle name="표준 6 2 2 13 9" xfId="28041"/>
    <cellStyle name="표준 6 2 2 14" xfId="28042"/>
    <cellStyle name="표준 6 2 2 14 2" xfId="39086"/>
    <cellStyle name="표준 6 2 2 15" xfId="28043"/>
    <cellStyle name="표준 6 2 2 15 2" xfId="39087"/>
    <cellStyle name="표준 6 2 2 16" xfId="28044"/>
    <cellStyle name="표준 6 2 2 16 2" xfId="39088"/>
    <cellStyle name="표준 6 2 2 17" xfId="28045"/>
    <cellStyle name="표준 6 2 2 17 2" xfId="39089"/>
    <cellStyle name="표준 6 2 2 18" xfId="28046"/>
    <cellStyle name="표준 6 2 2 19" xfId="28047"/>
    <cellStyle name="표준 6 2 2 2" xfId="28048"/>
    <cellStyle name="표준 6 2 2 2 10" xfId="28049"/>
    <cellStyle name="표준 6 2 2 2 11" xfId="34724"/>
    <cellStyle name="표준 6 2 2 2 2" xfId="28050"/>
    <cellStyle name="표준 6 2 2 2 2 10" xfId="34723"/>
    <cellStyle name="표준 6 2 2 2 2 2" xfId="28051"/>
    <cellStyle name="표준 6 2 2 2 2 2 2" xfId="39090"/>
    <cellStyle name="표준 6 2 2 2 2 3" xfId="28052"/>
    <cellStyle name="표준 6 2 2 2 2 3 2" xfId="39091"/>
    <cellStyle name="표준 6 2 2 2 2 4" xfId="28053"/>
    <cellStyle name="표준 6 2 2 2 2 4 2" xfId="39092"/>
    <cellStyle name="표준 6 2 2 2 2 5" xfId="28054"/>
    <cellStyle name="표준 6 2 2 2 2 5 2" xfId="39093"/>
    <cellStyle name="표준 6 2 2 2 2 6" xfId="28055"/>
    <cellStyle name="표준 6 2 2 2 2 7" xfId="28056"/>
    <cellStyle name="표준 6 2 2 2 2 8" xfId="28057"/>
    <cellStyle name="표준 6 2 2 2 2 9" xfId="28058"/>
    <cellStyle name="표준 6 2 2 2 3" xfId="28059"/>
    <cellStyle name="표준 6 2 2 2 3 2" xfId="39094"/>
    <cellStyle name="표준 6 2 2 2 4" xfId="28060"/>
    <cellStyle name="표준 6 2 2 2 4 2" xfId="39095"/>
    <cellStyle name="표준 6 2 2 2 5" xfId="28061"/>
    <cellStyle name="표준 6 2 2 2 5 2" xfId="39096"/>
    <cellStyle name="표준 6 2 2 2 6" xfId="28062"/>
    <cellStyle name="표준 6 2 2 2 6 2" xfId="39097"/>
    <cellStyle name="표준 6 2 2 2 7" xfId="28063"/>
    <cellStyle name="표준 6 2 2 2 8" xfId="28064"/>
    <cellStyle name="표준 6 2 2 2 9" xfId="28065"/>
    <cellStyle name="표준 6 2 2 20" xfId="28066"/>
    <cellStyle name="표준 6 2 2 21" xfId="28067"/>
    <cellStyle name="표준 6 2 2 22" xfId="34733"/>
    <cellStyle name="표준 6 2 2 3" xfId="28068"/>
    <cellStyle name="표준 6 2 2 3 10" xfId="28069"/>
    <cellStyle name="표준 6 2 2 3 11" xfId="34722"/>
    <cellStyle name="표준 6 2 2 3 2" xfId="28070"/>
    <cellStyle name="표준 6 2 2 3 2 10" xfId="34721"/>
    <cellStyle name="표준 6 2 2 3 2 2" xfId="28071"/>
    <cellStyle name="표준 6 2 2 3 2 2 2" xfId="39098"/>
    <cellStyle name="표준 6 2 2 3 2 3" xfId="28072"/>
    <cellStyle name="표준 6 2 2 3 2 3 2" xfId="39099"/>
    <cellStyle name="표준 6 2 2 3 2 4" xfId="28073"/>
    <cellStyle name="표준 6 2 2 3 2 4 2" xfId="39100"/>
    <cellStyle name="표준 6 2 2 3 2 5" xfId="28074"/>
    <cellStyle name="표준 6 2 2 3 2 5 2" xfId="39101"/>
    <cellStyle name="표준 6 2 2 3 2 6" xfId="28075"/>
    <cellStyle name="표준 6 2 2 3 2 7" xfId="28076"/>
    <cellStyle name="표준 6 2 2 3 2 8" xfId="28077"/>
    <cellStyle name="표준 6 2 2 3 2 9" xfId="28078"/>
    <cellStyle name="표준 6 2 2 3 3" xfId="28079"/>
    <cellStyle name="표준 6 2 2 3 3 2" xfId="39102"/>
    <cellStyle name="표준 6 2 2 3 4" xfId="28080"/>
    <cellStyle name="표준 6 2 2 3 4 2" xfId="39103"/>
    <cellStyle name="표준 6 2 2 3 5" xfId="28081"/>
    <cellStyle name="표준 6 2 2 3 5 2" xfId="39104"/>
    <cellStyle name="표준 6 2 2 3 6" xfId="28082"/>
    <cellStyle name="표준 6 2 2 3 6 2" xfId="39105"/>
    <cellStyle name="표준 6 2 2 3 7" xfId="28083"/>
    <cellStyle name="표준 6 2 2 3 8" xfId="28084"/>
    <cellStyle name="표준 6 2 2 3 9" xfId="28085"/>
    <cellStyle name="표준 6 2 2 4" xfId="28086"/>
    <cellStyle name="표준 6 2 2 4 10" xfId="34720"/>
    <cellStyle name="표준 6 2 2 4 2" xfId="28087"/>
    <cellStyle name="표준 6 2 2 4 2 2" xfId="39106"/>
    <cellStyle name="표준 6 2 2 4 3" xfId="28088"/>
    <cellStyle name="표준 6 2 2 4 3 2" xfId="39107"/>
    <cellStyle name="표준 6 2 2 4 4" xfId="28089"/>
    <cellStyle name="표준 6 2 2 4 4 2" xfId="39109"/>
    <cellStyle name="표준 6 2 2 4 5" xfId="28090"/>
    <cellStyle name="표준 6 2 2 4 5 2" xfId="39110"/>
    <cellStyle name="표준 6 2 2 4 6" xfId="28091"/>
    <cellStyle name="표준 6 2 2 4 7" xfId="28092"/>
    <cellStyle name="표준 6 2 2 4 8" xfId="28093"/>
    <cellStyle name="표준 6 2 2 4 9" xfId="28094"/>
    <cellStyle name="표준 6 2 2 5" xfId="28095"/>
    <cellStyle name="표준 6 2 2 5 10" xfId="28096"/>
    <cellStyle name="표준 6 2 2 5 11" xfId="34718"/>
    <cellStyle name="표준 6 2 2 5 2" xfId="28097"/>
    <cellStyle name="표준 6 2 2 5 2 10" xfId="34716"/>
    <cellStyle name="표준 6 2 2 5 2 2" xfId="28098"/>
    <cellStyle name="표준 6 2 2 5 2 2 2" xfId="39111"/>
    <cellStyle name="표준 6 2 2 5 2 3" xfId="28099"/>
    <cellStyle name="표준 6 2 2 5 2 3 2" xfId="39112"/>
    <cellStyle name="표준 6 2 2 5 2 4" xfId="28100"/>
    <cellStyle name="표준 6 2 2 5 2 4 2" xfId="39113"/>
    <cellStyle name="표준 6 2 2 5 2 5" xfId="28101"/>
    <cellStyle name="표준 6 2 2 5 2 5 2" xfId="39114"/>
    <cellStyle name="표준 6 2 2 5 2 6" xfId="28102"/>
    <cellStyle name="표준 6 2 2 5 2 7" xfId="28103"/>
    <cellStyle name="표준 6 2 2 5 2 8" xfId="28104"/>
    <cellStyle name="표준 6 2 2 5 2 9" xfId="28105"/>
    <cellStyle name="표준 6 2 2 5 3" xfId="28106"/>
    <cellStyle name="표준 6 2 2 5 3 2" xfId="39115"/>
    <cellStyle name="표준 6 2 2 5 4" xfId="28107"/>
    <cellStyle name="표준 6 2 2 5 4 2" xfId="39116"/>
    <cellStyle name="표준 6 2 2 5 5" xfId="28108"/>
    <cellStyle name="표준 6 2 2 5 5 2" xfId="39117"/>
    <cellStyle name="표준 6 2 2 5 6" xfId="28109"/>
    <cellStyle name="표준 6 2 2 5 6 2" xfId="39118"/>
    <cellStyle name="표준 6 2 2 5 7" xfId="28110"/>
    <cellStyle name="표준 6 2 2 5 8" xfId="28111"/>
    <cellStyle name="표준 6 2 2 5 9" xfId="28112"/>
    <cellStyle name="표준 6 2 2 6" xfId="28113"/>
    <cellStyle name="표준 6 2 2 6 10" xfId="28114"/>
    <cellStyle name="표준 6 2 2 6 11" xfId="34715"/>
    <cellStyle name="표준 6 2 2 6 2" xfId="28115"/>
    <cellStyle name="표준 6 2 2 6 2 10" xfId="28116"/>
    <cellStyle name="표준 6 2 2 6 2 11" xfId="34713"/>
    <cellStyle name="표준 6 2 2 6 2 2" xfId="28117"/>
    <cellStyle name="표준 6 2 2 6 2 2 2" xfId="39119"/>
    <cellStyle name="표준 6 2 2 6 2 3" xfId="28118"/>
    <cellStyle name="표준 6 2 2 6 2 3 2" xfId="39120"/>
    <cellStyle name="표준 6 2 2 6 2 4" xfId="28119"/>
    <cellStyle name="표준 6 2 2 6 2 4 2" xfId="39121"/>
    <cellStyle name="표준 6 2 2 6 2 5" xfId="28120"/>
    <cellStyle name="표준 6 2 2 6 2 5 2" xfId="39122"/>
    <cellStyle name="표준 6 2 2 6 2 6" xfId="28121"/>
    <cellStyle name="표준 6 2 2 6 2 6 2" xfId="39123"/>
    <cellStyle name="표준 6 2 2 6 2 7" xfId="28122"/>
    <cellStyle name="표준 6 2 2 6 2 8" xfId="28123"/>
    <cellStyle name="표준 6 2 2 6 2 9" xfId="28124"/>
    <cellStyle name="표준 6 2 2 6 3" xfId="28125"/>
    <cellStyle name="표준 6 2 2 6 3 2" xfId="39124"/>
    <cellStyle name="표준 6 2 2 6 4" xfId="28126"/>
    <cellStyle name="표준 6 2 2 6 4 2" xfId="39125"/>
    <cellStyle name="표준 6 2 2 6 5" xfId="28127"/>
    <cellStyle name="표준 6 2 2 6 5 2" xfId="39126"/>
    <cellStyle name="표준 6 2 2 6 6" xfId="28128"/>
    <cellStyle name="표준 6 2 2 6 6 2" xfId="39127"/>
    <cellStyle name="표준 6 2 2 6 7" xfId="28129"/>
    <cellStyle name="표준 6 2 2 6 8" xfId="28130"/>
    <cellStyle name="표준 6 2 2 6 9" xfId="28131"/>
    <cellStyle name="표준 6 2 2 7" xfId="28132"/>
    <cellStyle name="표준 6 2 2 7 10" xfId="28133"/>
    <cellStyle name="표준 6 2 2 7 11" xfId="34711"/>
    <cellStyle name="표준 6 2 2 7 2" xfId="28134"/>
    <cellStyle name="표준 6 2 2 7 2 2" xfId="39128"/>
    <cellStyle name="표준 6 2 2 7 3" xfId="28135"/>
    <cellStyle name="표준 6 2 2 7 3 2" xfId="39129"/>
    <cellStyle name="표준 6 2 2 7 4" xfId="28136"/>
    <cellStyle name="표준 6 2 2 7 4 2" xfId="39130"/>
    <cellStyle name="표준 6 2 2 7 5" xfId="28137"/>
    <cellStyle name="표준 6 2 2 7 5 2" xfId="39131"/>
    <cellStyle name="표준 6 2 2 7 6" xfId="28138"/>
    <cellStyle name="표준 6 2 2 7 6 2" xfId="39132"/>
    <cellStyle name="표준 6 2 2 7 7" xfId="28139"/>
    <cellStyle name="표준 6 2 2 7 8" xfId="28140"/>
    <cellStyle name="표준 6 2 2 7 9" xfId="28141"/>
    <cellStyle name="표준 6 2 2 8" xfId="28142"/>
    <cellStyle name="표준 6 2 2 8 10" xfId="28143"/>
    <cellStyle name="표준 6 2 2 8 11" xfId="34709"/>
    <cellStyle name="표준 6 2 2 8 2" xfId="28144"/>
    <cellStyle name="표준 6 2 2 8 2 2" xfId="39133"/>
    <cellStyle name="표준 6 2 2 8 3" xfId="28145"/>
    <cellStyle name="표준 6 2 2 8 3 2" xfId="39134"/>
    <cellStyle name="표준 6 2 2 8 4" xfId="28146"/>
    <cellStyle name="표준 6 2 2 8 4 2" xfId="29494"/>
    <cellStyle name="표준 6 2 2 8 5" xfId="28147"/>
    <cellStyle name="표준 6 2 2 8 5 2" xfId="39135"/>
    <cellStyle name="표준 6 2 2 8 6" xfId="28148"/>
    <cellStyle name="표준 6 2 2 8 6 2" xfId="39136"/>
    <cellStyle name="표준 6 2 2 8 7" xfId="28149"/>
    <cellStyle name="표준 6 2 2 8 8" xfId="28150"/>
    <cellStyle name="표준 6 2 2 8 9" xfId="28151"/>
    <cellStyle name="표준 6 2 2 9" xfId="28152"/>
    <cellStyle name="표준 6 2 2 9 10" xfId="28153"/>
    <cellStyle name="표준 6 2 2 9 11" xfId="34707"/>
    <cellStyle name="표준 6 2 2 9 2" xfId="28154"/>
    <cellStyle name="표준 6 2 2 9 2 2" xfId="39137"/>
    <cellStyle name="표준 6 2 2 9 3" xfId="28155"/>
    <cellStyle name="표준 6 2 2 9 3 2" xfId="39138"/>
    <cellStyle name="표준 6 2 2 9 4" xfId="28156"/>
    <cellStyle name="표준 6 2 2 9 4 2" xfId="39139"/>
    <cellStyle name="표준 6 2 2 9 5" xfId="28157"/>
    <cellStyle name="표준 6 2 2 9 5 2" xfId="39140"/>
    <cellStyle name="표준 6 2 2 9 6" xfId="28158"/>
    <cellStyle name="표준 6 2 2 9 6 2" xfId="39141"/>
    <cellStyle name="표준 6 2 2 9 7" xfId="28159"/>
    <cellStyle name="표준 6 2 2 9 8" xfId="28160"/>
    <cellStyle name="표준 6 2 2 9 9" xfId="28161"/>
    <cellStyle name="표준 6 2 3" xfId="28162"/>
    <cellStyle name="표준 6 2 3 10" xfId="28163"/>
    <cellStyle name="표준 6 2 3 11" xfId="34705"/>
    <cellStyle name="표준 6 2 3 2" xfId="28164"/>
    <cellStyle name="표준 6 2 3 2 2" xfId="39143"/>
    <cellStyle name="표준 6 2 3 3" xfId="28165"/>
    <cellStyle name="표준 6 2 3 3 2" xfId="39144"/>
    <cellStyle name="표준 6 2 3 4" xfId="28166"/>
    <cellStyle name="표준 6 2 3 4 2" xfId="39145"/>
    <cellStyle name="표준 6 2 3 5" xfId="28167"/>
    <cellStyle name="표준 6 2 3 5 2" xfId="39146"/>
    <cellStyle name="표준 6 2 3 6" xfId="28168"/>
    <cellStyle name="표준 6 2 3 6 2" xfId="39147"/>
    <cellStyle name="표준 6 2 3 7" xfId="28169"/>
    <cellStyle name="표준 6 2 3 8" xfId="28170"/>
    <cellStyle name="표준 6 2 3 9" xfId="28171"/>
    <cellStyle name="표준 6 2 4" xfId="28172"/>
    <cellStyle name="표준 6 2 4 10" xfId="28173"/>
    <cellStyle name="표준 6 2 4 11" xfId="34704"/>
    <cellStyle name="표준 6 2 4 2" xfId="28174"/>
    <cellStyle name="표준 6 2 4 2 2" xfId="39148"/>
    <cellStyle name="표준 6 2 4 3" xfId="28175"/>
    <cellStyle name="표준 6 2 4 3 2" xfId="39149"/>
    <cellStyle name="표준 6 2 4 4" xfId="28176"/>
    <cellStyle name="표준 6 2 4 4 2" xfId="39150"/>
    <cellStyle name="표준 6 2 4 5" xfId="28177"/>
    <cellStyle name="표준 6 2 4 5 2" xfId="39151"/>
    <cellStyle name="표준 6 2 4 6" xfId="28178"/>
    <cellStyle name="표준 6 2 4 6 2" xfId="39152"/>
    <cellStyle name="표준 6 2 4 7" xfId="28179"/>
    <cellStyle name="표준 6 2 4 8" xfId="28180"/>
    <cellStyle name="표준 6 2 4 9" xfId="28181"/>
    <cellStyle name="표준 6 2 5" xfId="28182"/>
    <cellStyle name="표준 6 2 5 10" xfId="28183"/>
    <cellStyle name="표준 6 2 5 11" xfId="34703"/>
    <cellStyle name="표준 6 2 5 2" xfId="28184"/>
    <cellStyle name="표준 6 2 5 2 2" xfId="39153"/>
    <cellStyle name="표준 6 2 5 3" xfId="28185"/>
    <cellStyle name="표준 6 2 5 3 2" xfId="39154"/>
    <cellStyle name="표준 6 2 5 4" xfId="28186"/>
    <cellStyle name="표준 6 2 5 4 2" xfId="39155"/>
    <cellStyle name="표준 6 2 5 5" xfId="28187"/>
    <cellStyle name="표준 6 2 5 5 2" xfId="39156"/>
    <cellStyle name="표준 6 2 5 6" xfId="28188"/>
    <cellStyle name="표준 6 2 5 6 2" xfId="39157"/>
    <cellStyle name="표준 6 2 5 7" xfId="28189"/>
    <cellStyle name="표준 6 2 5 8" xfId="28190"/>
    <cellStyle name="표준 6 2 5 9" xfId="28191"/>
    <cellStyle name="표준 6 2 6" xfId="28192"/>
    <cellStyle name="표준 6 2 6 10" xfId="28193"/>
    <cellStyle name="표준 6 2 6 11" xfId="34702"/>
    <cellStyle name="표준 6 2 6 2" xfId="28194"/>
    <cellStyle name="표준 6 2 6 2 2" xfId="39158"/>
    <cellStyle name="표준 6 2 6 3" xfId="28195"/>
    <cellStyle name="표준 6 2 6 3 2" xfId="39159"/>
    <cellStyle name="표준 6 2 6 4" xfId="28196"/>
    <cellStyle name="표준 6 2 6 4 2" xfId="39160"/>
    <cellStyle name="표준 6 2 6 5" xfId="28197"/>
    <cellStyle name="표준 6 2 6 5 2" xfId="39161"/>
    <cellStyle name="표준 6 2 6 6" xfId="28198"/>
    <cellStyle name="표준 6 2 6 6 2" xfId="39162"/>
    <cellStyle name="표준 6 2 6 7" xfId="28199"/>
    <cellStyle name="표준 6 2 6 8" xfId="28200"/>
    <cellStyle name="표준 6 2 6 9" xfId="28201"/>
    <cellStyle name="표준 6 2 7" xfId="28202"/>
    <cellStyle name="표준 6 2 7 10" xfId="28203"/>
    <cellStyle name="표준 6 2 7 11" xfId="34701"/>
    <cellStyle name="표준 6 2 7 2" xfId="28204"/>
    <cellStyle name="표준 6 2 7 2 2" xfId="39163"/>
    <cellStyle name="표준 6 2 7 3" xfId="28205"/>
    <cellStyle name="표준 6 2 7 3 2" xfId="39164"/>
    <cellStyle name="표준 6 2 7 4" xfId="28206"/>
    <cellStyle name="표준 6 2 7 4 2" xfId="39165"/>
    <cellStyle name="표준 6 2 7 5" xfId="28207"/>
    <cellStyle name="표준 6 2 7 5 2" xfId="39166"/>
    <cellStyle name="표준 6 2 7 6" xfId="28208"/>
    <cellStyle name="표준 6 2 7 6 2" xfId="39167"/>
    <cellStyle name="표준 6 2 7 7" xfId="28209"/>
    <cellStyle name="표준 6 2 7 8" xfId="28210"/>
    <cellStyle name="표준 6 2 7 9" xfId="28211"/>
    <cellStyle name="표준 6 2 8" xfId="28212"/>
    <cellStyle name="표준 6 2 8 10" xfId="28213"/>
    <cellStyle name="표준 6 2 8 11" xfId="34699"/>
    <cellStyle name="표준 6 2 8 2" xfId="28214"/>
    <cellStyle name="표준 6 2 8 2 2" xfId="39168"/>
    <cellStyle name="표준 6 2 8 3" xfId="28215"/>
    <cellStyle name="표준 6 2 8 3 2" xfId="39169"/>
    <cellStyle name="표준 6 2 8 4" xfId="28216"/>
    <cellStyle name="표준 6 2 8 4 2" xfId="39170"/>
    <cellStyle name="표준 6 2 8 5" xfId="28217"/>
    <cellStyle name="표준 6 2 8 5 2" xfId="39171"/>
    <cellStyle name="표준 6 2 8 6" xfId="28218"/>
    <cellStyle name="표준 6 2 8 6 2" xfId="39172"/>
    <cellStyle name="표준 6 2 8 7" xfId="28219"/>
    <cellStyle name="표준 6 2 8 8" xfId="28220"/>
    <cellStyle name="표준 6 2 8 9" xfId="28221"/>
    <cellStyle name="표준 6 2 9" xfId="28222"/>
    <cellStyle name="표준 6 2 9 10" xfId="28223"/>
    <cellStyle name="표준 6 2 9 11" xfId="34697"/>
    <cellStyle name="표준 6 2 9 2" xfId="28224"/>
    <cellStyle name="표준 6 2 9 2 2" xfId="39173"/>
    <cellStyle name="표준 6 2 9 3" xfId="28225"/>
    <cellStyle name="표준 6 2 9 3 2" xfId="39174"/>
    <cellStyle name="표준 6 2 9 4" xfId="28226"/>
    <cellStyle name="표준 6 2 9 4 2" xfId="39175"/>
    <cellStyle name="표준 6 2 9 5" xfId="28227"/>
    <cellStyle name="표준 6 2 9 5 2" xfId="39176"/>
    <cellStyle name="표준 6 2 9 6" xfId="28228"/>
    <cellStyle name="표준 6 2 9 6 2" xfId="39177"/>
    <cellStyle name="표준 6 2 9 7" xfId="28229"/>
    <cellStyle name="표준 6 2 9 8" xfId="28230"/>
    <cellStyle name="표준 6 2 9 9" xfId="28231"/>
    <cellStyle name="표준 6 20" xfId="28232"/>
    <cellStyle name="표준 6 20 10" xfId="28233"/>
    <cellStyle name="표준 6 20 11" xfId="34695"/>
    <cellStyle name="표준 6 20 2" xfId="28234"/>
    <cellStyle name="표준 6 20 2 2" xfId="39178"/>
    <cellStyle name="표준 6 20 3" xfId="28235"/>
    <cellStyle name="표준 6 20 3 2" xfId="39179"/>
    <cellStyle name="표준 6 20 4" xfId="28236"/>
    <cellStyle name="표준 6 20 4 2" xfId="39180"/>
    <cellStyle name="표준 6 20 5" xfId="28237"/>
    <cellStyle name="표준 6 20 5 2" xfId="39181"/>
    <cellStyle name="표준 6 20 6" xfId="28238"/>
    <cellStyle name="표준 6 20 6 2" xfId="39182"/>
    <cellStyle name="표준 6 20 7" xfId="28239"/>
    <cellStyle name="표준 6 20 8" xfId="28240"/>
    <cellStyle name="표준 6 20 9" xfId="28241"/>
    <cellStyle name="표준 6 21" xfId="28242"/>
    <cellStyle name="표준 6 21 2" xfId="39183"/>
    <cellStyle name="표준 6 22" xfId="28243"/>
    <cellStyle name="표준 6 22 2" xfId="39184"/>
    <cellStyle name="표준 6 23" xfId="28244"/>
    <cellStyle name="표준 6 23 2" xfId="39185"/>
    <cellStyle name="표준 6 24" xfId="28245"/>
    <cellStyle name="표준 6 24 2" xfId="39186"/>
    <cellStyle name="표준 6 25" xfId="28246"/>
    <cellStyle name="표준 6 26" xfId="28247"/>
    <cellStyle name="표준 6 27" xfId="28248"/>
    <cellStyle name="표준 6 28" xfId="28249"/>
    <cellStyle name="표준 6 29" xfId="34758"/>
    <cellStyle name="표준 6 3" xfId="28250"/>
    <cellStyle name="표준 6 3 10" xfId="28251"/>
    <cellStyle name="표준 6 3 10 2" xfId="39187"/>
    <cellStyle name="표준 6 3 11" xfId="28252"/>
    <cellStyle name="표준 6 3 11 2" xfId="39188"/>
    <cellStyle name="표준 6 3 12" xfId="28253"/>
    <cellStyle name="표준 6 3 13" xfId="28254"/>
    <cellStyle name="표준 6 3 14" xfId="28255"/>
    <cellStyle name="표준 6 3 15" xfId="28256"/>
    <cellStyle name="표준 6 3 16" xfId="34693"/>
    <cellStyle name="표준 6 3 2" xfId="28257"/>
    <cellStyle name="표준 6 3 2 10" xfId="28258"/>
    <cellStyle name="표준 6 3 2 10 10" xfId="28259"/>
    <cellStyle name="표준 6 3 2 10 11" xfId="28260"/>
    <cellStyle name="표준 6 3 2 10 12" xfId="34690"/>
    <cellStyle name="표준 6 3 2 10 2" xfId="28261"/>
    <cellStyle name="표준 6 3 2 10 2 10" xfId="28262"/>
    <cellStyle name="표준 6 3 2 10 2 11" xfId="34689"/>
    <cellStyle name="표준 6 3 2 10 2 2" xfId="28263"/>
    <cellStyle name="표준 6 3 2 10 2 2 2" xfId="39189"/>
    <cellStyle name="표준 6 3 2 10 2 3" xfId="28264"/>
    <cellStyle name="표준 6 3 2 10 2 3 2" xfId="39190"/>
    <cellStyle name="표준 6 3 2 10 2 4" xfId="28265"/>
    <cellStyle name="표준 6 3 2 10 2 4 2" xfId="39192"/>
    <cellStyle name="표준 6 3 2 10 2 5" xfId="28266"/>
    <cellStyle name="표준 6 3 2 10 2 5 2" xfId="39193"/>
    <cellStyle name="표준 6 3 2 10 2 6" xfId="28267"/>
    <cellStyle name="표준 6 3 2 10 2 6 2" xfId="39194"/>
    <cellStyle name="표준 6 3 2 10 2 7" xfId="28268"/>
    <cellStyle name="표준 6 3 2 10 2 8" xfId="28269"/>
    <cellStyle name="표준 6 3 2 10 2 9" xfId="28270"/>
    <cellStyle name="표준 6 3 2 10 3" xfId="28271"/>
    <cellStyle name="표준 6 3 2 10 3 2" xfId="39195"/>
    <cellStyle name="표준 6 3 2 10 4" xfId="28272"/>
    <cellStyle name="표준 6 3 2 10 4 2" xfId="39196"/>
    <cellStyle name="표준 6 3 2 10 5" xfId="28273"/>
    <cellStyle name="표준 6 3 2 10 5 2" xfId="39197"/>
    <cellStyle name="표준 6 3 2 10 6" xfId="28274"/>
    <cellStyle name="표준 6 3 2 10 6 2" xfId="39198"/>
    <cellStyle name="표준 6 3 2 10 7" xfId="28275"/>
    <cellStyle name="표준 6 3 2 10 7 2" xfId="39199"/>
    <cellStyle name="표준 6 3 2 10 8" xfId="28276"/>
    <cellStyle name="표준 6 3 2 10 9" xfId="28277"/>
    <cellStyle name="표준 6 3 2 11" xfId="28278"/>
    <cellStyle name="표준 6 3 2 11 10" xfId="28279"/>
    <cellStyle name="표준 6 3 2 11 11" xfId="34688"/>
    <cellStyle name="표준 6 3 2 11 2" xfId="28280"/>
    <cellStyle name="표준 6 3 2 11 2 2" xfId="39200"/>
    <cellStyle name="표준 6 3 2 11 3" xfId="28281"/>
    <cellStyle name="표준 6 3 2 11 3 2" xfId="39201"/>
    <cellStyle name="표준 6 3 2 11 4" xfId="28282"/>
    <cellStyle name="표준 6 3 2 11 4 2" xfId="39202"/>
    <cellStyle name="표준 6 3 2 11 5" xfId="28283"/>
    <cellStyle name="표준 6 3 2 11 5 2" xfId="39203"/>
    <cellStyle name="표준 6 3 2 11 6" xfId="28284"/>
    <cellStyle name="표준 6 3 2 11 6 2" xfId="39204"/>
    <cellStyle name="표준 6 3 2 11 7" xfId="28285"/>
    <cellStyle name="표준 6 3 2 11 8" xfId="28286"/>
    <cellStyle name="표준 6 3 2 11 9" xfId="28287"/>
    <cellStyle name="표준 6 3 2 12" xfId="28288"/>
    <cellStyle name="표준 6 3 2 12 10" xfId="28289"/>
    <cellStyle name="표준 6 3 2 12 11" xfId="34686"/>
    <cellStyle name="표준 6 3 2 12 2" xfId="28290"/>
    <cellStyle name="표준 6 3 2 12 2 2" xfId="39205"/>
    <cellStyle name="표준 6 3 2 12 3" xfId="28291"/>
    <cellStyle name="표준 6 3 2 12 3 2" xfId="39206"/>
    <cellStyle name="표준 6 3 2 12 4" xfId="28292"/>
    <cellStyle name="표준 6 3 2 12 4 2" xfId="39207"/>
    <cellStyle name="표준 6 3 2 12 5" xfId="28293"/>
    <cellStyle name="표준 6 3 2 12 5 2" xfId="39208"/>
    <cellStyle name="표준 6 3 2 12 6" xfId="28294"/>
    <cellStyle name="표준 6 3 2 12 6 2" xfId="39209"/>
    <cellStyle name="표준 6 3 2 12 7" xfId="28295"/>
    <cellStyle name="표준 6 3 2 12 8" xfId="28296"/>
    <cellStyle name="표준 6 3 2 12 9" xfId="28297"/>
    <cellStyle name="표준 6 3 2 13" xfId="28298"/>
    <cellStyle name="표준 6 3 2 13 2" xfId="39210"/>
    <cellStyle name="표준 6 3 2 14" xfId="28299"/>
    <cellStyle name="표준 6 3 2 14 2" xfId="39211"/>
    <cellStyle name="표준 6 3 2 15" xfId="28300"/>
    <cellStyle name="표준 6 3 2 15 2" xfId="39212"/>
    <cellStyle name="표준 6 3 2 16" xfId="28301"/>
    <cellStyle name="표준 6 3 2 16 2" xfId="39213"/>
    <cellStyle name="표준 6 3 2 17" xfId="28302"/>
    <cellStyle name="표준 6 3 2 17 2" xfId="39214"/>
    <cellStyle name="표준 6 3 2 18" xfId="28303"/>
    <cellStyle name="표준 6 3 2 19" xfId="28304"/>
    <cellStyle name="표준 6 3 2 2" xfId="28305"/>
    <cellStyle name="표준 6 3 2 2 10" xfId="28306"/>
    <cellStyle name="표준 6 3 2 2 11" xfId="34684"/>
    <cellStyle name="표준 6 3 2 2 2" xfId="28307"/>
    <cellStyle name="표준 6 3 2 2 2 2" xfId="39215"/>
    <cellStyle name="표준 6 3 2 2 3" xfId="28308"/>
    <cellStyle name="표준 6 3 2 2 3 2" xfId="39216"/>
    <cellStyle name="표준 6 3 2 2 4" xfId="28309"/>
    <cellStyle name="표준 6 3 2 2 4 2" xfId="39217"/>
    <cellStyle name="표준 6 3 2 2 5" xfId="28310"/>
    <cellStyle name="표준 6 3 2 2 5 2" xfId="39218"/>
    <cellStyle name="표준 6 3 2 2 6" xfId="28311"/>
    <cellStyle name="표준 6 3 2 2 6 2" xfId="39219"/>
    <cellStyle name="표준 6 3 2 2 7" xfId="28312"/>
    <cellStyle name="표준 6 3 2 2 8" xfId="28313"/>
    <cellStyle name="표준 6 3 2 2 9" xfId="28314"/>
    <cellStyle name="표준 6 3 2 20" xfId="28315"/>
    <cellStyle name="표준 6 3 2 21" xfId="28316"/>
    <cellStyle name="표준 6 3 2 22" xfId="34691"/>
    <cellStyle name="표준 6 3 2 3" xfId="28317"/>
    <cellStyle name="표준 6 3 2 3 10" xfId="28318"/>
    <cellStyle name="표준 6 3 2 3 11" xfId="28319"/>
    <cellStyle name="표준 6 3 2 3 12" xfId="34682"/>
    <cellStyle name="표준 6 3 2 3 2" xfId="28320"/>
    <cellStyle name="표준 6 3 2 3 2 10" xfId="28321"/>
    <cellStyle name="표준 6 3 2 3 2 11" xfId="34680"/>
    <cellStyle name="표준 6 3 2 3 2 2" xfId="28322"/>
    <cellStyle name="표준 6 3 2 3 2 2 2" xfId="39220"/>
    <cellStyle name="표준 6 3 2 3 2 3" xfId="28323"/>
    <cellStyle name="표준 6 3 2 3 2 3 2" xfId="39221"/>
    <cellStyle name="표준 6 3 2 3 2 4" xfId="28324"/>
    <cellStyle name="표준 6 3 2 3 2 4 2" xfId="39222"/>
    <cellStyle name="표준 6 3 2 3 2 5" xfId="28325"/>
    <cellStyle name="표준 6 3 2 3 2 5 2" xfId="39223"/>
    <cellStyle name="표준 6 3 2 3 2 6" xfId="28326"/>
    <cellStyle name="표준 6 3 2 3 2 6 2" xfId="39224"/>
    <cellStyle name="표준 6 3 2 3 2 7" xfId="28327"/>
    <cellStyle name="표준 6 3 2 3 2 8" xfId="28328"/>
    <cellStyle name="표준 6 3 2 3 2 9" xfId="28329"/>
    <cellStyle name="표준 6 3 2 3 3" xfId="28330"/>
    <cellStyle name="표준 6 3 2 3 3 2" xfId="39225"/>
    <cellStyle name="표준 6 3 2 3 4" xfId="28331"/>
    <cellStyle name="표준 6 3 2 3 4 2" xfId="39226"/>
    <cellStyle name="표준 6 3 2 3 5" xfId="28332"/>
    <cellStyle name="표준 6 3 2 3 5 2" xfId="39227"/>
    <cellStyle name="표준 6 3 2 3 6" xfId="28333"/>
    <cellStyle name="표준 6 3 2 3 6 2" xfId="39228"/>
    <cellStyle name="표준 6 3 2 3 7" xfId="28334"/>
    <cellStyle name="표준 6 3 2 3 7 2" xfId="39229"/>
    <cellStyle name="표준 6 3 2 3 8" xfId="28335"/>
    <cellStyle name="표준 6 3 2 3 9" xfId="28336"/>
    <cellStyle name="표준 6 3 2 4" xfId="28337"/>
    <cellStyle name="표준 6 3 2 4 10" xfId="28338"/>
    <cellStyle name="표준 6 3 2 4 11" xfId="28339"/>
    <cellStyle name="표준 6 3 2 4 12" xfId="34678"/>
    <cellStyle name="표준 6 3 2 4 2" xfId="28340"/>
    <cellStyle name="표준 6 3 2 4 2 10" xfId="28341"/>
    <cellStyle name="표준 6 3 2 4 2 11" xfId="34677"/>
    <cellStyle name="표준 6 3 2 4 2 2" xfId="28342"/>
    <cellStyle name="표준 6 3 2 4 2 2 2" xfId="39230"/>
    <cellStyle name="표준 6 3 2 4 2 3" xfId="28343"/>
    <cellStyle name="표준 6 3 2 4 2 3 2" xfId="39231"/>
    <cellStyle name="표준 6 3 2 4 2 4" xfId="28344"/>
    <cellStyle name="표준 6 3 2 4 2 4 2" xfId="39232"/>
    <cellStyle name="표준 6 3 2 4 2 5" xfId="28345"/>
    <cellStyle name="표준 6 3 2 4 2 5 2" xfId="39233"/>
    <cellStyle name="표준 6 3 2 4 2 6" xfId="28346"/>
    <cellStyle name="표준 6 3 2 4 2 6 2" xfId="39234"/>
    <cellStyle name="표준 6 3 2 4 2 7" xfId="28347"/>
    <cellStyle name="표준 6 3 2 4 2 8" xfId="28348"/>
    <cellStyle name="표준 6 3 2 4 2 9" xfId="28349"/>
    <cellStyle name="표준 6 3 2 4 3" xfId="28350"/>
    <cellStyle name="표준 6 3 2 4 3 2" xfId="39235"/>
    <cellStyle name="표준 6 3 2 4 4" xfId="28351"/>
    <cellStyle name="표준 6 3 2 4 4 2" xfId="39236"/>
    <cellStyle name="표준 6 3 2 4 5" xfId="28352"/>
    <cellStyle name="표준 6 3 2 4 5 2" xfId="39237"/>
    <cellStyle name="표준 6 3 2 4 6" xfId="28353"/>
    <cellStyle name="표준 6 3 2 4 6 2" xfId="39238"/>
    <cellStyle name="표준 6 3 2 4 7" xfId="28354"/>
    <cellStyle name="표준 6 3 2 4 7 2" xfId="39239"/>
    <cellStyle name="표준 6 3 2 4 8" xfId="28355"/>
    <cellStyle name="표준 6 3 2 4 9" xfId="28356"/>
    <cellStyle name="표준 6 3 2 5" xfId="28357"/>
    <cellStyle name="표준 6 3 2 5 10" xfId="28358"/>
    <cellStyle name="표준 6 3 2 5 11" xfId="28359"/>
    <cellStyle name="표준 6 3 2 5 12" xfId="34676"/>
    <cellStyle name="표준 6 3 2 5 2" xfId="28360"/>
    <cellStyle name="표준 6 3 2 5 2 10" xfId="28361"/>
    <cellStyle name="표준 6 3 2 5 2 11" xfId="34675"/>
    <cellStyle name="표준 6 3 2 5 2 2" xfId="28362"/>
    <cellStyle name="표준 6 3 2 5 2 2 2" xfId="39240"/>
    <cellStyle name="표준 6 3 2 5 2 3" xfId="28363"/>
    <cellStyle name="표준 6 3 2 5 2 3 2" xfId="39241"/>
    <cellStyle name="표준 6 3 2 5 2 4" xfId="28364"/>
    <cellStyle name="표준 6 3 2 5 2 4 2" xfId="39242"/>
    <cellStyle name="표준 6 3 2 5 2 5" xfId="28365"/>
    <cellStyle name="표준 6 3 2 5 2 5 2" xfId="39243"/>
    <cellStyle name="표준 6 3 2 5 2 6" xfId="28366"/>
    <cellStyle name="표준 6 3 2 5 2 6 2" xfId="39244"/>
    <cellStyle name="표준 6 3 2 5 2 7" xfId="28367"/>
    <cellStyle name="표준 6 3 2 5 2 8" xfId="28368"/>
    <cellStyle name="표준 6 3 2 5 2 9" xfId="28369"/>
    <cellStyle name="표준 6 3 2 5 3" xfId="28370"/>
    <cellStyle name="표준 6 3 2 5 3 2" xfId="39245"/>
    <cellStyle name="표준 6 3 2 5 4" xfId="28371"/>
    <cellStyle name="표준 6 3 2 5 4 2" xfId="39247"/>
    <cellStyle name="표준 6 3 2 5 5" xfId="28372"/>
    <cellStyle name="표준 6 3 2 5 5 2" xfId="39248"/>
    <cellStyle name="표준 6 3 2 5 6" xfId="28373"/>
    <cellStyle name="표준 6 3 2 5 6 2" xfId="39249"/>
    <cellStyle name="표준 6 3 2 5 7" xfId="28374"/>
    <cellStyle name="표준 6 3 2 5 7 2" xfId="39250"/>
    <cellStyle name="표준 6 3 2 5 8" xfId="28375"/>
    <cellStyle name="표준 6 3 2 5 9" xfId="28376"/>
    <cellStyle name="표준 6 3 2 6" xfId="28377"/>
    <cellStyle name="표준 6 3 2 6 10" xfId="28378"/>
    <cellStyle name="표준 6 3 2 6 11" xfId="34674"/>
    <cellStyle name="표준 6 3 2 6 2" xfId="28379"/>
    <cellStyle name="표준 6 3 2 6 2 2" xfId="39251"/>
    <cellStyle name="표준 6 3 2 6 3" xfId="28380"/>
    <cellStyle name="표준 6 3 2 6 3 2" xfId="39252"/>
    <cellStyle name="표준 6 3 2 6 4" xfId="28381"/>
    <cellStyle name="표준 6 3 2 6 4 2" xfId="39253"/>
    <cellStyle name="표준 6 3 2 6 5" xfId="28382"/>
    <cellStyle name="표준 6 3 2 6 5 2" xfId="39254"/>
    <cellStyle name="표준 6 3 2 6 6" xfId="28383"/>
    <cellStyle name="표준 6 3 2 6 6 2" xfId="39255"/>
    <cellStyle name="표준 6 3 2 6 7" xfId="28384"/>
    <cellStyle name="표준 6 3 2 6 8" xfId="28385"/>
    <cellStyle name="표준 6 3 2 6 9" xfId="28386"/>
    <cellStyle name="표준 6 3 2 7" xfId="28387"/>
    <cellStyle name="표준 6 3 2 7 10" xfId="28388"/>
    <cellStyle name="표준 6 3 2 7 11" xfId="34673"/>
    <cellStyle name="표준 6 3 2 7 2" xfId="28389"/>
    <cellStyle name="표준 6 3 2 7 2 2" xfId="39256"/>
    <cellStyle name="표준 6 3 2 7 3" xfId="28390"/>
    <cellStyle name="표준 6 3 2 7 3 2" xfId="39257"/>
    <cellStyle name="표준 6 3 2 7 4" xfId="28391"/>
    <cellStyle name="표준 6 3 2 7 4 2" xfId="39258"/>
    <cellStyle name="표준 6 3 2 7 5" xfId="28392"/>
    <cellStyle name="표준 6 3 2 7 5 2" xfId="39259"/>
    <cellStyle name="표준 6 3 2 7 6" xfId="28393"/>
    <cellStyle name="표준 6 3 2 7 6 2" xfId="39260"/>
    <cellStyle name="표준 6 3 2 7 7" xfId="28394"/>
    <cellStyle name="표준 6 3 2 7 8" xfId="28395"/>
    <cellStyle name="표준 6 3 2 7 9" xfId="28396"/>
    <cellStyle name="표준 6 3 2 8" xfId="28397"/>
    <cellStyle name="표준 6 3 2 8 10" xfId="28398"/>
    <cellStyle name="표준 6 3 2 8 11" xfId="34672"/>
    <cellStyle name="표준 6 3 2 8 2" xfId="28399"/>
    <cellStyle name="표준 6 3 2 8 2 2" xfId="39261"/>
    <cellStyle name="표준 6 3 2 8 3" xfId="28400"/>
    <cellStyle name="표준 6 3 2 8 3 2" xfId="39262"/>
    <cellStyle name="표준 6 3 2 8 4" xfId="28401"/>
    <cellStyle name="표준 6 3 2 8 4 2" xfId="39263"/>
    <cellStyle name="표준 6 3 2 8 5" xfId="28402"/>
    <cellStyle name="표준 6 3 2 8 5 2" xfId="39264"/>
    <cellStyle name="표준 6 3 2 8 6" xfId="28403"/>
    <cellStyle name="표준 6 3 2 8 6 2" xfId="39265"/>
    <cellStyle name="표준 6 3 2 8 7" xfId="28404"/>
    <cellStyle name="표준 6 3 2 8 8" xfId="28405"/>
    <cellStyle name="표준 6 3 2 8 9" xfId="28406"/>
    <cellStyle name="표준 6 3 2 9" xfId="28407"/>
    <cellStyle name="표준 6 3 2 9 10" xfId="28408"/>
    <cellStyle name="표준 6 3 2 9 11" xfId="34670"/>
    <cellStyle name="표준 6 3 2 9 2" xfId="28409"/>
    <cellStyle name="표준 6 3 2 9 2 2" xfId="39266"/>
    <cellStyle name="표준 6 3 2 9 3" xfId="28410"/>
    <cellStyle name="표준 6 3 2 9 3 2" xfId="39267"/>
    <cellStyle name="표준 6 3 2 9 4" xfId="28411"/>
    <cellStyle name="표준 6 3 2 9 4 2" xfId="39268"/>
    <cellStyle name="표준 6 3 2 9 5" xfId="28412"/>
    <cellStyle name="표준 6 3 2 9 5 2" xfId="39269"/>
    <cellStyle name="표준 6 3 2 9 6" xfId="28413"/>
    <cellStyle name="표준 6 3 2 9 6 2" xfId="39270"/>
    <cellStyle name="표준 6 3 2 9 7" xfId="28414"/>
    <cellStyle name="표준 6 3 2 9 8" xfId="28415"/>
    <cellStyle name="표준 6 3 2 9 9" xfId="28416"/>
    <cellStyle name="표준 6 3 3" xfId="28417"/>
    <cellStyle name="표준 6 3 3 10" xfId="28418"/>
    <cellStyle name="표준 6 3 3 11" xfId="34668"/>
    <cellStyle name="표준 6 3 3 12" xfId="40975"/>
    <cellStyle name="표준 6 3 3 2" xfId="28419"/>
    <cellStyle name="표준 6 3 3 2 2" xfId="39271"/>
    <cellStyle name="표준 6 3 3 3" xfId="28420"/>
    <cellStyle name="표준 6 3 3 3 2" xfId="39272"/>
    <cellStyle name="표준 6 3 3 4" xfId="28421"/>
    <cellStyle name="표준 6 3 3 4 2" xfId="39273"/>
    <cellStyle name="표준 6 3 3 5" xfId="28422"/>
    <cellStyle name="표준 6 3 3 5 2" xfId="39274"/>
    <cellStyle name="표준 6 3 3 6" xfId="28423"/>
    <cellStyle name="표준 6 3 3 6 2" xfId="39275"/>
    <cellStyle name="표준 6 3 3 7" xfId="28424"/>
    <cellStyle name="표준 6 3 3 8" xfId="28425"/>
    <cellStyle name="표준 6 3 3 9" xfId="28426"/>
    <cellStyle name="표준 6 3 4" xfId="28427"/>
    <cellStyle name="표준 6 3 4 10" xfId="28428"/>
    <cellStyle name="표준 6 3 4 11" xfId="34666"/>
    <cellStyle name="표준 6 3 4 2" xfId="28429"/>
    <cellStyle name="표준 6 3 4 2 2" xfId="39276"/>
    <cellStyle name="표준 6 3 4 3" xfId="28430"/>
    <cellStyle name="표준 6 3 4 3 2" xfId="39277"/>
    <cellStyle name="표준 6 3 4 4" xfId="28431"/>
    <cellStyle name="표준 6 3 4 4 2" xfId="39278"/>
    <cellStyle name="표준 6 3 4 5" xfId="28432"/>
    <cellStyle name="표준 6 3 4 5 2" xfId="39279"/>
    <cellStyle name="표준 6 3 4 6" xfId="28433"/>
    <cellStyle name="표준 6 3 4 6 2" xfId="39280"/>
    <cellStyle name="표준 6 3 4 7" xfId="28434"/>
    <cellStyle name="표준 6 3 4 8" xfId="28435"/>
    <cellStyle name="표준 6 3 4 9" xfId="28436"/>
    <cellStyle name="표준 6 3 5" xfId="28437"/>
    <cellStyle name="표준 6 3 5 10" xfId="28438"/>
    <cellStyle name="표준 6 3 5 11" xfId="34664"/>
    <cellStyle name="표준 6 3 5 2" xfId="28439"/>
    <cellStyle name="표준 6 3 5 2 2" xfId="39282"/>
    <cellStyle name="표준 6 3 5 3" xfId="28440"/>
    <cellStyle name="표준 6 3 5 3 2" xfId="39283"/>
    <cellStyle name="표준 6 3 5 4" xfId="28441"/>
    <cellStyle name="표준 6 3 5 4 2" xfId="39284"/>
    <cellStyle name="표준 6 3 5 5" xfId="28442"/>
    <cellStyle name="표준 6 3 5 5 2" xfId="39286"/>
    <cellStyle name="표준 6 3 5 6" xfId="28443"/>
    <cellStyle name="표준 6 3 5 6 2" xfId="39287"/>
    <cellStyle name="표준 6 3 5 7" xfId="28444"/>
    <cellStyle name="표준 6 3 5 8" xfId="28445"/>
    <cellStyle name="표준 6 3 5 9" xfId="28446"/>
    <cellStyle name="표준 6 3 6" xfId="28447"/>
    <cellStyle name="표준 6 3 6 10" xfId="28448"/>
    <cellStyle name="표준 6 3 6 11" xfId="34663"/>
    <cellStyle name="표준 6 3 6 2" xfId="28449"/>
    <cellStyle name="표준 6 3 6 2 2" xfId="39288"/>
    <cellStyle name="표준 6 3 6 3" xfId="28450"/>
    <cellStyle name="표준 6 3 6 3 2" xfId="39289"/>
    <cellStyle name="표준 6 3 6 4" xfId="28451"/>
    <cellStyle name="표준 6 3 6 4 2" xfId="39290"/>
    <cellStyle name="표준 6 3 6 5" xfId="28452"/>
    <cellStyle name="표준 6 3 6 5 2" xfId="39291"/>
    <cellStyle name="표준 6 3 6 6" xfId="28453"/>
    <cellStyle name="표준 6 3 6 6 2" xfId="39292"/>
    <cellStyle name="표준 6 3 6 7" xfId="28454"/>
    <cellStyle name="표준 6 3 6 8" xfId="28455"/>
    <cellStyle name="표준 6 3 6 9" xfId="28456"/>
    <cellStyle name="표준 6 3 7" xfId="28457"/>
    <cellStyle name="표준 6 3 7 2" xfId="39293"/>
    <cellStyle name="표준 6 3 8" xfId="28458"/>
    <cellStyle name="표준 6 3 8 2" xfId="39294"/>
    <cellStyle name="표준 6 3 9" xfId="28459"/>
    <cellStyle name="표준 6 3 9 2" xfId="39295"/>
    <cellStyle name="표준 6 4" xfId="28460"/>
    <cellStyle name="표준 6 4 10" xfId="28461"/>
    <cellStyle name="표준 6 4 10 10" xfId="28462"/>
    <cellStyle name="표준 6 4 10 11" xfId="28463"/>
    <cellStyle name="표준 6 4 10 12" xfId="34660"/>
    <cellStyle name="표준 6 4 10 2" xfId="28464"/>
    <cellStyle name="표준 6 4 10 2 10" xfId="28465"/>
    <cellStyle name="표준 6 4 10 2 11" xfId="34658"/>
    <cellStyle name="표준 6 4 10 2 2" xfId="28466"/>
    <cellStyle name="표준 6 4 10 2 2 2" xfId="39296"/>
    <cellStyle name="표준 6 4 10 2 3" xfId="28467"/>
    <cellStyle name="표준 6 4 10 2 3 2" xfId="39297"/>
    <cellStyle name="표준 6 4 10 2 4" xfId="28468"/>
    <cellStyle name="표준 6 4 10 2 4 2" xfId="39298"/>
    <cellStyle name="표준 6 4 10 2 5" xfId="28469"/>
    <cellStyle name="표준 6 4 10 2 5 2" xfId="39299"/>
    <cellStyle name="표준 6 4 10 2 6" xfId="28470"/>
    <cellStyle name="표준 6 4 10 2 6 2" xfId="39300"/>
    <cellStyle name="표준 6 4 10 2 7" xfId="28471"/>
    <cellStyle name="표준 6 4 10 2 8" xfId="28472"/>
    <cellStyle name="표준 6 4 10 2 9" xfId="28473"/>
    <cellStyle name="표준 6 4 10 3" xfId="28474"/>
    <cellStyle name="표준 6 4 10 3 2" xfId="39301"/>
    <cellStyle name="표준 6 4 10 4" xfId="28475"/>
    <cellStyle name="표준 6 4 10 4 2" xfId="39302"/>
    <cellStyle name="표준 6 4 10 5" xfId="28476"/>
    <cellStyle name="표준 6 4 10 5 2" xfId="39303"/>
    <cellStyle name="표준 6 4 10 6" xfId="28477"/>
    <cellStyle name="표준 6 4 10 6 2" xfId="39304"/>
    <cellStyle name="표준 6 4 10 7" xfId="28478"/>
    <cellStyle name="표준 6 4 10 7 2" xfId="39305"/>
    <cellStyle name="표준 6 4 10 8" xfId="28479"/>
    <cellStyle name="표준 6 4 10 9" xfId="28480"/>
    <cellStyle name="표준 6 4 11" xfId="28481"/>
    <cellStyle name="표준 6 4 11 10" xfId="28482"/>
    <cellStyle name="표준 6 4 11 11" xfId="34656"/>
    <cellStyle name="표준 6 4 11 2" xfId="28483"/>
    <cellStyle name="표준 6 4 11 2 2" xfId="39306"/>
    <cellStyle name="표준 6 4 11 3" xfId="28484"/>
    <cellStyle name="표준 6 4 11 3 2" xfId="39307"/>
    <cellStyle name="표준 6 4 11 4" xfId="28485"/>
    <cellStyle name="표준 6 4 11 4 2" xfId="39308"/>
    <cellStyle name="표준 6 4 11 5" xfId="28486"/>
    <cellStyle name="표준 6 4 11 5 2" xfId="39309"/>
    <cellStyle name="표준 6 4 11 6" xfId="28487"/>
    <cellStyle name="표준 6 4 11 6 2" xfId="39310"/>
    <cellStyle name="표준 6 4 11 7" xfId="28488"/>
    <cellStyle name="표준 6 4 11 8" xfId="28489"/>
    <cellStyle name="표준 6 4 11 9" xfId="28490"/>
    <cellStyle name="표준 6 4 12" xfId="28491"/>
    <cellStyle name="표준 6 4 12 10" xfId="28492"/>
    <cellStyle name="표준 6 4 12 11" xfId="34654"/>
    <cellStyle name="표준 6 4 12 2" xfId="28493"/>
    <cellStyle name="표준 6 4 12 2 2" xfId="39311"/>
    <cellStyle name="표준 6 4 12 3" xfId="28494"/>
    <cellStyle name="표준 6 4 12 3 2" xfId="39312"/>
    <cellStyle name="표준 6 4 12 4" xfId="28495"/>
    <cellStyle name="표준 6 4 12 4 2" xfId="39313"/>
    <cellStyle name="표준 6 4 12 5" xfId="28496"/>
    <cellStyle name="표준 6 4 12 5 2" xfId="39314"/>
    <cellStyle name="표준 6 4 12 6" xfId="28497"/>
    <cellStyle name="표준 6 4 12 6 2" xfId="39315"/>
    <cellStyle name="표준 6 4 12 7" xfId="28498"/>
    <cellStyle name="표준 6 4 12 8" xfId="28499"/>
    <cellStyle name="표준 6 4 12 9" xfId="28500"/>
    <cellStyle name="표준 6 4 13" xfId="28501"/>
    <cellStyle name="표준 6 4 13 2" xfId="39316"/>
    <cellStyle name="표준 6 4 14" xfId="28502"/>
    <cellStyle name="표준 6 4 14 2" xfId="39317"/>
    <cellStyle name="표준 6 4 15" xfId="28503"/>
    <cellStyle name="표준 6 4 15 2" xfId="39318"/>
    <cellStyle name="표준 6 4 16" xfId="28504"/>
    <cellStyle name="표준 6 4 16 2" xfId="39319"/>
    <cellStyle name="표준 6 4 17" xfId="28505"/>
    <cellStyle name="표준 6 4 17 2" xfId="39320"/>
    <cellStyle name="표준 6 4 18" xfId="28506"/>
    <cellStyle name="표준 6 4 19" xfId="28507"/>
    <cellStyle name="표준 6 4 2" xfId="28508"/>
    <cellStyle name="표준 6 4 2 10" xfId="28509"/>
    <cellStyle name="표준 6 4 2 11" xfId="28510"/>
    <cellStyle name="표준 6 4 2 12" xfId="34653"/>
    <cellStyle name="표준 6 4 2 13" xfId="40977"/>
    <cellStyle name="표준 6 4 2 2" xfId="28511"/>
    <cellStyle name="표준 6 4 2 2 10" xfId="28512"/>
    <cellStyle name="표준 6 4 2 2 11" xfId="34651"/>
    <cellStyle name="표준 6 4 2 2 2" xfId="28513"/>
    <cellStyle name="표준 6 4 2 2 2 2" xfId="39321"/>
    <cellStyle name="표준 6 4 2 2 3" xfId="28514"/>
    <cellStyle name="표준 6 4 2 2 3 2" xfId="39322"/>
    <cellStyle name="표준 6 4 2 2 4" xfId="28515"/>
    <cellStyle name="표준 6 4 2 2 4 2" xfId="39323"/>
    <cellStyle name="표준 6 4 2 2 5" xfId="28516"/>
    <cellStyle name="표준 6 4 2 2 5 2" xfId="39324"/>
    <cellStyle name="표준 6 4 2 2 6" xfId="28517"/>
    <cellStyle name="표준 6 4 2 2 6 2" xfId="39325"/>
    <cellStyle name="표준 6 4 2 2 7" xfId="28518"/>
    <cellStyle name="표준 6 4 2 2 8" xfId="28519"/>
    <cellStyle name="표준 6 4 2 2 9" xfId="28520"/>
    <cellStyle name="표준 6 4 2 3" xfId="28521"/>
    <cellStyle name="표준 6 4 2 3 2" xfId="39326"/>
    <cellStyle name="표준 6 4 2 4" xfId="28522"/>
    <cellStyle name="표준 6 4 2 4 2" xfId="39327"/>
    <cellStyle name="표준 6 4 2 5" xfId="28523"/>
    <cellStyle name="표준 6 4 2 5 2" xfId="39328"/>
    <cellStyle name="표준 6 4 2 6" xfId="28524"/>
    <cellStyle name="표준 6 4 2 6 2" xfId="39329"/>
    <cellStyle name="표준 6 4 2 7" xfId="28525"/>
    <cellStyle name="표준 6 4 2 7 2" xfId="39330"/>
    <cellStyle name="표준 6 4 2 8" xfId="28526"/>
    <cellStyle name="표준 6 4 2 9" xfId="28527"/>
    <cellStyle name="표준 6 4 20" xfId="28528"/>
    <cellStyle name="표준 6 4 21" xfId="28529"/>
    <cellStyle name="표준 6 4 22" xfId="34662"/>
    <cellStyle name="표준 6 4 23" xfId="40976"/>
    <cellStyle name="표준 6 4 3" xfId="28530"/>
    <cellStyle name="표준 6 4 3 10" xfId="28531"/>
    <cellStyle name="표준 6 4 3 11" xfId="34649"/>
    <cellStyle name="표준 6 4 3 12" xfId="40978"/>
    <cellStyle name="표준 6 4 3 2" xfId="28532"/>
    <cellStyle name="표준 6 4 3 2 2" xfId="39331"/>
    <cellStyle name="표준 6 4 3 3" xfId="28533"/>
    <cellStyle name="표준 6 4 3 3 2" xfId="39332"/>
    <cellStyle name="표준 6 4 3 4" xfId="28534"/>
    <cellStyle name="표준 6 4 3 4 2" xfId="39333"/>
    <cellStyle name="표준 6 4 3 5" xfId="28535"/>
    <cellStyle name="표준 6 4 3 5 2" xfId="39334"/>
    <cellStyle name="표준 6 4 3 6" xfId="28536"/>
    <cellStyle name="표준 6 4 3 6 2" xfId="39335"/>
    <cellStyle name="표준 6 4 3 7" xfId="28537"/>
    <cellStyle name="표준 6 4 3 8" xfId="28538"/>
    <cellStyle name="표준 6 4 3 9" xfId="28539"/>
    <cellStyle name="표준 6 4 4" xfId="28540"/>
    <cellStyle name="표준 6 4 4 10" xfId="28541"/>
    <cellStyle name="표준 6 4 4 11" xfId="28542"/>
    <cellStyle name="표준 6 4 4 12" xfId="34647"/>
    <cellStyle name="표준 6 4 4 2" xfId="28543"/>
    <cellStyle name="표준 6 4 4 2 10" xfId="28544"/>
    <cellStyle name="표준 6 4 4 2 11" xfId="34645"/>
    <cellStyle name="표준 6 4 4 2 2" xfId="28545"/>
    <cellStyle name="표준 6 4 4 2 2 2" xfId="39336"/>
    <cellStyle name="표준 6 4 4 2 3" xfId="28546"/>
    <cellStyle name="표준 6 4 4 2 3 2" xfId="39337"/>
    <cellStyle name="표준 6 4 4 2 4" xfId="28547"/>
    <cellStyle name="표준 6 4 4 2 4 2" xfId="39338"/>
    <cellStyle name="표준 6 4 4 2 5" xfId="28548"/>
    <cellStyle name="표준 6 4 4 2 5 2" xfId="39339"/>
    <cellStyle name="표준 6 4 4 2 6" xfId="28549"/>
    <cellStyle name="표준 6 4 4 2 6 2" xfId="39340"/>
    <cellStyle name="표준 6 4 4 2 7" xfId="28550"/>
    <cellStyle name="표준 6 4 4 2 8" xfId="28551"/>
    <cellStyle name="표준 6 4 4 2 9" xfId="28552"/>
    <cellStyle name="표준 6 4 4 3" xfId="28553"/>
    <cellStyle name="표준 6 4 4 3 2" xfId="39341"/>
    <cellStyle name="표준 6 4 4 4" xfId="28554"/>
    <cellStyle name="표준 6 4 4 4 2" xfId="39342"/>
    <cellStyle name="표준 6 4 4 5" xfId="28555"/>
    <cellStyle name="표준 6 4 4 5 2" xfId="39343"/>
    <cellStyle name="표준 6 4 4 6" xfId="28556"/>
    <cellStyle name="표준 6 4 4 6 2" xfId="39344"/>
    <cellStyle name="표준 6 4 4 7" xfId="28557"/>
    <cellStyle name="표준 6 4 4 7 2" xfId="39345"/>
    <cellStyle name="표준 6 4 4 8" xfId="28558"/>
    <cellStyle name="표준 6 4 4 9" xfId="28559"/>
    <cellStyle name="표준 6 4 5" xfId="28560"/>
    <cellStyle name="표준 6 4 5 10" xfId="28561"/>
    <cellStyle name="표준 6 4 5 11" xfId="28562"/>
    <cellStyle name="표준 6 4 5 12" xfId="34643"/>
    <cellStyle name="표준 6 4 5 2" xfId="28563"/>
    <cellStyle name="표준 6 4 5 2 10" xfId="28564"/>
    <cellStyle name="표준 6 4 5 2 11" xfId="34641"/>
    <cellStyle name="표준 6 4 5 2 2" xfId="28565"/>
    <cellStyle name="표준 6 4 5 2 2 2" xfId="39346"/>
    <cellStyle name="표준 6 4 5 2 3" xfId="28566"/>
    <cellStyle name="표준 6 4 5 2 3 2" xfId="39347"/>
    <cellStyle name="표준 6 4 5 2 4" xfId="28567"/>
    <cellStyle name="표준 6 4 5 2 4 2" xfId="39348"/>
    <cellStyle name="표준 6 4 5 2 5" xfId="28568"/>
    <cellStyle name="표준 6 4 5 2 5 2" xfId="39349"/>
    <cellStyle name="표준 6 4 5 2 6" xfId="28569"/>
    <cellStyle name="표준 6 4 5 2 6 2" xfId="39350"/>
    <cellStyle name="표준 6 4 5 2 7" xfId="28570"/>
    <cellStyle name="표준 6 4 5 2 8" xfId="28571"/>
    <cellStyle name="표준 6 4 5 2 9" xfId="28572"/>
    <cellStyle name="표준 6 4 5 3" xfId="28573"/>
    <cellStyle name="표준 6 4 5 3 2" xfId="39351"/>
    <cellStyle name="표준 6 4 5 4" xfId="28574"/>
    <cellStyle name="표준 6 4 5 4 2" xfId="39352"/>
    <cellStyle name="표준 6 4 5 5" xfId="28575"/>
    <cellStyle name="표준 6 4 5 5 2" xfId="39353"/>
    <cellStyle name="표준 6 4 5 6" xfId="28576"/>
    <cellStyle name="표준 6 4 5 6 2" xfId="39354"/>
    <cellStyle name="표준 6 4 5 7" xfId="28577"/>
    <cellStyle name="표준 6 4 5 7 2" xfId="39356"/>
    <cellStyle name="표준 6 4 5 8" xfId="28578"/>
    <cellStyle name="표준 6 4 5 9" xfId="28579"/>
    <cellStyle name="표준 6 4 6" xfId="28580"/>
    <cellStyle name="표준 6 4 6 10" xfId="28581"/>
    <cellStyle name="표준 6 4 6 11" xfId="34639"/>
    <cellStyle name="표준 6 4 6 2" xfId="28582"/>
    <cellStyle name="표준 6 4 6 2 2" xfId="39358"/>
    <cellStyle name="표준 6 4 6 3" xfId="28583"/>
    <cellStyle name="표준 6 4 6 3 2" xfId="39359"/>
    <cellStyle name="표준 6 4 6 4" xfId="28584"/>
    <cellStyle name="표준 6 4 6 4 2" xfId="39360"/>
    <cellStyle name="표준 6 4 6 5" xfId="28585"/>
    <cellStyle name="표준 6 4 6 5 2" xfId="39361"/>
    <cellStyle name="표준 6 4 6 6" xfId="28586"/>
    <cellStyle name="표준 6 4 6 6 2" xfId="39362"/>
    <cellStyle name="표준 6 4 6 7" xfId="28587"/>
    <cellStyle name="표준 6 4 6 8" xfId="28588"/>
    <cellStyle name="표준 6 4 6 9" xfId="28589"/>
    <cellStyle name="표준 6 4 7" xfId="28590"/>
    <cellStyle name="표준 6 4 7 10" xfId="28591"/>
    <cellStyle name="표준 6 4 7 11" xfId="34638"/>
    <cellStyle name="표준 6 4 7 2" xfId="28592"/>
    <cellStyle name="표준 6 4 7 2 2" xfId="39363"/>
    <cellStyle name="표준 6 4 7 3" xfId="28593"/>
    <cellStyle name="표준 6 4 7 3 2" xfId="39364"/>
    <cellStyle name="표준 6 4 7 4" xfId="28594"/>
    <cellStyle name="표준 6 4 7 4 2" xfId="39365"/>
    <cellStyle name="표준 6 4 7 5" xfId="28595"/>
    <cellStyle name="표준 6 4 7 5 2" xfId="39366"/>
    <cellStyle name="표준 6 4 7 6" xfId="28596"/>
    <cellStyle name="표준 6 4 7 6 2" xfId="39367"/>
    <cellStyle name="표준 6 4 7 7" xfId="28597"/>
    <cellStyle name="표준 6 4 7 8" xfId="28598"/>
    <cellStyle name="표준 6 4 7 9" xfId="28599"/>
    <cellStyle name="표준 6 4 8" xfId="28600"/>
    <cellStyle name="표준 6 4 8 10" xfId="28601"/>
    <cellStyle name="표준 6 4 8 11" xfId="34637"/>
    <cellStyle name="표준 6 4 8 2" xfId="28602"/>
    <cellStyle name="표준 6 4 8 2 2" xfId="39368"/>
    <cellStyle name="표준 6 4 8 3" xfId="28603"/>
    <cellStyle name="표준 6 4 8 3 2" xfId="39369"/>
    <cellStyle name="표준 6 4 8 4" xfId="28604"/>
    <cellStyle name="표준 6 4 8 4 2" xfId="39370"/>
    <cellStyle name="표준 6 4 8 5" xfId="28605"/>
    <cellStyle name="표준 6 4 8 5 2" xfId="39371"/>
    <cellStyle name="표준 6 4 8 6" xfId="28606"/>
    <cellStyle name="표준 6 4 8 6 2" xfId="39372"/>
    <cellStyle name="표준 6 4 8 7" xfId="28607"/>
    <cellStyle name="표준 6 4 8 8" xfId="28608"/>
    <cellStyle name="표준 6 4 8 9" xfId="28609"/>
    <cellStyle name="표준 6 4 9" xfId="28610"/>
    <cellStyle name="표준 6 4 9 10" xfId="28611"/>
    <cellStyle name="표준 6 4 9 11" xfId="34636"/>
    <cellStyle name="표준 6 4 9 2" xfId="28612"/>
    <cellStyle name="표준 6 4 9 2 2" xfId="39373"/>
    <cellStyle name="표준 6 4 9 3" xfId="28613"/>
    <cellStyle name="표준 6 4 9 3 2" xfId="39374"/>
    <cellStyle name="표준 6 4 9 4" xfId="28614"/>
    <cellStyle name="표준 6 4 9 4 2" xfId="39375"/>
    <cellStyle name="표준 6 4 9 5" xfId="28615"/>
    <cellStyle name="표준 6 4 9 5 2" xfId="39376"/>
    <cellStyle name="표준 6 4 9 6" xfId="28616"/>
    <cellStyle name="표준 6 4 9 6 2" xfId="39377"/>
    <cellStyle name="표준 6 4 9 7" xfId="28617"/>
    <cellStyle name="표준 6 4 9 8" xfId="28618"/>
    <cellStyle name="표준 6 4 9 9" xfId="28619"/>
    <cellStyle name="표준 6 5" xfId="28620"/>
    <cellStyle name="표준 6 5 10" xfId="28621"/>
    <cellStyle name="표준 6 5 10 10" xfId="28622"/>
    <cellStyle name="표준 6 5 10 11" xfId="28623"/>
    <cellStyle name="표준 6 5 10 12" xfId="34634"/>
    <cellStyle name="표준 6 5 10 2" xfId="28624"/>
    <cellStyle name="표준 6 5 10 2 10" xfId="28625"/>
    <cellStyle name="표준 6 5 10 2 11" xfId="34632"/>
    <cellStyle name="표준 6 5 10 2 2" xfId="28626"/>
    <cellStyle name="표준 6 5 10 2 2 2" xfId="39378"/>
    <cellStyle name="표준 6 5 10 2 3" xfId="28627"/>
    <cellStyle name="표준 6 5 10 2 3 2" xfId="39379"/>
    <cellStyle name="표준 6 5 10 2 4" xfId="28628"/>
    <cellStyle name="표준 6 5 10 2 4 2" xfId="39380"/>
    <cellStyle name="표준 6 5 10 2 5" xfId="28629"/>
    <cellStyle name="표준 6 5 10 2 5 2" xfId="39381"/>
    <cellStyle name="표준 6 5 10 2 6" xfId="28630"/>
    <cellStyle name="표준 6 5 10 2 6 2" xfId="39382"/>
    <cellStyle name="표준 6 5 10 2 7" xfId="28631"/>
    <cellStyle name="표준 6 5 10 2 8" xfId="28632"/>
    <cellStyle name="표준 6 5 10 2 9" xfId="28633"/>
    <cellStyle name="표준 6 5 10 3" xfId="28634"/>
    <cellStyle name="표준 6 5 10 3 2" xfId="39383"/>
    <cellStyle name="표준 6 5 10 4" xfId="28635"/>
    <cellStyle name="표준 6 5 10 4 2" xfId="39384"/>
    <cellStyle name="표준 6 5 10 5" xfId="28636"/>
    <cellStyle name="표준 6 5 10 5 2" xfId="39385"/>
    <cellStyle name="표준 6 5 10 6" xfId="28637"/>
    <cellStyle name="표준 6 5 10 6 2" xfId="39386"/>
    <cellStyle name="표준 6 5 10 7" xfId="28638"/>
    <cellStyle name="표준 6 5 10 7 2" xfId="39387"/>
    <cellStyle name="표준 6 5 10 8" xfId="28639"/>
    <cellStyle name="표준 6 5 10 9" xfId="28640"/>
    <cellStyle name="표준 6 5 11" xfId="28641"/>
    <cellStyle name="표준 6 5 11 10" xfId="28642"/>
    <cellStyle name="표준 6 5 11 11" xfId="34630"/>
    <cellStyle name="표준 6 5 11 2" xfId="28643"/>
    <cellStyle name="표준 6 5 11 2 2" xfId="39388"/>
    <cellStyle name="표준 6 5 11 3" xfId="28644"/>
    <cellStyle name="표준 6 5 11 3 2" xfId="39389"/>
    <cellStyle name="표준 6 5 11 4" xfId="28645"/>
    <cellStyle name="표준 6 5 11 4 2" xfId="39390"/>
    <cellStyle name="표준 6 5 11 5" xfId="28646"/>
    <cellStyle name="표준 6 5 11 5 2" xfId="39391"/>
    <cellStyle name="표준 6 5 11 6" xfId="28647"/>
    <cellStyle name="표준 6 5 11 6 2" xfId="39392"/>
    <cellStyle name="표준 6 5 11 7" xfId="28648"/>
    <cellStyle name="표준 6 5 11 8" xfId="28649"/>
    <cellStyle name="표준 6 5 11 9" xfId="28650"/>
    <cellStyle name="표준 6 5 12" xfId="28651"/>
    <cellStyle name="표준 6 5 12 10" xfId="28652"/>
    <cellStyle name="표준 6 5 12 11" xfId="34628"/>
    <cellStyle name="표준 6 5 12 2" xfId="28653"/>
    <cellStyle name="표준 6 5 12 2 2" xfId="39393"/>
    <cellStyle name="표준 6 5 12 3" xfId="28654"/>
    <cellStyle name="표준 6 5 12 3 2" xfId="39394"/>
    <cellStyle name="표준 6 5 12 4" xfId="28655"/>
    <cellStyle name="표준 6 5 12 4 2" xfId="39395"/>
    <cellStyle name="표준 6 5 12 5" xfId="28656"/>
    <cellStyle name="표준 6 5 12 5 2" xfId="39396"/>
    <cellStyle name="표준 6 5 12 6" xfId="28657"/>
    <cellStyle name="표준 6 5 12 6 2" xfId="39397"/>
    <cellStyle name="표준 6 5 12 7" xfId="28658"/>
    <cellStyle name="표준 6 5 12 8" xfId="28659"/>
    <cellStyle name="표준 6 5 12 9" xfId="28660"/>
    <cellStyle name="표준 6 5 13" xfId="28661"/>
    <cellStyle name="표준 6 5 13 2" xfId="39398"/>
    <cellStyle name="표준 6 5 14" xfId="28662"/>
    <cellStyle name="표준 6 5 14 2" xfId="39399"/>
    <cellStyle name="표준 6 5 15" xfId="28663"/>
    <cellStyle name="표준 6 5 15 2" xfId="39400"/>
    <cellStyle name="표준 6 5 16" xfId="28664"/>
    <cellStyle name="표준 6 5 16 2" xfId="39401"/>
    <cellStyle name="표준 6 5 17" xfId="28665"/>
    <cellStyle name="표준 6 5 17 2" xfId="39402"/>
    <cellStyle name="표준 6 5 18" xfId="28666"/>
    <cellStyle name="표준 6 5 19" xfId="28667"/>
    <cellStyle name="표준 6 5 2" xfId="28668"/>
    <cellStyle name="표준 6 5 2 10" xfId="28669"/>
    <cellStyle name="표준 6 5 2 11" xfId="28670"/>
    <cellStyle name="표준 6 5 2 12" xfId="34626"/>
    <cellStyle name="표준 6 5 2 2" xfId="28671"/>
    <cellStyle name="표준 6 5 2 2 10" xfId="28672"/>
    <cellStyle name="표준 6 5 2 2 11" xfId="34624"/>
    <cellStyle name="표준 6 5 2 2 2" xfId="28673"/>
    <cellStyle name="표준 6 5 2 2 2 2" xfId="39403"/>
    <cellStyle name="표준 6 5 2 2 3" xfId="28674"/>
    <cellStyle name="표준 6 5 2 2 3 2" xfId="39404"/>
    <cellStyle name="표준 6 5 2 2 4" xfId="28675"/>
    <cellStyle name="표준 6 5 2 2 4 2" xfId="39405"/>
    <cellStyle name="표준 6 5 2 2 5" xfId="28676"/>
    <cellStyle name="표준 6 5 2 2 5 2" xfId="39406"/>
    <cellStyle name="표준 6 5 2 2 6" xfId="28677"/>
    <cellStyle name="표준 6 5 2 2 6 2" xfId="39407"/>
    <cellStyle name="표준 6 5 2 2 7" xfId="28678"/>
    <cellStyle name="표준 6 5 2 2 8" xfId="28679"/>
    <cellStyle name="표준 6 5 2 2 9" xfId="28680"/>
    <cellStyle name="표준 6 5 2 3" xfId="28681"/>
    <cellStyle name="표준 6 5 2 3 2" xfId="39408"/>
    <cellStyle name="표준 6 5 2 4" xfId="28682"/>
    <cellStyle name="표준 6 5 2 4 2" xfId="39409"/>
    <cellStyle name="표준 6 5 2 5" xfId="28683"/>
    <cellStyle name="표준 6 5 2 5 2" xfId="39410"/>
    <cellStyle name="표준 6 5 2 6" xfId="28684"/>
    <cellStyle name="표준 6 5 2 6 2" xfId="39412"/>
    <cellStyle name="표준 6 5 2 7" xfId="28685"/>
    <cellStyle name="표준 6 5 2 7 2" xfId="39413"/>
    <cellStyle name="표준 6 5 2 8" xfId="28686"/>
    <cellStyle name="표준 6 5 2 9" xfId="28687"/>
    <cellStyle name="표준 6 5 20" xfId="28688"/>
    <cellStyle name="표준 6 5 21" xfId="28689"/>
    <cellStyle name="표준 6 5 22" xfId="34635"/>
    <cellStyle name="표준 6 5 3" xfId="28690"/>
    <cellStyle name="표준 6 5 3 10" xfId="28691"/>
    <cellStyle name="표준 6 5 3 11" xfId="34623"/>
    <cellStyle name="표준 6 5 3 2" xfId="28692"/>
    <cellStyle name="표준 6 5 3 2 2" xfId="39415"/>
    <cellStyle name="표준 6 5 3 3" xfId="28693"/>
    <cellStyle name="표준 6 5 3 3 2" xfId="39416"/>
    <cellStyle name="표준 6 5 3 4" xfId="28694"/>
    <cellStyle name="표준 6 5 3 4 2" xfId="39417"/>
    <cellStyle name="표준 6 5 3 5" xfId="28695"/>
    <cellStyle name="표준 6 5 3 5 2" xfId="39418"/>
    <cellStyle name="표준 6 5 3 6" xfId="28696"/>
    <cellStyle name="표준 6 5 3 6 2" xfId="39419"/>
    <cellStyle name="표준 6 5 3 7" xfId="28697"/>
    <cellStyle name="표준 6 5 3 8" xfId="28698"/>
    <cellStyle name="표준 6 5 3 9" xfId="28699"/>
    <cellStyle name="표준 6 5 4" xfId="28700"/>
    <cellStyle name="표준 6 5 4 10" xfId="28701"/>
    <cellStyle name="표준 6 5 4 11" xfId="28702"/>
    <cellStyle name="표준 6 5 4 12" xfId="34622"/>
    <cellStyle name="표준 6 5 4 2" xfId="28703"/>
    <cellStyle name="표준 6 5 4 2 10" xfId="28704"/>
    <cellStyle name="표준 6 5 4 2 11" xfId="34621"/>
    <cellStyle name="표준 6 5 4 2 2" xfId="28705"/>
    <cellStyle name="표준 6 5 4 2 2 2" xfId="39420"/>
    <cellStyle name="표준 6 5 4 2 3" xfId="28706"/>
    <cellStyle name="표준 6 5 4 2 3 2" xfId="39421"/>
    <cellStyle name="표준 6 5 4 2 4" xfId="28707"/>
    <cellStyle name="표준 6 5 4 2 4 2" xfId="39422"/>
    <cellStyle name="표준 6 5 4 2 5" xfId="28708"/>
    <cellStyle name="표준 6 5 4 2 5 2" xfId="39423"/>
    <cellStyle name="표준 6 5 4 2 6" xfId="28709"/>
    <cellStyle name="표준 6 5 4 2 6 2" xfId="39424"/>
    <cellStyle name="표준 6 5 4 2 7" xfId="28710"/>
    <cellStyle name="표준 6 5 4 2 8" xfId="28711"/>
    <cellStyle name="표준 6 5 4 2 9" xfId="28712"/>
    <cellStyle name="표준 6 5 4 3" xfId="28713"/>
    <cellStyle name="표준 6 5 4 3 2" xfId="39425"/>
    <cellStyle name="표준 6 5 4 4" xfId="28714"/>
    <cellStyle name="표준 6 5 4 4 2" xfId="39426"/>
    <cellStyle name="표준 6 5 4 5" xfId="28715"/>
    <cellStyle name="표준 6 5 4 5 2" xfId="39427"/>
    <cellStyle name="표준 6 5 4 6" xfId="28716"/>
    <cellStyle name="표준 6 5 4 6 2" xfId="39428"/>
    <cellStyle name="표준 6 5 4 7" xfId="28717"/>
    <cellStyle name="표준 6 5 4 7 2" xfId="39429"/>
    <cellStyle name="표준 6 5 4 8" xfId="28718"/>
    <cellStyle name="표준 6 5 4 9" xfId="28719"/>
    <cellStyle name="표준 6 5 5" xfId="28720"/>
    <cellStyle name="표준 6 5 5 10" xfId="28721"/>
    <cellStyle name="표준 6 5 5 11" xfId="28722"/>
    <cellStyle name="표준 6 5 5 12" xfId="34620"/>
    <cellStyle name="표준 6 5 5 2" xfId="28723"/>
    <cellStyle name="표준 6 5 5 2 10" xfId="28724"/>
    <cellStyle name="표준 6 5 5 2 11" xfId="34618"/>
    <cellStyle name="표준 6 5 5 2 2" xfId="28725"/>
    <cellStyle name="표준 6 5 5 2 2 2" xfId="39430"/>
    <cellStyle name="표준 6 5 5 2 3" xfId="28726"/>
    <cellStyle name="표준 6 5 5 2 3 2" xfId="39431"/>
    <cellStyle name="표준 6 5 5 2 4" xfId="28727"/>
    <cellStyle name="표준 6 5 5 2 4 2" xfId="39432"/>
    <cellStyle name="표준 6 5 5 2 5" xfId="28728"/>
    <cellStyle name="표준 6 5 5 2 5 2" xfId="39433"/>
    <cellStyle name="표준 6 5 5 2 6" xfId="28729"/>
    <cellStyle name="표준 6 5 5 2 6 2" xfId="39434"/>
    <cellStyle name="표준 6 5 5 2 7" xfId="28730"/>
    <cellStyle name="표준 6 5 5 2 8" xfId="28731"/>
    <cellStyle name="표준 6 5 5 2 9" xfId="28732"/>
    <cellStyle name="표준 6 5 5 3" xfId="28733"/>
    <cellStyle name="표준 6 5 5 3 2" xfId="39436"/>
    <cellStyle name="표준 6 5 5 4" xfId="28734"/>
    <cellStyle name="표준 6 5 5 4 2" xfId="39438"/>
    <cellStyle name="표준 6 5 5 5" xfId="28735"/>
    <cellStyle name="표준 6 5 5 5 2" xfId="39439"/>
    <cellStyle name="표준 6 5 5 6" xfId="28736"/>
    <cellStyle name="표준 6 5 5 6 2" xfId="39440"/>
    <cellStyle name="표준 6 5 5 7" xfId="28737"/>
    <cellStyle name="표준 6 5 5 7 2" xfId="39442"/>
    <cellStyle name="표준 6 5 5 8" xfId="28738"/>
    <cellStyle name="표준 6 5 5 9" xfId="28739"/>
    <cellStyle name="표준 6 5 6" xfId="28740"/>
    <cellStyle name="표준 6 5 6 10" xfId="28741"/>
    <cellStyle name="표준 6 5 6 11" xfId="34616"/>
    <cellStyle name="표준 6 5 6 2" xfId="28742"/>
    <cellStyle name="표준 6 5 6 2 2" xfId="39446"/>
    <cellStyle name="표준 6 5 6 3" xfId="28743"/>
    <cellStyle name="표준 6 5 6 3 2" xfId="39447"/>
    <cellStyle name="표준 6 5 6 4" xfId="28744"/>
    <cellStyle name="표준 6 5 6 4 2" xfId="39449"/>
    <cellStyle name="표준 6 5 6 5" xfId="28745"/>
    <cellStyle name="표준 6 5 6 5 2" xfId="39450"/>
    <cellStyle name="표준 6 5 6 6" xfId="28746"/>
    <cellStyle name="표준 6 5 6 6 2" xfId="39452"/>
    <cellStyle name="표준 6 5 6 7" xfId="28747"/>
    <cellStyle name="표준 6 5 6 8" xfId="28748"/>
    <cellStyle name="표준 6 5 6 9" xfId="28749"/>
    <cellStyle name="표준 6 5 7" xfId="28750"/>
    <cellStyle name="표준 6 5 7 10" xfId="28751"/>
    <cellStyle name="표준 6 5 7 11" xfId="34615"/>
    <cellStyle name="표준 6 5 7 2" xfId="28752"/>
    <cellStyle name="표준 6 5 7 2 2" xfId="39454"/>
    <cellStyle name="표준 6 5 7 3" xfId="28753"/>
    <cellStyle name="표준 6 5 7 3 2" xfId="39456"/>
    <cellStyle name="표준 6 5 7 4" xfId="28754"/>
    <cellStyle name="표준 6 5 7 4 2" xfId="39457"/>
    <cellStyle name="표준 6 5 7 5" xfId="28755"/>
    <cellStyle name="표준 6 5 7 5 2" xfId="39459"/>
    <cellStyle name="표준 6 5 7 6" xfId="28756"/>
    <cellStyle name="표준 6 5 7 6 2" xfId="39460"/>
    <cellStyle name="표준 6 5 7 7" xfId="28757"/>
    <cellStyle name="표준 6 5 7 8" xfId="28758"/>
    <cellStyle name="표준 6 5 7 9" xfId="28759"/>
    <cellStyle name="표준 6 5 8" xfId="28760"/>
    <cellStyle name="표준 6 5 8 10" xfId="28761"/>
    <cellStyle name="표준 6 5 8 11" xfId="34613"/>
    <cellStyle name="표준 6 5 8 2" xfId="28762"/>
    <cellStyle name="표준 6 5 8 2 2" xfId="39463"/>
    <cellStyle name="표준 6 5 8 3" xfId="28763"/>
    <cellStyle name="표준 6 5 8 3 2" xfId="39464"/>
    <cellStyle name="표준 6 5 8 4" xfId="28764"/>
    <cellStyle name="표준 6 5 8 4 2" xfId="39466"/>
    <cellStyle name="표준 6 5 8 5" xfId="28765"/>
    <cellStyle name="표준 6 5 8 5 2" xfId="39467"/>
    <cellStyle name="표준 6 5 8 6" xfId="28766"/>
    <cellStyle name="표준 6 5 8 6 2" xfId="39469"/>
    <cellStyle name="표준 6 5 8 7" xfId="28767"/>
    <cellStyle name="표준 6 5 8 8" xfId="28768"/>
    <cellStyle name="표준 6 5 8 9" xfId="28769"/>
    <cellStyle name="표준 6 5 9" xfId="28770"/>
    <cellStyle name="표준 6 5 9 10" xfId="28771"/>
    <cellStyle name="표준 6 5 9 11" xfId="34611"/>
    <cellStyle name="표준 6 5 9 2" xfId="28772"/>
    <cellStyle name="표준 6 5 9 2 2" xfId="39472"/>
    <cellStyle name="표준 6 5 9 3" xfId="28773"/>
    <cellStyle name="표준 6 5 9 3 2" xfId="39474"/>
    <cellStyle name="표준 6 5 9 4" xfId="28774"/>
    <cellStyle name="표준 6 5 9 4 2" xfId="39475"/>
    <cellStyle name="표준 6 5 9 5" xfId="28775"/>
    <cellStyle name="표준 6 5 9 5 2" xfId="39476"/>
    <cellStyle name="표준 6 5 9 6" xfId="28776"/>
    <cellStyle name="표준 6 5 9 6 2" xfId="39478"/>
    <cellStyle name="표준 6 5 9 7" xfId="28777"/>
    <cellStyle name="표준 6 5 9 8" xfId="28778"/>
    <cellStyle name="표준 6 5 9 9" xfId="28779"/>
    <cellStyle name="표준 6 6" xfId="28780"/>
    <cellStyle name="표준 6 6 10" xfId="28781"/>
    <cellStyle name="표준 6 6 10 10" xfId="28782"/>
    <cellStyle name="표준 6 6 10 11" xfId="28783"/>
    <cellStyle name="표준 6 6 10 12" xfId="34607"/>
    <cellStyle name="표준 6 6 10 2" xfId="28784"/>
    <cellStyle name="표준 6 6 10 2 10" xfId="28785"/>
    <cellStyle name="표준 6 6 10 2 11" xfId="34605"/>
    <cellStyle name="표준 6 6 10 2 2" xfId="28786"/>
    <cellStyle name="표준 6 6 10 2 2 2" xfId="39481"/>
    <cellStyle name="표준 6 6 10 2 3" xfId="28787"/>
    <cellStyle name="표준 6 6 10 2 3 2" xfId="39482"/>
    <cellStyle name="표준 6 6 10 2 4" xfId="28788"/>
    <cellStyle name="표준 6 6 10 2 4 2" xfId="39484"/>
    <cellStyle name="표준 6 6 10 2 5" xfId="28789"/>
    <cellStyle name="표준 6 6 10 2 5 2" xfId="39485"/>
    <cellStyle name="표준 6 6 10 2 6" xfId="28790"/>
    <cellStyle name="표준 6 6 10 2 6 2" xfId="39487"/>
    <cellStyle name="표준 6 6 10 2 7" xfId="28791"/>
    <cellStyle name="표준 6 6 10 2 8" xfId="28792"/>
    <cellStyle name="표준 6 6 10 2 9" xfId="28793"/>
    <cellStyle name="표준 6 6 10 3" xfId="28794"/>
    <cellStyle name="표준 6 6 10 3 2" xfId="39489"/>
    <cellStyle name="표준 6 6 10 4" xfId="28795"/>
    <cellStyle name="표준 6 6 10 4 2" xfId="39490"/>
    <cellStyle name="표준 6 6 10 5" xfId="28796"/>
    <cellStyle name="표준 6 6 10 5 2" xfId="39492"/>
    <cellStyle name="표준 6 6 10 6" xfId="28797"/>
    <cellStyle name="표준 6 6 10 6 2" xfId="39493"/>
    <cellStyle name="표준 6 6 10 7" xfId="28798"/>
    <cellStyle name="표준 6 6 10 7 2" xfId="39495"/>
    <cellStyle name="표준 6 6 10 8" xfId="28799"/>
    <cellStyle name="표준 6 6 10 9" xfId="28800"/>
    <cellStyle name="표준 6 6 11" xfId="28801"/>
    <cellStyle name="표준 6 6 11 10" xfId="28802"/>
    <cellStyle name="표준 6 6 11 11" xfId="34604"/>
    <cellStyle name="표준 6 6 11 2" xfId="28803"/>
    <cellStyle name="표준 6 6 11 2 2" xfId="39496"/>
    <cellStyle name="표준 6 6 11 3" xfId="28804"/>
    <cellStyle name="표준 6 6 11 3 2" xfId="39497"/>
    <cellStyle name="표준 6 6 11 4" xfId="28805"/>
    <cellStyle name="표준 6 6 11 4 2" xfId="39498"/>
    <cellStyle name="표준 6 6 11 5" xfId="28806"/>
    <cellStyle name="표준 6 6 11 5 2" xfId="39499"/>
    <cellStyle name="표준 6 6 11 6" xfId="28807"/>
    <cellStyle name="표준 6 6 11 6 2" xfId="39500"/>
    <cellStyle name="표준 6 6 11 7" xfId="28808"/>
    <cellStyle name="표준 6 6 11 8" xfId="28809"/>
    <cellStyle name="표준 6 6 11 9" xfId="28810"/>
    <cellStyle name="표준 6 6 12" xfId="28811"/>
    <cellStyle name="표준 6 6 12 10" xfId="28812"/>
    <cellStyle name="표준 6 6 12 11" xfId="34603"/>
    <cellStyle name="표준 6 6 12 2" xfId="28813"/>
    <cellStyle name="표준 6 6 12 2 2" xfId="39501"/>
    <cellStyle name="표준 6 6 12 3" xfId="28814"/>
    <cellStyle name="표준 6 6 12 3 2" xfId="39502"/>
    <cellStyle name="표준 6 6 12 4" xfId="28815"/>
    <cellStyle name="표준 6 6 12 4 2" xfId="39503"/>
    <cellStyle name="표준 6 6 12 5" xfId="28816"/>
    <cellStyle name="표준 6 6 12 5 2" xfId="39504"/>
    <cellStyle name="표준 6 6 12 6" xfId="28817"/>
    <cellStyle name="표준 6 6 12 6 2" xfId="39505"/>
    <cellStyle name="표준 6 6 12 7" xfId="28818"/>
    <cellStyle name="표준 6 6 12 8" xfId="28819"/>
    <cellStyle name="표준 6 6 12 9" xfId="28820"/>
    <cellStyle name="표준 6 6 13" xfId="28821"/>
    <cellStyle name="표준 6 6 13 2" xfId="39506"/>
    <cellStyle name="표준 6 6 14" xfId="28822"/>
    <cellStyle name="표준 6 6 14 2" xfId="39507"/>
    <cellStyle name="표준 6 6 15" xfId="28823"/>
    <cellStyle name="표준 6 6 15 2" xfId="39509"/>
    <cellStyle name="표준 6 6 16" xfId="28824"/>
    <cellStyle name="표준 6 6 16 2" xfId="39510"/>
    <cellStyle name="표준 6 6 17" xfId="28825"/>
    <cellStyle name="표준 6 6 17 2" xfId="39512"/>
    <cellStyle name="표준 6 6 18" xfId="28826"/>
    <cellStyle name="표준 6 6 19" xfId="28827"/>
    <cellStyle name="표준 6 6 2" xfId="28828"/>
    <cellStyle name="표준 6 6 2 10" xfId="28829"/>
    <cellStyle name="표준 6 6 2 11" xfId="28830"/>
    <cellStyle name="표준 6 6 2 12" xfId="34602"/>
    <cellStyle name="표준 6 6 2 2" xfId="28831"/>
    <cellStyle name="표준 6 6 2 2 10" xfId="28832"/>
    <cellStyle name="표준 6 6 2 2 11" xfId="34601"/>
    <cellStyle name="표준 6 6 2 2 2" xfId="28833"/>
    <cellStyle name="표준 6 6 2 2 2 2" xfId="39515"/>
    <cellStyle name="표준 6 6 2 2 3" xfId="28834"/>
    <cellStyle name="표준 6 6 2 2 3 2" xfId="39517"/>
    <cellStyle name="표준 6 6 2 2 4" xfId="28835"/>
    <cellStyle name="표준 6 6 2 2 4 2" xfId="39519"/>
    <cellStyle name="표준 6 6 2 2 5" xfId="28836"/>
    <cellStyle name="표준 6 6 2 2 5 2" xfId="39520"/>
    <cellStyle name="표준 6 6 2 2 6" xfId="28837"/>
    <cellStyle name="표준 6 6 2 2 6 2" xfId="39521"/>
    <cellStyle name="표준 6 6 2 2 7" xfId="28838"/>
    <cellStyle name="표준 6 6 2 2 8" xfId="28839"/>
    <cellStyle name="표준 6 6 2 2 9" xfId="28840"/>
    <cellStyle name="표준 6 6 2 3" xfId="28841"/>
    <cellStyle name="표준 6 6 2 3 2" xfId="39523"/>
    <cellStyle name="표준 6 6 2 4" xfId="28842"/>
    <cellStyle name="표준 6 6 2 4 2" xfId="39524"/>
    <cellStyle name="표준 6 6 2 5" xfId="28843"/>
    <cellStyle name="표준 6 6 2 5 2" xfId="39526"/>
    <cellStyle name="표준 6 6 2 6" xfId="28844"/>
    <cellStyle name="표준 6 6 2 6 2" xfId="39527"/>
    <cellStyle name="표준 6 6 2 7" xfId="28845"/>
    <cellStyle name="표준 6 6 2 7 2" xfId="39529"/>
    <cellStyle name="표준 6 6 2 8" xfId="28846"/>
    <cellStyle name="표준 6 6 2 9" xfId="28847"/>
    <cellStyle name="표준 6 6 20" xfId="28848"/>
    <cellStyle name="표준 6 6 21" xfId="28849"/>
    <cellStyle name="표준 6 6 22" xfId="34609"/>
    <cellStyle name="표준 6 6 3" xfId="28850"/>
    <cellStyle name="표준 6 6 3 10" xfId="28851"/>
    <cellStyle name="표준 6 6 3 11" xfId="34600"/>
    <cellStyle name="표준 6 6 3 2" xfId="28852"/>
    <cellStyle name="표준 6 6 3 2 2" xfId="39531"/>
    <cellStyle name="표준 6 6 3 3" xfId="28853"/>
    <cellStyle name="표준 6 6 3 3 2" xfId="39533"/>
    <cellStyle name="표준 6 6 3 4" xfId="28854"/>
    <cellStyle name="표준 6 6 3 4 2" xfId="39534"/>
    <cellStyle name="표준 6 6 3 5" xfId="28855"/>
    <cellStyle name="표준 6 6 3 5 2" xfId="39536"/>
    <cellStyle name="표준 6 6 3 6" xfId="28856"/>
    <cellStyle name="표준 6 6 3 6 2" xfId="39537"/>
    <cellStyle name="표준 6 6 3 7" xfId="28857"/>
    <cellStyle name="표준 6 6 3 8" xfId="28858"/>
    <cellStyle name="표준 6 6 3 9" xfId="28859"/>
    <cellStyle name="표준 6 6 4" xfId="28860"/>
    <cellStyle name="표준 6 6 4 10" xfId="28861"/>
    <cellStyle name="표준 6 6 4 11" xfId="28862"/>
    <cellStyle name="표준 6 6 4 12" xfId="34598"/>
    <cellStyle name="표준 6 6 4 2" xfId="28863"/>
    <cellStyle name="표준 6 6 4 2 10" xfId="28864"/>
    <cellStyle name="표준 6 6 4 2 11" xfId="34596"/>
    <cellStyle name="표준 6 6 4 2 2" xfId="28865"/>
    <cellStyle name="표준 6 6 4 2 2 2" xfId="39540"/>
    <cellStyle name="표준 6 6 4 2 3" xfId="28866"/>
    <cellStyle name="표준 6 6 4 2 3 2" xfId="39541"/>
    <cellStyle name="표준 6 6 4 2 4" xfId="28867"/>
    <cellStyle name="표준 6 6 4 2 4 2" xfId="39543"/>
    <cellStyle name="표준 6 6 4 2 5" xfId="28868"/>
    <cellStyle name="표준 6 6 4 2 5 2" xfId="39544"/>
    <cellStyle name="표준 6 6 4 2 6" xfId="28869"/>
    <cellStyle name="표준 6 6 4 2 6 2" xfId="39546"/>
    <cellStyle name="표준 6 6 4 2 7" xfId="28870"/>
    <cellStyle name="표준 6 6 4 2 8" xfId="28871"/>
    <cellStyle name="표준 6 6 4 2 9" xfId="28872"/>
    <cellStyle name="표준 6 6 4 3" xfId="28873"/>
    <cellStyle name="표준 6 6 4 3 2" xfId="39548"/>
    <cellStyle name="표준 6 6 4 4" xfId="28874"/>
    <cellStyle name="표준 6 6 4 4 2" xfId="39549"/>
    <cellStyle name="표준 6 6 4 5" xfId="28875"/>
    <cellStyle name="표준 6 6 4 5 2" xfId="39551"/>
    <cellStyle name="표준 6 6 4 6" xfId="28876"/>
    <cellStyle name="표준 6 6 4 6 2" xfId="39553"/>
    <cellStyle name="표준 6 6 4 7" xfId="28877"/>
    <cellStyle name="표준 6 6 4 7 2" xfId="39555"/>
    <cellStyle name="표준 6 6 4 8" xfId="28878"/>
    <cellStyle name="표준 6 6 4 9" xfId="28879"/>
    <cellStyle name="표준 6 6 5" xfId="28880"/>
    <cellStyle name="표준 6 6 5 10" xfId="28881"/>
    <cellStyle name="표준 6 6 5 11" xfId="28882"/>
    <cellStyle name="표준 6 6 5 12" xfId="34594"/>
    <cellStyle name="표준 6 6 5 2" xfId="28883"/>
    <cellStyle name="표준 6 6 5 2 10" xfId="28884"/>
    <cellStyle name="표준 6 6 5 2 11" xfId="34592"/>
    <cellStyle name="표준 6 6 5 2 2" xfId="28885"/>
    <cellStyle name="표준 6 6 5 2 2 2" xfId="39557"/>
    <cellStyle name="표준 6 6 5 2 3" xfId="28886"/>
    <cellStyle name="표준 6 6 5 2 3 2" xfId="39558"/>
    <cellStyle name="표준 6 6 5 2 4" xfId="28887"/>
    <cellStyle name="표준 6 6 5 2 4 2" xfId="39560"/>
    <cellStyle name="표준 6 6 5 2 5" xfId="28888"/>
    <cellStyle name="표준 6 6 5 2 5 2" xfId="39561"/>
    <cellStyle name="표준 6 6 5 2 6" xfId="28889"/>
    <cellStyle name="표준 6 6 5 2 6 2" xfId="39563"/>
    <cellStyle name="표준 6 6 5 2 7" xfId="28890"/>
    <cellStyle name="표준 6 6 5 2 8" xfId="28891"/>
    <cellStyle name="표준 6 6 5 2 9" xfId="28892"/>
    <cellStyle name="표준 6 6 5 3" xfId="28893"/>
    <cellStyle name="표준 6 6 5 3 2" xfId="39565"/>
    <cellStyle name="표준 6 6 5 4" xfId="28894"/>
    <cellStyle name="표준 6 6 5 4 2" xfId="39566"/>
    <cellStyle name="표준 6 6 5 5" xfId="28895"/>
    <cellStyle name="표준 6 6 5 5 2" xfId="39568"/>
    <cellStyle name="표준 6 6 5 6" xfId="28896"/>
    <cellStyle name="표준 6 6 5 6 2" xfId="39569"/>
    <cellStyle name="표준 6 6 5 7" xfId="28897"/>
    <cellStyle name="표준 6 6 5 7 2" xfId="39571"/>
    <cellStyle name="표준 6 6 5 8" xfId="28898"/>
    <cellStyle name="표준 6 6 5 9" xfId="28899"/>
    <cellStyle name="표준 6 6 6" xfId="28900"/>
    <cellStyle name="표준 6 6 6 10" xfId="28901"/>
    <cellStyle name="표준 6 6 6 11" xfId="34590"/>
    <cellStyle name="표준 6 6 6 2" xfId="28902"/>
    <cellStyle name="표준 6 6 6 2 2" xfId="39573"/>
    <cellStyle name="표준 6 6 6 3" xfId="28903"/>
    <cellStyle name="표준 6 6 6 3 2" xfId="39575"/>
    <cellStyle name="표준 6 6 6 4" xfId="28904"/>
    <cellStyle name="표준 6 6 6 4 2" xfId="39576"/>
    <cellStyle name="표준 6 6 6 5" xfId="28905"/>
    <cellStyle name="표준 6 6 6 5 2" xfId="39577"/>
    <cellStyle name="표준 6 6 6 6" xfId="28906"/>
    <cellStyle name="표준 6 6 6 6 2" xfId="39578"/>
    <cellStyle name="표준 6 6 6 7" xfId="28907"/>
    <cellStyle name="표준 6 6 6 8" xfId="28908"/>
    <cellStyle name="표준 6 6 6 9" xfId="28909"/>
    <cellStyle name="표준 6 6 7" xfId="28910"/>
    <cellStyle name="표준 6 6 7 10" xfId="28911"/>
    <cellStyle name="표준 6 6 7 11" xfId="34589"/>
    <cellStyle name="표준 6 6 7 2" xfId="28912"/>
    <cellStyle name="표준 6 6 7 2 2" xfId="39579"/>
    <cellStyle name="표준 6 6 7 3" xfId="28913"/>
    <cellStyle name="표준 6 6 7 3 2" xfId="39580"/>
    <cellStyle name="표준 6 6 7 4" xfId="28914"/>
    <cellStyle name="표준 6 6 7 4 2" xfId="39581"/>
    <cellStyle name="표준 6 6 7 5" xfId="28915"/>
    <cellStyle name="표준 6 6 7 5 2" xfId="39582"/>
    <cellStyle name="표준 6 6 7 6" xfId="28916"/>
    <cellStyle name="표준 6 6 7 6 2" xfId="39583"/>
    <cellStyle name="표준 6 6 7 7" xfId="28917"/>
    <cellStyle name="표준 6 6 7 8" xfId="28918"/>
    <cellStyle name="표준 6 6 7 9" xfId="28919"/>
    <cellStyle name="표준 6 6 8" xfId="28920"/>
    <cellStyle name="표준 6 6 8 10" xfId="28921"/>
    <cellStyle name="표준 6 6 8 11" xfId="34588"/>
    <cellStyle name="표준 6 6 8 2" xfId="28922"/>
    <cellStyle name="표준 6 6 8 2 2" xfId="39584"/>
    <cellStyle name="표준 6 6 8 3" xfId="28923"/>
    <cellStyle name="표준 6 6 8 3 2" xfId="39585"/>
    <cellStyle name="표준 6 6 8 4" xfId="28924"/>
    <cellStyle name="표준 6 6 8 4 2" xfId="39586"/>
    <cellStyle name="표준 6 6 8 5" xfId="28925"/>
    <cellStyle name="표준 6 6 8 5 2" xfId="39587"/>
    <cellStyle name="표준 6 6 8 6" xfId="28926"/>
    <cellStyle name="표준 6 6 8 6 2" xfId="39588"/>
    <cellStyle name="표준 6 6 8 7" xfId="28927"/>
    <cellStyle name="표준 6 6 8 8" xfId="28928"/>
    <cellStyle name="표준 6 6 8 9" xfId="28929"/>
    <cellStyle name="표준 6 6 9" xfId="28930"/>
    <cellStyle name="표준 6 6 9 10" xfId="28931"/>
    <cellStyle name="표준 6 6 9 11" xfId="34587"/>
    <cellStyle name="표준 6 6 9 2" xfId="28932"/>
    <cellStyle name="표준 6 6 9 2 2" xfId="39589"/>
    <cellStyle name="표준 6 6 9 3" xfId="28933"/>
    <cellStyle name="표준 6 6 9 3 2" xfId="39590"/>
    <cellStyle name="표준 6 6 9 4" xfId="28934"/>
    <cellStyle name="표준 6 6 9 4 2" xfId="39591"/>
    <cellStyle name="표준 6 6 9 5" xfId="28935"/>
    <cellStyle name="표준 6 6 9 5 2" xfId="39592"/>
    <cellStyle name="표준 6 6 9 6" xfId="28936"/>
    <cellStyle name="표준 6 6 9 6 2" xfId="39593"/>
    <cellStyle name="표준 6 6 9 7" xfId="28937"/>
    <cellStyle name="표준 6 6 9 8" xfId="28938"/>
    <cellStyle name="표준 6 6 9 9" xfId="28939"/>
    <cellStyle name="표준 6 7" xfId="28940"/>
    <cellStyle name="표준 6 7 10" xfId="28941"/>
    <cellStyle name="표준 6 7 10 10" xfId="28942"/>
    <cellStyle name="표준 6 7 10 11" xfId="28943"/>
    <cellStyle name="표준 6 7 10 12" xfId="34583"/>
    <cellStyle name="표준 6 7 10 2" xfId="28944"/>
    <cellStyle name="표준 6 7 10 2 10" xfId="28945"/>
    <cellStyle name="표준 6 7 10 2 11" xfId="34581"/>
    <cellStyle name="표준 6 7 10 2 2" xfId="28946"/>
    <cellStyle name="표준 6 7 10 2 2 2" xfId="39594"/>
    <cellStyle name="표준 6 7 10 2 3" xfId="28947"/>
    <cellStyle name="표준 6 7 10 2 3 2" xfId="39595"/>
    <cellStyle name="표준 6 7 10 2 4" xfId="28948"/>
    <cellStyle name="표준 6 7 10 2 4 2" xfId="39596"/>
    <cellStyle name="표준 6 7 10 2 5" xfId="28949"/>
    <cellStyle name="표준 6 7 10 2 5 2" xfId="39597"/>
    <cellStyle name="표준 6 7 10 2 6" xfId="28950"/>
    <cellStyle name="표준 6 7 10 2 6 2" xfId="39598"/>
    <cellStyle name="표준 6 7 10 2 7" xfId="28951"/>
    <cellStyle name="표준 6 7 10 2 8" xfId="28952"/>
    <cellStyle name="표준 6 7 10 2 9" xfId="28953"/>
    <cellStyle name="표준 6 7 10 3" xfId="28954"/>
    <cellStyle name="표준 6 7 10 3 2" xfId="39599"/>
    <cellStyle name="표준 6 7 10 4" xfId="28955"/>
    <cellStyle name="표준 6 7 10 4 2" xfId="39600"/>
    <cellStyle name="표준 6 7 10 5" xfId="28956"/>
    <cellStyle name="표준 6 7 10 5 2" xfId="39601"/>
    <cellStyle name="표준 6 7 10 6" xfId="28957"/>
    <cellStyle name="표준 6 7 10 6 2" xfId="39602"/>
    <cellStyle name="표준 6 7 10 7" xfId="28958"/>
    <cellStyle name="표준 6 7 10 7 2" xfId="39603"/>
    <cellStyle name="표준 6 7 10 8" xfId="28959"/>
    <cellStyle name="표준 6 7 10 9" xfId="28960"/>
    <cellStyle name="표준 6 7 11" xfId="28961"/>
    <cellStyle name="표준 6 7 11 10" xfId="28962"/>
    <cellStyle name="표준 6 7 11 11" xfId="34579"/>
    <cellStyle name="표준 6 7 11 2" xfId="28963"/>
    <cellStyle name="표준 6 7 11 2 2" xfId="39604"/>
    <cellStyle name="표준 6 7 11 3" xfId="28964"/>
    <cellStyle name="표준 6 7 11 3 2" xfId="39605"/>
    <cellStyle name="표준 6 7 11 4" xfId="28965"/>
    <cellStyle name="표준 6 7 11 4 2" xfId="39606"/>
    <cellStyle name="표준 6 7 11 5" xfId="28966"/>
    <cellStyle name="표준 6 7 11 5 2" xfId="39607"/>
    <cellStyle name="표준 6 7 11 6" xfId="28967"/>
    <cellStyle name="표준 6 7 11 6 2" xfId="39608"/>
    <cellStyle name="표준 6 7 11 7" xfId="28968"/>
    <cellStyle name="표준 6 7 11 8" xfId="28969"/>
    <cellStyle name="표준 6 7 11 9" xfId="28970"/>
    <cellStyle name="표준 6 7 12" xfId="28971"/>
    <cellStyle name="표준 6 7 12 10" xfId="28972"/>
    <cellStyle name="표준 6 7 12 11" xfId="34577"/>
    <cellStyle name="표준 6 7 12 2" xfId="28973"/>
    <cellStyle name="표준 6 7 12 2 2" xfId="39609"/>
    <cellStyle name="표준 6 7 12 3" xfId="28974"/>
    <cellStyle name="표준 6 7 12 3 2" xfId="39610"/>
    <cellStyle name="표준 6 7 12 4" xfId="28975"/>
    <cellStyle name="표준 6 7 12 4 2" xfId="39611"/>
    <cellStyle name="표준 6 7 12 5" xfId="28976"/>
    <cellStyle name="표준 6 7 12 5 2" xfId="39612"/>
    <cellStyle name="표준 6 7 12 6" xfId="28977"/>
    <cellStyle name="표준 6 7 12 6 2" xfId="39613"/>
    <cellStyle name="표준 6 7 12 7" xfId="28978"/>
    <cellStyle name="표준 6 7 12 8" xfId="28979"/>
    <cellStyle name="표준 6 7 12 9" xfId="28980"/>
    <cellStyle name="표준 6 7 13" xfId="28981"/>
    <cellStyle name="표준 6 7 13 2" xfId="39614"/>
    <cellStyle name="표준 6 7 14" xfId="28982"/>
    <cellStyle name="표준 6 7 14 2" xfId="39615"/>
    <cellStyle name="표준 6 7 15" xfId="28983"/>
    <cellStyle name="표준 6 7 15 2" xfId="39616"/>
    <cellStyle name="표준 6 7 16" xfId="28984"/>
    <cellStyle name="표준 6 7 16 2" xfId="39617"/>
    <cellStyle name="표준 6 7 17" xfId="28985"/>
    <cellStyle name="표준 6 7 17 2" xfId="39618"/>
    <cellStyle name="표준 6 7 18" xfId="28986"/>
    <cellStyle name="표준 6 7 19" xfId="28987"/>
    <cellStyle name="표준 6 7 2" xfId="28988"/>
    <cellStyle name="표준 6 7 2 10" xfId="28989"/>
    <cellStyle name="표준 6 7 2 11" xfId="28990"/>
    <cellStyle name="표준 6 7 2 12" xfId="34576"/>
    <cellStyle name="표준 6 7 2 2" xfId="28991"/>
    <cellStyle name="표준 6 7 2 2 10" xfId="28992"/>
    <cellStyle name="표준 6 7 2 2 11" xfId="34575"/>
    <cellStyle name="표준 6 7 2 2 2" xfId="28993"/>
    <cellStyle name="표준 6 7 2 2 2 2" xfId="39619"/>
    <cellStyle name="표준 6 7 2 2 3" xfId="28994"/>
    <cellStyle name="표준 6 7 2 2 3 2" xfId="39620"/>
    <cellStyle name="표준 6 7 2 2 4" xfId="28995"/>
    <cellStyle name="표준 6 7 2 2 4 2" xfId="39621"/>
    <cellStyle name="표준 6 7 2 2 5" xfId="28996"/>
    <cellStyle name="표준 6 7 2 2 5 2" xfId="39622"/>
    <cellStyle name="표준 6 7 2 2 6" xfId="28997"/>
    <cellStyle name="표준 6 7 2 2 6 2" xfId="39623"/>
    <cellStyle name="표준 6 7 2 2 7" xfId="28998"/>
    <cellStyle name="표준 6 7 2 2 8" xfId="28999"/>
    <cellStyle name="표준 6 7 2 2 9" xfId="29000"/>
    <cellStyle name="표준 6 7 2 3" xfId="29001"/>
    <cellStyle name="표준 6 7 2 3 2" xfId="39624"/>
    <cellStyle name="표준 6 7 2 4" xfId="29002"/>
    <cellStyle name="표준 6 7 2 4 2" xfId="39625"/>
    <cellStyle name="표준 6 7 2 5" xfId="29003"/>
    <cellStyle name="표준 6 7 2 5 2" xfId="39626"/>
    <cellStyle name="표준 6 7 2 6" xfId="29004"/>
    <cellStyle name="표준 6 7 2 6 2" xfId="39627"/>
    <cellStyle name="표준 6 7 2 7" xfId="29005"/>
    <cellStyle name="표준 6 7 2 7 2" xfId="39628"/>
    <cellStyle name="표준 6 7 2 8" xfId="29006"/>
    <cellStyle name="표준 6 7 2 9" xfId="29007"/>
    <cellStyle name="표준 6 7 20" xfId="29008"/>
    <cellStyle name="표준 6 7 21" xfId="29009"/>
    <cellStyle name="표준 6 7 22" xfId="34585"/>
    <cellStyle name="표준 6 7 3" xfId="29010"/>
    <cellStyle name="표준 6 7 3 10" xfId="29011"/>
    <cellStyle name="표준 6 7 3 11" xfId="34574"/>
    <cellStyle name="표준 6 7 3 2" xfId="29012"/>
    <cellStyle name="표준 6 7 3 2 2" xfId="39629"/>
    <cellStyle name="표준 6 7 3 3" xfId="29013"/>
    <cellStyle name="표준 6 7 3 3 2" xfId="39630"/>
    <cellStyle name="표준 6 7 3 4" xfId="29014"/>
    <cellStyle name="표준 6 7 3 4 2" xfId="39631"/>
    <cellStyle name="표준 6 7 3 5" xfId="29015"/>
    <cellStyle name="표준 6 7 3 5 2" xfId="39632"/>
    <cellStyle name="표준 6 7 3 6" xfId="29016"/>
    <cellStyle name="표준 6 7 3 6 2" xfId="39633"/>
    <cellStyle name="표준 6 7 3 7" xfId="29017"/>
    <cellStyle name="표준 6 7 3 8" xfId="29018"/>
    <cellStyle name="표준 6 7 3 9" xfId="29019"/>
    <cellStyle name="표준 6 7 4" xfId="29020"/>
    <cellStyle name="표준 6 7 4 10" xfId="29021"/>
    <cellStyle name="표준 6 7 4 11" xfId="29022"/>
    <cellStyle name="표준 6 7 4 12" xfId="34573"/>
    <cellStyle name="표준 6 7 4 2" xfId="29023"/>
    <cellStyle name="표준 6 7 4 2 10" xfId="29024"/>
    <cellStyle name="표준 6 7 4 2 11" xfId="34571"/>
    <cellStyle name="표준 6 7 4 2 2" xfId="29025"/>
    <cellStyle name="표준 6 7 4 2 2 2" xfId="39634"/>
    <cellStyle name="표준 6 7 4 2 3" xfId="29026"/>
    <cellStyle name="표준 6 7 4 2 3 2" xfId="39635"/>
    <cellStyle name="표준 6 7 4 2 4" xfId="29027"/>
    <cellStyle name="표준 6 7 4 2 4 2" xfId="39636"/>
    <cellStyle name="표준 6 7 4 2 5" xfId="29028"/>
    <cellStyle name="표준 6 7 4 2 5 2" xfId="39637"/>
    <cellStyle name="표준 6 7 4 2 6" xfId="29029"/>
    <cellStyle name="표준 6 7 4 2 6 2" xfId="39638"/>
    <cellStyle name="표준 6 7 4 2 7" xfId="29030"/>
    <cellStyle name="표준 6 7 4 2 8" xfId="29031"/>
    <cellStyle name="표준 6 7 4 2 9" xfId="29032"/>
    <cellStyle name="표준 6 7 4 3" xfId="29033"/>
    <cellStyle name="표준 6 7 4 3 2" xfId="39640"/>
    <cellStyle name="표준 6 7 4 4" xfId="29034"/>
    <cellStyle name="표준 6 7 4 4 2" xfId="39642"/>
    <cellStyle name="표준 6 7 4 5" xfId="29035"/>
    <cellStyle name="표준 6 7 4 5 2" xfId="39643"/>
    <cellStyle name="표준 6 7 4 6" xfId="29036"/>
    <cellStyle name="표준 6 7 4 6 2" xfId="39645"/>
    <cellStyle name="표준 6 7 4 7" xfId="29037"/>
    <cellStyle name="표준 6 7 4 7 2" xfId="39646"/>
    <cellStyle name="표준 6 7 4 8" xfId="29038"/>
    <cellStyle name="표준 6 7 4 9" xfId="29039"/>
    <cellStyle name="표준 6 7 5" xfId="29040"/>
    <cellStyle name="표준 6 7 5 10" xfId="29041"/>
    <cellStyle name="표준 6 7 5 11" xfId="29042"/>
    <cellStyle name="표준 6 7 5 12" xfId="34569"/>
    <cellStyle name="표준 6 7 5 2" xfId="29043"/>
    <cellStyle name="표준 6 7 5 2 10" xfId="29044"/>
    <cellStyle name="표준 6 7 5 2 11" xfId="34567"/>
    <cellStyle name="표준 6 7 5 2 2" xfId="29045"/>
    <cellStyle name="표준 6 7 5 2 2 2" xfId="39650"/>
    <cellStyle name="표준 6 7 5 2 3" xfId="29046"/>
    <cellStyle name="표준 6 7 5 2 3 2" xfId="39651"/>
    <cellStyle name="표준 6 7 5 2 4" xfId="29047"/>
    <cellStyle name="표준 6 7 5 2 4 2" xfId="39653"/>
    <cellStyle name="표준 6 7 5 2 5" xfId="29048"/>
    <cellStyle name="표준 6 7 5 2 5 2" xfId="39654"/>
    <cellStyle name="표준 6 7 5 2 6" xfId="29049"/>
    <cellStyle name="표준 6 7 5 2 6 2" xfId="39655"/>
    <cellStyle name="표준 6 7 5 2 7" xfId="29050"/>
    <cellStyle name="표준 6 7 5 2 8" xfId="29051"/>
    <cellStyle name="표준 6 7 5 2 9" xfId="29052"/>
    <cellStyle name="표준 6 7 5 3" xfId="29053"/>
    <cellStyle name="표준 6 7 5 3 2" xfId="39657"/>
    <cellStyle name="표준 6 7 5 4" xfId="29054"/>
    <cellStyle name="표준 6 7 5 4 2" xfId="39658"/>
    <cellStyle name="표준 6 7 5 5" xfId="29055"/>
    <cellStyle name="표준 6 7 5 5 2" xfId="39660"/>
    <cellStyle name="표준 6 7 5 6" xfId="29056"/>
    <cellStyle name="표준 6 7 5 6 2" xfId="39661"/>
    <cellStyle name="표준 6 7 5 7" xfId="29057"/>
    <cellStyle name="표준 6 7 5 7 2" xfId="39663"/>
    <cellStyle name="표준 6 7 5 8" xfId="29058"/>
    <cellStyle name="표준 6 7 5 9" xfId="29059"/>
    <cellStyle name="표준 6 7 6" xfId="29060"/>
    <cellStyle name="표준 6 7 6 10" xfId="29061"/>
    <cellStyle name="표준 6 7 6 11" xfId="34565"/>
    <cellStyle name="표준 6 7 6 2" xfId="29062"/>
    <cellStyle name="표준 6 7 6 2 2" xfId="39665"/>
    <cellStyle name="표준 6 7 6 3" xfId="29063"/>
    <cellStyle name="표준 6 7 6 3 2" xfId="39667"/>
    <cellStyle name="표준 6 7 6 4" xfId="29064"/>
    <cellStyle name="표준 6 7 6 4 2" xfId="39668"/>
    <cellStyle name="표준 6 7 6 5" xfId="29065"/>
    <cellStyle name="표준 6 7 6 5 2" xfId="39670"/>
    <cellStyle name="표준 6 7 6 6" xfId="29066"/>
    <cellStyle name="표준 6 7 6 6 2" xfId="39671"/>
    <cellStyle name="표준 6 7 6 7" xfId="29067"/>
    <cellStyle name="표준 6 7 6 8" xfId="29068"/>
    <cellStyle name="표준 6 7 6 9" xfId="29069"/>
    <cellStyle name="표준 6 7 7" xfId="29070"/>
    <cellStyle name="표준 6 7 7 10" xfId="29071"/>
    <cellStyle name="표준 6 7 7 11" xfId="34563"/>
    <cellStyle name="표준 6 7 7 2" xfId="29072"/>
    <cellStyle name="표준 6 7 7 2 2" xfId="39673"/>
    <cellStyle name="표준 6 7 7 3" xfId="29073"/>
    <cellStyle name="표준 6 7 7 3 2" xfId="39674"/>
    <cellStyle name="표준 6 7 7 4" xfId="29074"/>
    <cellStyle name="표준 6 7 7 4 2" xfId="39675"/>
    <cellStyle name="표준 6 7 7 5" xfId="29075"/>
    <cellStyle name="표준 6 7 7 5 2" xfId="39676"/>
    <cellStyle name="표준 6 7 7 6" xfId="29076"/>
    <cellStyle name="표준 6 7 7 6 2" xfId="39677"/>
    <cellStyle name="표준 6 7 7 7" xfId="29077"/>
    <cellStyle name="표준 6 7 7 8" xfId="29078"/>
    <cellStyle name="표준 6 7 7 9" xfId="29079"/>
    <cellStyle name="표준 6 7 8" xfId="29080"/>
    <cellStyle name="표준 6 7 8 10" xfId="29081"/>
    <cellStyle name="표준 6 7 8 11" xfId="34562"/>
    <cellStyle name="표준 6 7 8 2" xfId="29082"/>
    <cellStyle name="표준 6 7 8 2 2" xfId="39679"/>
    <cellStyle name="표준 6 7 8 3" xfId="29083"/>
    <cellStyle name="표준 6 7 8 3 2" xfId="39680"/>
    <cellStyle name="표준 6 7 8 4" xfId="29084"/>
    <cellStyle name="표준 6 7 8 4 2" xfId="39681"/>
    <cellStyle name="표준 6 7 8 5" xfId="29085"/>
    <cellStyle name="표준 6 7 8 5 2" xfId="39682"/>
    <cellStyle name="표준 6 7 8 6" xfId="29086"/>
    <cellStyle name="표준 6 7 8 6 2" xfId="39683"/>
    <cellStyle name="표준 6 7 8 7" xfId="29087"/>
    <cellStyle name="표준 6 7 8 8" xfId="29088"/>
    <cellStyle name="표준 6 7 8 9" xfId="29089"/>
    <cellStyle name="표준 6 7 9" xfId="29090"/>
    <cellStyle name="표준 6 7 9 10" xfId="29091"/>
    <cellStyle name="표준 6 7 9 11" xfId="34561"/>
    <cellStyle name="표준 6 7 9 2" xfId="29092"/>
    <cellStyle name="표준 6 7 9 2 2" xfId="39684"/>
    <cellStyle name="표준 6 7 9 3" xfId="29093"/>
    <cellStyle name="표준 6 7 9 3 2" xfId="39685"/>
    <cellStyle name="표준 6 7 9 4" xfId="29094"/>
    <cellStyle name="표준 6 7 9 4 2" xfId="39686"/>
    <cellStyle name="표준 6 7 9 5" xfId="29095"/>
    <cellStyle name="표준 6 7 9 5 2" xfId="39687"/>
    <cellStyle name="표준 6 7 9 6" xfId="29096"/>
    <cellStyle name="표준 6 7 9 6 2" xfId="39688"/>
    <cellStyle name="표준 6 7 9 7" xfId="29097"/>
    <cellStyle name="표준 6 7 9 8" xfId="29098"/>
    <cellStyle name="표준 6 7 9 9" xfId="29099"/>
    <cellStyle name="표준 6 8" xfId="29100"/>
    <cellStyle name="표준 6 8 10" xfId="29101"/>
    <cellStyle name="표준 6 8 10 10" xfId="29102"/>
    <cellStyle name="표준 6 8 10 11" xfId="29103"/>
    <cellStyle name="표준 6 8 10 12" xfId="34558"/>
    <cellStyle name="표준 6 8 10 2" xfId="29104"/>
    <cellStyle name="표준 6 8 10 2 10" xfId="29105"/>
    <cellStyle name="표준 6 8 10 2 11" xfId="34556"/>
    <cellStyle name="표준 6 8 10 2 2" xfId="29106"/>
    <cellStyle name="표준 6 8 10 2 2 2" xfId="39689"/>
    <cellStyle name="표준 6 8 10 2 3" xfId="29107"/>
    <cellStyle name="표준 6 8 10 2 3 2" xfId="39690"/>
    <cellStyle name="표준 6 8 10 2 4" xfId="29108"/>
    <cellStyle name="표준 6 8 10 2 4 2" xfId="39691"/>
    <cellStyle name="표준 6 8 10 2 5" xfId="29109"/>
    <cellStyle name="표준 6 8 10 2 5 2" xfId="39692"/>
    <cellStyle name="표준 6 8 10 2 6" xfId="29110"/>
    <cellStyle name="표준 6 8 10 2 6 2" xfId="39693"/>
    <cellStyle name="표준 6 8 10 2 7" xfId="29111"/>
    <cellStyle name="표준 6 8 10 2 8" xfId="29112"/>
    <cellStyle name="표준 6 8 10 2 9" xfId="29113"/>
    <cellStyle name="표준 6 8 10 3" xfId="29114"/>
    <cellStyle name="표준 6 8 10 3 2" xfId="39694"/>
    <cellStyle name="표준 6 8 10 4" xfId="29115"/>
    <cellStyle name="표준 6 8 10 4 2" xfId="39695"/>
    <cellStyle name="표준 6 8 10 5" xfId="29116"/>
    <cellStyle name="표준 6 8 10 5 2" xfId="39696"/>
    <cellStyle name="표준 6 8 10 6" xfId="29117"/>
    <cellStyle name="표준 6 8 10 6 2" xfId="39697"/>
    <cellStyle name="표준 6 8 10 7" xfId="29118"/>
    <cellStyle name="표준 6 8 10 7 2" xfId="39698"/>
    <cellStyle name="표준 6 8 10 8" xfId="29119"/>
    <cellStyle name="표준 6 8 10 9" xfId="29120"/>
    <cellStyle name="표준 6 8 11" xfId="29121"/>
    <cellStyle name="표준 6 8 11 10" xfId="29122"/>
    <cellStyle name="표준 6 8 11 11" xfId="34554"/>
    <cellStyle name="표준 6 8 11 2" xfId="29123"/>
    <cellStyle name="표준 6 8 11 2 2" xfId="39699"/>
    <cellStyle name="표준 6 8 11 3" xfId="29124"/>
    <cellStyle name="표준 6 8 11 3 2" xfId="39700"/>
    <cellStyle name="표준 6 8 11 4" xfId="29125"/>
    <cellStyle name="표준 6 8 11 4 2" xfId="39701"/>
    <cellStyle name="표준 6 8 11 5" xfId="29126"/>
    <cellStyle name="표준 6 8 11 5 2" xfId="39702"/>
    <cellStyle name="표준 6 8 11 6" xfId="29127"/>
    <cellStyle name="표준 6 8 11 6 2" xfId="39703"/>
    <cellStyle name="표준 6 8 11 7" xfId="29128"/>
    <cellStyle name="표준 6 8 11 8" xfId="29129"/>
    <cellStyle name="표준 6 8 11 9" xfId="29130"/>
    <cellStyle name="표준 6 8 12" xfId="29131"/>
    <cellStyle name="표준 6 8 12 10" xfId="29132"/>
    <cellStyle name="표준 6 8 12 11" xfId="34552"/>
    <cellStyle name="표준 6 8 12 2" xfId="29133"/>
    <cellStyle name="표준 6 8 12 2 2" xfId="39704"/>
    <cellStyle name="표준 6 8 12 3" xfId="29134"/>
    <cellStyle name="표준 6 8 12 3 2" xfId="39705"/>
    <cellStyle name="표준 6 8 12 4" xfId="29135"/>
    <cellStyle name="표준 6 8 12 4 2" xfId="39706"/>
    <cellStyle name="표준 6 8 12 5" xfId="29136"/>
    <cellStyle name="표준 6 8 12 5 2" xfId="39707"/>
    <cellStyle name="표준 6 8 12 6" xfId="29137"/>
    <cellStyle name="표준 6 8 12 6 2" xfId="39708"/>
    <cellStyle name="표준 6 8 12 7" xfId="29138"/>
    <cellStyle name="표준 6 8 12 8" xfId="29139"/>
    <cellStyle name="표준 6 8 12 9" xfId="29140"/>
    <cellStyle name="표준 6 8 13" xfId="29141"/>
    <cellStyle name="표준 6 8 13 2" xfId="39709"/>
    <cellStyle name="표준 6 8 14" xfId="29142"/>
    <cellStyle name="표준 6 8 14 2" xfId="39710"/>
    <cellStyle name="표준 6 8 15" xfId="29143"/>
    <cellStyle name="표준 6 8 15 2" xfId="39711"/>
    <cellStyle name="표준 6 8 16" xfId="29144"/>
    <cellStyle name="표준 6 8 16 2" xfId="39712"/>
    <cellStyle name="표준 6 8 17" xfId="29145"/>
    <cellStyle name="표준 6 8 17 2" xfId="39713"/>
    <cellStyle name="표준 6 8 18" xfId="29146"/>
    <cellStyle name="표준 6 8 19" xfId="29147"/>
    <cellStyle name="표준 6 8 2" xfId="29148"/>
    <cellStyle name="표준 6 8 2 10" xfId="29149"/>
    <cellStyle name="표준 6 8 2 11" xfId="29150"/>
    <cellStyle name="표준 6 8 2 12" xfId="34550"/>
    <cellStyle name="표준 6 8 2 2" xfId="29151"/>
    <cellStyle name="표준 6 8 2 2 10" xfId="29152"/>
    <cellStyle name="표준 6 8 2 2 11" xfId="34549"/>
    <cellStyle name="표준 6 8 2 2 2" xfId="29153"/>
    <cellStyle name="표준 6 8 2 2 2 2" xfId="39716"/>
    <cellStyle name="표준 6 8 2 2 3" xfId="29154"/>
    <cellStyle name="표준 6 8 2 2 3 2" xfId="39718"/>
    <cellStyle name="표준 6 8 2 2 4" xfId="29155"/>
    <cellStyle name="표준 6 8 2 2 4 2" xfId="39720"/>
    <cellStyle name="표준 6 8 2 2 5" xfId="29156"/>
    <cellStyle name="표준 6 8 2 2 5 2" xfId="39721"/>
    <cellStyle name="표준 6 8 2 2 6" xfId="29157"/>
    <cellStyle name="표준 6 8 2 2 6 2" xfId="39722"/>
    <cellStyle name="표준 6 8 2 2 7" xfId="29158"/>
    <cellStyle name="표준 6 8 2 2 8" xfId="29159"/>
    <cellStyle name="표준 6 8 2 2 9" xfId="29160"/>
    <cellStyle name="표준 6 8 2 3" xfId="29161"/>
    <cellStyle name="표준 6 8 2 3 2" xfId="39723"/>
    <cellStyle name="표준 6 8 2 4" xfId="29162"/>
    <cellStyle name="표준 6 8 2 4 2" xfId="39724"/>
    <cellStyle name="표준 6 8 2 5" xfId="29163"/>
    <cellStyle name="표준 6 8 2 5 2" xfId="39725"/>
    <cellStyle name="표준 6 8 2 6" xfId="29164"/>
    <cellStyle name="표준 6 8 2 6 2" xfId="39726"/>
    <cellStyle name="표준 6 8 2 7" xfId="29165"/>
    <cellStyle name="표준 6 8 2 7 2" xfId="39727"/>
    <cellStyle name="표준 6 8 2 8" xfId="29166"/>
    <cellStyle name="표준 6 8 2 9" xfId="29167"/>
    <cellStyle name="표준 6 8 20" xfId="29168"/>
    <cellStyle name="표준 6 8 21" xfId="29169"/>
    <cellStyle name="표준 6 8 22" xfId="34560"/>
    <cellStyle name="표준 6 8 3" xfId="29170"/>
    <cellStyle name="표준 6 8 3 10" xfId="29171"/>
    <cellStyle name="표준 6 8 3 11" xfId="34548"/>
    <cellStyle name="표준 6 8 3 2" xfId="29172"/>
    <cellStyle name="표준 6 8 3 2 2" xfId="39728"/>
    <cellStyle name="표준 6 8 3 3" xfId="29173"/>
    <cellStyle name="표준 6 8 3 3 2" xfId="39729"/>
    <cellStyle name="표준 6 8 3 4" xfId="29174"/>
    <cellStyle name="표준 6 8 3 4 2" xfId="39730"/>
    <cellStyle name="표준 6 8 3 5" xfId="29175"/>
    <cellStyle name="표준 6 8 3 5 2" xfId="39731"/>
    <cellStyle name="표준 6 8 3 6" xfId="29176"/>
    <cellStyle name="표준 6 8 3 6 2" xfId="39732"/>
    <cellStyle name="표준 6 8 3 7" xfId="29177"/>
    <cellStyle name="표준 6 8 3 8" xfId="29178"/>
    <cellStyle name="표준 6 8 3 9" xfId="29179"/>
    <cellStyle name="표준 6 8 4" xfId="29180"/>
    <cellStyle name="표준 6 8 4 10" xfId="29181"/>
    <cellStyle name="표준 6 8 4 11" xfId="29182"/>
    <cellStyle name="표준 6 8 4 12" xfId="34547"/>
    <cellStyle name="표준 6 8 4 2" xfId="29183"/>
    <cellStyle name="표준 6 8 4 2 10" xfId="29184"/>
    <cellStyle name="표준 6 8 4 2 11" xfId="34545"/>
    <cellStyle name="표준 6 8 4 2 2" xfId="29185"/>
    <cellStyle name="표준 6 8 4 2 2 2" xfId="39733"/>
    <cellStyle name="표준 6 8 4 2 3" xfId="29186"/>
    <cellStyle name="표준 6 8 4 2 3 2" xfId="39734"/>
    <cellStyle name="표준 6 8 4 2 4" xfId="29187"/>
    <cellStyle name="표준 6 8 4 2 4 2" xfId="39735"/>
    <cellStyle name="표준 6 8 4 2 5" xfId="29188"/>
    <cellStyle name="표준 6 8 4 2 5 2" xfId="39736"/>
    <cellStyle name="표준 6 8 4 2 6" xfId="29189"/>
    <cellStyle name="표준 6 8 4 2 6 2" xfId="39737"/>
    <cellStyle name="표준 6 8 4 2 7" xfId="29190"/>
    <cellStyle name="표준 6 8 4 2 8" xfId="29191"/>
    <cellStyle name="표준 6 8 4 2 9" xfId="29192"/>
    <cellStyle name="표준 6 8 4 3" xfId="29193"/>
    <cellStyle name="표준 6 8 4 3 2" xfId="39738"/>
    <cellStyle name="표준 6 8 4 4" xfId="29194"/>
    <cellStyle name="표준 6 8 4 4 2" xfId="39739"/>
    <cellStyle name="표준 6 8 4 5" xfId="29195"/>
    <cellStyle name="표준 6 8 4 5 2" xfId="39740"/>
    <cellStyle name="표준 6 8 4 6" xfId="29196"/>
    <cellStyle name="표준 6 8 4 6 2" xfId="39741"/>
    <cellStyle name="표준 6 8 4 7" xfId="29197"/>
    <cellStyle name="표준 6 8 4 7 2" xfId="39743"/>
    <cellStyle name="표준 6 8 4 8" xfId="29198"/>
    <cellStyle name="표준 6 8 4 9" xfId="29199"/>
    <cellStyle name="표준 6 8 5" xfId="29200"/>
    <cellStyle name="표준 6 8 5 10" xfId="29201"/>
    <cellStyle name="표준 6 8 5 11" xfId="29202"/>
    <cellStyle name="표준 6 8 5 12" xfId="34543"/>
    <cellStyle name="표준 6 8 5 2" xfId="29203"/>
    <cellStyle name="표준 6 8 5 2 10" xfId="29204"/>
    <cellStyle name="표준 6 8 5 2 11" xfId="34541"/>
    <cellStyle name="표준 6 8 5 2 2" xfId="29205"/>
    <cellStyle name="표준 6 8 5 2 2 2" xfId="39744"/>
    <cellStyle name="표준 6 8 5 2 3" xfId="29206"/>
    <cellStyle name="표준 6 8 5 2 3 2" xfId="39745"/>
    <cellStyle name="표준 6 8 5 2 4" xfId="29207"/>
    <cellStyle name="표준 6 8 5 2 4 2" xfId="39746"/>
    <cellStyle name="표준 6 8 5 2 5" xfId="29208"/>
    <cellStyle name="표준 6 8 5 2 5 2" xfId="39747"/>
    <cellStyle name="표준 6 8 5 2 6" xfId="29209"/>
    <cellStyle name="표준 6 8 5 2 6 2" xfId="39748"/>
    <cellStyle name="표준 6 8 5 2 7" xfId="29210"/>
    <cellStyle name="표준 6 8 5 2 8" xfId="29211"/>
    <cellStyle name="표준 6 8 5 2 9" xfId="29212"/>
    <cellStyle name="표준 6 8 5 3" xfId="29213"/>
    <cellStyle name="표준 6 8 5 3 2" xfId="39749"/>
    <cellStyle name="표준 6 8 5 4" xfId="29214"/>
    <cellStyle name="표준 6 8 5 4 2" xfId="39750"/>
    <cellStyle name="표준 6 8 5 5" xfId="29215"/>
    <cellStyle name="표준 6 8 5 5 2" xfId="39751"/>
    <cellStyle name="표준 6 8 5 6" xfId="29216"/>
    <cellStyle name="표준 6 8 5 6 2" xfId="39752"/>
    <cellStyle name="표준 6 8 5 7" xfId="29217"/>
    <cellStyle name="표준 6 8 5 7 2" xfId="39753"/>
    <cellStyle name="표준 6 8 5 8" xfId="29218"/>
    <cellStyle name="표준 6 8 5 9" xfId="29219"/>
    <cellStyle name="표준 6 8 6" xfId="29220"/>
    <cellStyle name="표준 6 8 6 10" xfId="29221"/>
    <cellStyle name="표준 6 8 6 11" xfId="34539"/>
    <cellStyle name="표준 6 8 6 2" xfId="29222"/>
    <cellStyle name="표준 6 8 6 2 2" xfId="39754"/>
    <cellStyle name="표준 6 8 6 3" xfId="29223"/>
    <cellStyle name="표준 6 8 6 3 2" xfId="39755"/>
    <cellStyle name="표준 6 8 6 4" xfId="29224"/>
    <cellStyle name="표준 6 8 6 4 2" xfId="39756"/>
    <cellStyle name="표준 6 8 6 5" xfId="29225"/>
    <cellStyle name="표준 6 8 6 5 2" xfId="39757"/>
    <cellStyle name="표준 6 8 6 6" xfId="29226"/>
    <cellStyle name="표준 6 8 6 6 2" xfId="39758"/>
    <cellStyle name="표준 6 8 6 7" xfId="29227"/>
    <cellStyle name="표준 6 8 6 8" xfId="29228"/>
    <cellStyle name="표준 6 8 6 9" xfId="29229"/>
    <cellStyle name="표준 6 8 7" xfId="29230"/>
    <cellStyle name="표준 6 8 7 10" xfId="29231"/>
    <cellStyle name="표준 6 8 7 11" xfId="34537"/>
    <cellStyle name="표준 6 8 7 2" xfId="29232"/>
    <cellStyle name="표준 6 8 7 2 2" xfId="39759"/>
    <cellStyle name="표준 6 8 7 3" xfId="29233"/>
    <cellStyle name="표준 6 8 7 3 2" xfId="39761"/>
    <cellStyle name="표준 6 8 7 4" xfId="29234"/>
    <cellStyle name="표준 6 8 7 4 2" xfId="39762"/>
    <cellStyle name="표준 6 8 7 5" xfId="29235"/>
    <cellStyle name="표준 6 8 7 5 2" xfId="39764"/>
    <cellStyle name="표준 6 8 7 6" xfId="29236"/>
    <cellStyle name="표준 6 8 7 6 2" xfId="39765"/>
    <cellStyle name="표준 6 8 7 7" xfId="29237"/>
    <cellStyle name="표준 6 8 7 8" xfId="29238"/>
    <cellStyle name="표준 6 8 7 9" xfId="29239"/>
    <cellStyle name="표준 6 8 8" xfId="29240"/>
    <cellStyle name="표준 6 8 8 10" xfId="29241"/>
    <cellStyle name="표준 6 8 8 11" xfId="34535"/>
    <cellStyle name="표준 6 8 8 2" xfId="29242"/>
    <cellStyle name="표준 6 8 8 2 2" xfId="39768"/>
    <cellStyle name="표준 6 8 8 3" xfId="29243"/>
    <cellStyle name="표준 6 8 8 3 2" xfId="39770"/>
    <cellStyle name="표준 6 8 8 4" xfId="29244"/>
    <cellStyle name="표준 6 8 8 4 2" xfId="39772"/>
    <cellStyle name="표준 6 8 8 5" xfId="29245"/>
    <cellStyle name="표준 6 8 8 5 2" xfId="39773"/>
    <cellStyle name="표준 6 8 8 6" xfId="29246"/>
    <cellStyle name="표준 6 8 8 6 2" xfId="39774"/>
    <cellStyle name="표준 6 8 8 7" xfId="29247"/>
    <cellStyle name="표준 6 8 8 8" xfId="29248"/>
    <cellStyle name="표준 6 8 8 9" xfId="29249"/>
    <cellStyle name="표준 6 8 9" xfId="29250"/>
    <cellStyle name="표준 6 8 9 10" xfId="29251"/>
    <cellStyle name="표준 6 8 9 11" xfId="34534"/>
    <cellStyle name="표준 6 8 9 2" xfId="29252"/>
    <cellStyle name="표준 6 8 9 2 2" xfId="39776"/>
    <cellStyle name="표준 6 8 9 3" xfId="29253"/>
    <cellStyle name="표준 6 8 9 3 2" xfId="39778"/>
    <cellStyle name="표준 6 8 9 4" xfId="29254"/>
    <cellStyle name="표준 6 8 9 4 2" xfId="39779"/>
    <cellStyle name="표준 6 8 9 5" xfId="29255"/>
    <cellStyle name="표준 6 8 9 5 2" xfId="39781"/>
    <cellStyle name="표준 6 8 9 6" xfId="29256"/>
    <cellStyle name="표준 6 8 9 6 2" xfId="39782"/>
    <cellStyle name="표준 6 8 9 7" xfId="29257"/>
    <cellStyle name="표준 6 8 9 8" xfId="29258"/>
    <cellStyle name="표준 6 8 9 9" xfId="29259"/>
    <cellStyle name="표준 6 9" xfId="29260"/>
    <cellStyle name="표준 6 9 10" xfId="29261"/>
    <cellStyle name="표준 6 9 11" xfId="34533"/>
    <cellStyle name="표준 6 9 2" xfId="29262"/>
    <cellStyle name="표준 6 9 2 2" xfId="39785"/>
    <cellStyle name="표준 6 9 3" xfId="29263"/>
    <cellStyle name="표준 6 9 3 2" xfId="39786"/>
    <cellStyle name="표준 6 9 4" xfId="29264"/>
    <cellStyle name="표준 6 9 4 2" xfId="39788"/>
    <cellStyle name="표준 6 9 5" xfId="29265"/>
    <cellStyle name="표준 6 9 5 2" xfId="39789"/>
    <cellStyle name="표준 6 9 6" xfId="29266"/>
    <cellStyle name="표준 6 9 6 2" xfId="39791"/>
    <cellStyle name="표준 6 9 7" xfId="29267"/>
    <cellStyle name="표준 6 9 8" xfId="29268"/>
    <cellStyle name="표준 6 9 9" xfId="29269"/>
    <cellStyle name="표준 60" xfId="40979"/>
    <cellStyle name="표준 60 2" xfId="40980"/>
    <cellStyle name="표준 60 3" xfId="40981"/>
    <cellStyle name="표준 61" xfId="40982"/>
    <cellStyle name="표준 61 2" xfId="40983"/>
    <cellStyle name="표준 61 3" xfId="40984"/>
    <cellStyle name="표준 62" xfId="40985"/>
    <cellStyle name="표준 62 2" xfId="40986"/>
    <cellStyle name="표준 62 3" xfId="40987"/>
    <cellStyle name="표준 63" xfId="40988"/>
    <cellStyle name="표준 63 2" xfId="40989"/>
    <cellStyle name="표준 63 3" xfId="40990"/>
    <cellStyle name="표준 64" xfId="40991"/>
    <cellStyle name="표준 64 2" xfId="40992"/>
    <cellStyle name="표준 64 3" xfId="40993"/>
    <cellStyle name="표준 65" xfId="40994"/>
    <cellStyle name="표준 65 2" xfId="40995"/>
    <cellStyle name="표준 65 3" xfId="40996"/>
    <cellStyle name="표준 66" xfId="40997"/>
    <cellStyle name="표준 66 2" xfId="40998"/>
    <cellStyle name="표준 66 3" xfId="40999"/>
    <cellStyle name="표준 67" xfId="41000"/>
    <cellStyle name="표준 67 2" xfId="41001"/>
    <cellStyle name="표준 67 3" xfId="41002"/>
    <cellStyle name="표준 68" xfId="41003"/>
    <cellStyle name="표준 68 2" xfId="41004"/>
    <cellStyle name="표준 68 3" xfId="41005"/>
    <cellStyle name="표준 69" xfId="41006"/>
    <cellStyle name="표준 69 2" xfId="41007"/>
    <cellStyle name="표준 69 3" xfId="41008"/>
    <cellStyle name="표준 7" xfId="29270"/>
    <cellStyle name="표준 7 10" xfId="34531"/>
    <cellStyle name="표준 7 2" xfId="29271"/>
    <cellStyle name="표준 7 2 2" xfId="39793"/>
    <cellStyle name="표준 7 2 3" xfId="41009"/>
    <cellStyle name="표준 7 3" xfId="29272"/>
    <cellStyle name="표준 7 3 2" xfId="39795"/>
    <cellStyle name="표준 7 3 2 2" xfId="41011"/>
    <cellStyle name="표준 7 3 3" xfId="41012"/>
    <cellStyle name="표준 7 3 4" xfId="41010"/>
    <cellStyle name="표준 7 4" xfId="29273"/>
    <cellStyle name="표준 7 4 2" xfId="39796"/>
    <cellStyle name="표준 7 5" xfId="29274"/>
    <cellStyle name="표준 7 5 2" xfId="39798"/>
    <cellStyle name="표준 7 6" xfId="29275"/>
    <cellStyle name="표준 7 6 2" xfId="39799"/>
    <cellStyle name="표준 7 7" xfId="29276"/>
    <cellStyle name="표준 7 8" xfId="29277"/>
    <cellStyle name="표준 7 9" xfId="29278"/>
    <cellStyle name="표준 70" xfId="41013"/>
    <cellStyle name="표준 70 2" xfId="41014"/>
    <cellStyle name="표준 70 3" xfId="41015"/>
    <cellStyle name="표준 71" xfId="41016"/>
    <cellStyle name="표준 71 2" xfId="41017"/>
    <cellStyle name="표준 71 3" xfId="41018"/>
    <cellStyle name="표준 72" xfId="41019"/>
    <cellStyle name="표준 72 2" xfId="41020"/>
    <cellStyle name="표준 72 3" xfId="41021"/>
    <cellStyle name="표준 73" xfId="41022"/>
    <cellStyle name="표준 73 2" xfId="41023"/>
    <cellStyle name="표준 73 3" xfId="41024"/>
    <cellStyle name="표준 74" xfId="41025"/>
    <cellStyle name="표준 74 2" xfId="41026"/>
    <cellStyle name="표준 74 3" xfId="41027"/>
    <cellStyle name="표준 75" xfId="41028"/>
    <cellStyle name="표준 75 2" xfId="41029"/>
    <cellStyle name="표준 75 3" xfId="41030"/>
    <cellStyle name="표준 76" xfId="41031"/>
    <cellStyle name="표준 76 2" xfId="41032"/>
    <cellStyle name="표준 76 3" xfId="41033"/>
    <cellStyle name="표준 77" xfId="41034"/>
    <cellStyle name="표준 77 2" xfId="41035"/>
    <cellStyle name="표준 77 3" xfId="41036"/>
    <cellStyle name="표준 78" xfId="41037"/>
    <cellStyle name="표준 78 2" xfId="41038"/>
    <cellStyle name="표준 78 3" xfId="41039"/>
    <cellStyle name="표준 79" xfId="41040"/>
    <cellStyle name="표준 79 2" xfId="41041"/>
    <cellStyle name="표준 79 3" xfId="41042"/>
    <cellStyle name="표준 8" xfId="29279"/>
    <cellStyle name="표준 8 10" xfId="29280"/>
    <cellStyle name="표준 8 10 10" xfId="29281"/>
    <cellStyle name="표준 8 10 11" xfId="34526"/>
    <cellStyle name="표준 8 10 2" xfId="29282"/>
    <cellStyle name="표준 8 10 2 2" xfId="39802"/>
    <cellStyle name="표준 8 10 3" xfId="29283"/>
    <cellStyle name="표준 8 10 3 2" xfId="39803"/>
    <cellStyle name="표준 8 10 4" xfId="29284"/>
    <cellStyle name="표준 8 10 4 2" xfId="39805"/>
    <cellStyle name="표준 8 10 5" xfId="29285"/>
    <cellStyle name="표준 8 10 5 2" xfId="39806"/>
    <cellStyle name="표준 8 10 6" xfId="29286"/>
    <cellStyle name="표준 8 10 6 2" xfId="39808"/>
    <cellStyle name="표준 8 10 7" xfId="29287"/>
    <cellStyle name="표준 8 10 8" xfId="29288"/>
    <cellStyle name="표준 8 10 9" xfId="29289"/>
    <cellStyle name="표준 8 11" xfId="29290"/>
    <cellStyle name="표준 8 11 10" xfId="29291"/>
    <cellStyle name="표준 8 11 11" xfId="34524"/>
    <cellStyle name="표준 8 11 2" xfId="29292"/>
    <cellStyle name="표준 8 11 2 2" xfId="39810"/>
    <cellStyle name="표준 8 11 3" xfId="29293"/>
    <cellStyle name="표준 8 11 3 2" xfId="39812"/>
    <cellStyle name="표준 8 11 4" xfId="29294"/>
    <cellStyle name="표준 8 11 4 2" xfId="39814"/>
    <cellStyle name="표준 8 11 5" xfId="29295"/>
    <cellStyle name="표준 8 11 5 2" xfId="39816"/>
    <cellStyle name="표준 8 11 6" xfId="29296"/>
    <cellStyle name="표준 8 11 6 2" xfId="39817"/>
    <cellStyle name="표준 8 11 7" xfId="29297"/>
    <cellStyle name="표준 8 11 8" xfId="29298"/>
    <cellStyle name="표준 8 11 9" xfId="29299"/>
    <cellStyle name="표준 8 12" xfId="29300"/>
    <cellStyle name="표준 8 12 10" xfId="29301"/>
    <cellStyle name="표준 8 12 11" xfId="34522"/>
    <cellStyle name="표준 8 12 2" xfId="29302"/>
    <cellStyle name="표준 8 12 2 2" xfId="39819"/>
    <cellStyle name="표준 8 12 3" xfId="29303"/>
    <cellStyle name="표준 8 12 3 2" xfId="39820"/>
    <cellStyle name="표준 8 12 4" xfId="29304"/>
    <cellStyle name="표준 8 12 4 2" xfId="39822"/>
    <cellStyle name="표준 8 12 5" xfId="29305"/>
    <cellStyle name="표준 8 12 5 2" xfId="39823"/>
    <cellStyle name="표준 8 12 6" xfId="29306"/>
    <cellStyle name="표준 8 12 6 2" xfId="39825"/>
    <cellStyle name="표준 8 12 7" xfId="29307"/>
    <cellStyle name="표준 8 12 8" xfId="29308"/>
    <cellStyle name="표준 8 12 9" xfId="29309"/>
    <cellStyle name="표준 8 13" xfId="29310"/>
    <cellStyle name="표준 8 13 2" xfId="39827"/>
    <cellStyle name="표준 8 14" xfId="29311"/>
    <cellStyle name="표준 8 14 2" xfId="39828"/>
    <cellStyle name="표준 8 15" xfId="29312"/>
    <cellStyle name="표준 8 15 2" xfId="39830"/>
    <cellStyle name="표준 8 16" xfId="29313"/>
    <cellStyle name="표준 8 16 2" xfId="39831"/>
    <cellStyle name="표준 8 17" xfId="29314"/>
    <cellStyle name="표준 8 18" xfId="29315"/>
    <cellStyle name="표준 8 19" xfId="29316"/>
    <cellStyle name="표준 8 2" xfId="29317"/>
    <cellStyle name="표준 8 2 2" xfId="29318"/>
    <cellStyle name="표준 8 2 2 10" xfId="29319"/>
    <cellStyle name="표준 8 2 2 11" xfId="34520"/>
    <cellStyle name="표준 8 2 2 2" xfId="29320"/>
    <cellStyle name="표준 8 2 2 2 2" xfId="39834"/>
    <cellStyle name="표준 8 2 2 3" xfId="29321"/>
    <cellStyle name="표준 8 2 2 3 2" xfId="39836"/>
    <cellStyle name="표준 8 2 2 4" xfId="29322"/>
    <cellStyle name="표준 8 2 2 4 2" xfId="39837"/>
    <cellStyle name="표준 8 2 2 5" xfId="29323"/>
    <cellStyle name="표준 8 2 2 5 2" xfId="39838"/>
    <cellStyle name="표준 8 2 2 6" xfId="29324"/>
    <cellStyle name="표준 8 2 2 6 2" xfId="39839"/>
    <cellStyle name="표준 8 2 2 7" xfId="29325"/>
    <cellStyle name="표준 8 2 2 8" xfId="29326"/>
    <cellStyle name="표준 8 2 2 9" xfId="29327"/>
    <cellStyle name="표준 8 2 3" xfId="29328"/>
    <cellStyle name="표준 8 2 3 10" xfId="29329"/>
    <cellStyle name="표준 8 2 3 11" xfId="34519"/>
    <cellStyle name="표준 8 2 3 2" xfId="29330"/>
    <cellStyle name="표준 8 2 3 2 2" xfId="39842"/>
    <cellStyle name="표준 8 2 3 3" xfId="29331"/>
    <cellStyle name="표준 8 2 3 3 2" xfId="39843"/>
    <cellStyle name="표준 8 2 3 4" xfId="29332"/>
    <cellStyle name="표준 8 2 3 4 2" xfId="39845"/>
    <cellStyle name="표준 8 2 3 5" xfId="29333"/>
    <cellStyle name="표준 8 2 3 5 2" xfId="39846"/>
    <cellStyle name="표준 8 2 3 6" xfId="29334"/>
    <cellStyle name="표준 8 2 3 6 2" xfId="39848"/>
    <cellStyle name="표준 8 2 3 7" xfId="29335"/>
    <cellStyle name="표준 8 2 3 8" xfId="29336"/>
    <cellStyle name="표준 8 2 3 9" xfId="29337"/>
    <cellStyle name="표준 8 2 4" xfId="29338"/>
    <cellStyle name="표준 8 2 4 10" xfId="29339"/>
    <cellStyle name="표준 8 2 4 11" xfId="34518"/>
    <cellStyle name="표준 8 2 4 2" xfId="29340"/>
    <cellStyle name="표준 8 2 4 2 2" xfId="39851"/>
    <cellStyle name="표준 8 2 4 3" xfId="29341"/>
    <cellStyle name="표준 8 2 4 3 2" xfId="39852"/>
    <cellStyle name="표준 8 2 4 4" xfId="29342"/>
    <cellStyle name="표준 8 2 4 4 2" xfId="39854"/>
    <cellStyle name="표준 8 2 4 5" xfId="29343"/>
    <cellStyle name="표준 8 2 4 5 2" xfId="39855"/>
    <cellStyle name="표준 8 2 4 6" xfId="29344"/>
    <cellStyle name="표준 8 2 4 6 2" xfId="39856"/>
    <cellStyle name="표준 8 2 4 7" xfId="29345"/>
    <cellStyle name="표준 8 2 4 8" xfId="29346"/>
    <cellStyle name="표준 8 2 4 9" xfId="29347"/>
    <cellStyle name="표준 8 2 5" xfId="29348"/>
    <cellStyle name="표준 8 2 5 10" xfId="29349"/>
    <cellStyle name="표준 8 2 5 11" xfId="34517"/>
    <cellStyle name="표준 8 2 5 2" xfId="29350"/>
    <cellStyle name="표준 8 2 5 2 2" xfId="39859"/>
    <cellStyle name="표준 8 2 5 3" xfId="29351"/>
    <cellStyle name="표준 8 2 5 3 2" xfId="39860"/>
    <cellStyle name="표준 8 2 5 4" xfId="29352"/>
    <cellStyle name="표준 8 2 5 4 2" xfId="39862"/>
    <cellStyle name="표준 8 2 5 5" xfId="29353"/>
    <cellStyle name="표준 8 2 5 5 2" xfId="39863"/>
    <cellStyle name="표준 8 2 5 6" xfId="29354"/>
    <cellStyle name="표준 8 2 5 6 2" xfId="39865"/>
    <cellStyle name="표준 8 2 5 7" xfId="29355"/>
    <cellStyle name="표준 8 2 5 8" xfId="29356"/>
    <cellStyle name="표준 8 2 5 9" xfId="29357"/>
    <cellStyle name="표준 8 2 6" xfId="29358"/>
    <cellStyle name="표준 8 2 6 10" xfId="29359"/>
    <cellStyle name="표준 8 2 6 11" xfId="34516"/>
    <cellStyle name="표준 8 2 6 2" xfId="29360"/>
    <cellStyle name="표준 8 2 6 2 2" xfId="39867"/>
    <cellStyle name="표준 8 2 6 3" xfId="29361"/>
    <cellStyle name="표준 8 2 6 3 2" xfId="39869"/>
    <cellStyle name="표준 8 2 6 4" xfId="29362"/>
    <cellStyle name="표준 8 2 6 4 2" xfId="39870"/>
    <cellStyle name="표준 8 2 6 5" xfId="29363"/>
    <cellStyle name="표준 8 2 6 5 2" xfId="39872"/>
    <cellStyle name="표준 8 2 6 6" xfId="29364"/>
    <cellStyle name="표준 8 2 6 6 2" xfId="39873"/>
    <cellStyle name="표준 8 2 6 7" xfId="29365"/>
    <cellStyle name="표준 8 2 6 8" xfId="29366"/>
    <cellStyle name="표준 8 2 6 9" xfId="29367"/>
    <cellStyle name="표준 8 2 7" xfId="39874"/>
    <cellStyle name="표준 8 20" xfId="34528"/>
    <cellStyle name="표준 8 3" xfId="29368"/>
    <cellStyle name="표준 8 3 2" xfId="39876"/>
    <cellStyle name="표준 8 3 2 2" xfId="41044"/>
    <cellStyle name="표준 8 3 3" xfId="41045"/>
    <cellStyle name="표준 8 3 4" xfId="41043"/>
    <cellStyle name="표준 8 4" xfId="29369"/>
    <cellStyle name="표준 8 4 2" xfId="39877"/>
    <cellStyle name="표준 8 5" xfId="29370"/>
    <cellStyle name="표준 8 5 2" xfId="39879"/>
    <cellStyle name="표준 8 6" xfId="29371"/>
    <cellStyle name="표준 8 6 2" xfId="39880"/>
    <cellStyle name="표준 8 7" xfId="29372"/>
    <cellStyle name="표준 8 7 2" xfId="39882"/>
    <cellStyle name="표준 8 8" xfId="29373"/>
    <cellStyle name="표준 8 8 2" xfId="39883"/>
    <cellStyle name="표준 8 9" xfId="29374"/>
    <cellStyle name="표준 8 9 2" xfId="39885"/>
    <cellStyle name="표준 80" xfId="41046"/>
    <cellStyle name="표준 80 2" xfId="41047"/>
    <cellStyle name="표준 80 3" xfId="41048"/>
    <cellStyle name="표준 81" xfId="41049"/>
    <cellStyle name="표준 81 2" xfId="41050"/>
    <cellStyle name="표준 81 3" xfId="41051"/>
    <cellStyle name="표준 82" xfId="41052"/>
    <cellStyle name="표준 82 2" xfId="41053"/>
    <cellStyle name="표준 82 3" xfId="41054"/>
    <cellStyle name="표준 83" xfId="41055"/>
    <cellStyle name="표준 83 2" xfId="41056"/>
    <cellStyle name="표준 83 3" xfId="41057"/>
    <cellStyle name="표준 84" xfId="41058"/>
    <cellStyle name="표준 84 2" xfId="41059"/>
    <cellStyle name="표준 84 3" xfId="41060"/>
    <cellStyle name="표준 85" xfId="41061"/>
    <cellStyle name="표준 85 2" xfId="41062"/>
    <cellStyle name="표준 85 3" xfId="41063"/>
    <cellStyle name="표준 86" xfId="41064"/>
    <cellStyle name="표준 86 2" xfId="41065"/>
    <cellStyle name="표준 86 3" xfId="41066"/>
    <cellStyle name="표준 87" xfId="41067"/>
    <cellStyle name="표준 87 2" xfId="41068"/>
    <cellStyle name="표준 87 3" xfId="41069"/>
    <cellStyle name="표준 88" xfId="41070"/>
    <cellStyle name="표준 88 2" xfId="41071"/>
    <cellStyle name="표준 88 3" xfId="41072"/>
    <cellStyle name="표준 89" xfId="41073"/>
    <cellStyle name="표준 89 2" xfId="41074"/>
    <cellStyle name="표준 89 3" xfId="41075"/>
    <cellStyle name="표준 9" xfId="29375"/>
    <cellStyle name="표준 9 10" xfId="39887"/>
    <cellStyle name="표준 9 2" xfId="29376"/>
    <cellStyle name="표준 9 2 2" xfId="39889"/>
    <cellStyle name="표준 9 2 3" xfId="41076"/>
    <cellStyle name="표준 9 3" xfId="29377"/>
    <cellStyle name="표준 9 3 2" xfId="39890"/>
    <cellStyle name="표준 9 3 2 2" xfId="41078"/>
    <cellStyle name="표준 9 3 3" xfId="41079"/>
    <cellStyle name="표준 9 3 4" xfId="41077"/>
    <cellStyle name="표준 9 4" xfId="29378"/>
    <cellStyle name="표준 9 4 2" xfId="39891"/>
    <cellStyle name="표준 9 5" xfId="29379"/>
    <cellStyle name="표준 9 5 2" xfId="39893"/>
    <cellStyle name="표준 9 6" xfId="29380"/>
    <cellStyle name="표준 9 6 10" xfId="29381"/>
    <cellStyle name="표준 9 6 11" xfId="34508"/>
    <cellStyle name="표준 9 6 2" xfId="29382"/>
    <cellStyle name="표준 9 6 2 2" xfId="39894"/>
    <cellStyle name="표준 9 6 3" xfId="29383"/>
    <cellStyle name="표준 9 6 3 2" xfId="39896"/>
    <cellStyle name="표준 9 6 4" xfId="29384"/>
    <cellStyle name="표준 9 6 4 2" xfId="39897"/>
    <cellStyle name="표준 9 6 5" xfId="29385"/>
    <cellStyle name="표준 9 6 5 2" xfId="39899"/>
    <cellStyle name="표준 9 6 6" xfId="29386"/>
    <cellStyle name="표준 9 6 6 2" xfId="39900"/>
    <cellStyle name="표준 9 6 7" xfId="29387"/>
    <cellStyle name="표준 9 6 8" xfId="29388"/>
    <cellStyle name="표준 9 6 9" xfId="29389"/>
    <cellStyle name="표준 9 7" xfId="29390"/>
    <cellStyle name="표준 9 7 10" xfId="29391"/>
    <cellStyle name="표준 9 7 11" xfId="34506"/>
    <cellStyle name="표준 9 7 2" xfId="29392"/>
    <cellStyle name="표준 9 7 2 2" xfId="39903"/>
    <cellStyle name="표준 9 7 3" xfId="29393"/>
    <cellStyle name="표준 9 7 3 2" xfId="39904"/>
    <cellStyle name="표준 9 7 4" xfId="29394"/>
    <cellStyle name="표준 9 7 4 2" xfId="39906"/>
    <cellStyle name="표준 9 7 5" xfId="29395"/>
    <cellStyle name="표준 9 7 5 2" xfId="39907"/>
    <cellStyle name="표준 9 7 6" xfId="29396"/>
    <cellStyle name="표준 9 7 6 2" xfId="39909"/>
    <cellStyle name="표준 9 7 7" xfId="29397"/>
    <cellStyle name="표준 9 7 8" xfId="29398"/>
    <cellStyle name="표준 9 7 9" xfId="29399"/>
    <cellStyle name="표준 9 8" xfId="29400"/>
    <cellStyle name="표준 9 8 10" xfId="29401"/>
    <cellStyle name="표준 9 8 11" xfId="34504"/>
    <cellStyle name="표준 9 8 2" xfId="29402"/>
    <cellStyle name="표준 9 8 2 2" xfId="39911"/>
    <cellStyle name="표준 9 8 3" xfId="29403"/>
    <cellStyle name="표준 9 8 3 2" xfId="39913"/>
    <cellStyle name="표준 9 8 4" xfId="29404"/>
    <cellStyle name="표준 9 8 4 2" xfId="39914"/>
    <cellStyle name="표준 9 8 5" xfId="29405"/>
    <cellStyle name="표준 9 8 5 2" xfId="39916"/>
    <cellStyle name="표준 9 8 6" xfId="29406"/>
    <cellStyle name="표준 9 8 6 2" xfId="39917"/>
    <cellStyle name="표준 9 8 7" xfId="29407"/>
    <cellStyle name="표준 9 8 8" xfId="29408"/>
    <cellStyle name="표준 9 8 9" xfId="29409"/>
    <cellStyle name="표준 9 9" xfId="29410"/>
    <cellStyle name="표준 9 9 10" xfId="29411"/>
    <cellStyle name="표준 9 9 11" xfId="34502"/>
    <cellStyle name="표준 9 9 2" xfId="29412"/>
    <cellStyle name="표준 9 9 2 2" xfId="39920"/>
    <cellStyle name="표준 9 9 3" xfId="29413"/>
    <cellStyle name="표준 9 9 3 2" xfId="39921"/>
    <cellStyle name="표준 9 9 4" xfId="29414"/>
    <cellStyle name="표준 9 9 4 2" xfId="39922"/>
    <cellStyle name="표준 9 9 5" xfId="29415"/>
    <cellStyle name="표준 9 9 5 2" xfId="39923"/>
    <cellStyle name="표준 9 9 6" xfId="29416"/>
    <cellStyle name="표준 9 9 6 2" xfId="39924"/>
    <cellStyle name="표준 9 9 7" xfId="29417"/>
    <cellStyle name="표준 9 9 8" xfId="29418"/>
    <cellStyle name="표준 9 9 9" xfId="29419"/>
    <cellStyle name="표준 90" xfId="41080"/>
    <cellStyle name="표준 90 2" xfId="41081"/>
    <cellStyle name="표준 90 3" xfId="41082"/>
    <cellStyle name="표준 91" xfId="41083"/>
    <cellStyle name="표준 91 2" xfId="41084"/>
    <cellStyle name="표준 91 3" xfId="41085"/>
    <cellStyle name="표준 92" xfId="41086"/>
    <cellStyle name="표준 92 2" xfId="41087"/>
    <cellStyle name="표준 92 3" xfId="41088"/>
    <cellStyle name="표준 93" xfId="41089"/>
    <cellStyle name="표준 93 2" xfId="41090"/>
    <cellStyle name="표준 93 3" xfId="41091"/>
    <cellStyle name="표준 94" xfId="41092"/>
    <cellStyle name="표준 94 2" xfId="41093"/>
    <cellStyle name="표준 94 3" xfId="41094"/>
    <cellStyle name="표준 95" xfId="41095"/>
    <cellStyle name="표준 95 2" xfId="41096"/>
    <cellStyle name="표준 95 3" xfId="41097"/>
    <cellStyle name="표준 96" xfId="41098"/>
    <cellStyle name="표준 96 2" xfId="41099"/>
    <cellStyle name="표준 96 3" xfId="41100"/>
    <cellStyle name="표준 97" xfId="41101"/>
    <cellStyle name="표준 97 2" xfId="41102"/>
    <cellStyle name="표준 97 3" xfId="41103"/>
    <cellStyle name="표준 98" xfId="41104"/>
    <cellStyle name="표준 98 2" xfId="41105"/>
    <cellStyle name="표준 98 3" xfId="41106"/>
    <cellStyle name="표준 99" xfId="41107"/>
    <cellStyle name="표준 99 2" xfId="41108"/>
    <cellStyle name="표준 99 3" xfId="41109"/>
    <cellStyle name="하이퍼링크 10" xfId="29420"/>
    <cellStyle name="하이퍼링크 10 2" xfId="39925"/>
    <cellStyle name="하이퍼링크 10 3" xfId="40176"/>
    <cellStyle name="하이퍼링크 10 4" xfId="41110"/>
    <cellStyle name="하이퍼링크 11" xfId="29421"/>
    <cellStyle name="하이퍼링크 11 2" xfId="39926"/>
    <cellStyle name="하이퍼링크 11 3" xfId="40177"/>
    <cellStyle name="하이퍼링크 11 4" xfId="41111"/>
    <cellStyle name="하이퍼링크 12" xfId="39927"/>
    <cellStyle name="하이퍼링크 12 2" xfId="40178"/>
    <cellStyle name="하이퍼링크 12 3" xfId="41112"/>
    <cellStyle name="하이퍼링크 13" xfId="41113"/>
    <cellStyle name="하이퍼링크 14" xfId="41114"/>
    <cellStyle name="하이퍼링크 15" xfId="41115"/>
    <cellStyle name="하이퍼링크 16" xfId="41116"/>
    <cellStyle name="하이퍼링크 17" xfId="41117"/>
    <cellStyle name="하이퍼링크 18" xfId="41118"/>
    <cellStyle name="하이퍼링크 19" xfId="41119"/>
    <cellStyle name="하이퍼링크 2" xfId="29422"/>
    <cellStyle name="하이퍼링크 2 10" xfId="29423"/>
    <cellStyle name="하이퍼링크 2 11" xfId="29424"/>
    <cellStyle name="하이퍼링크 2 12" xfId="34500"/>
    <cellStyle name="하이퍼링크 2 2" xfId="29425"/>
    <cellStyle name="하이퍼링크 2 2 10" xfId="29426"/>
    <cellStyle name="하이퍼링크 2 2 11" xfId="34499"/>
    <cellStyle name="하이퍼링크 2 2 2" xfId="29427"/>
    <cellStyle name="하이퍼링크 2 2 2 2" xfId="39928"/>
    <cellStyle name="하이퍼링크 2 2 3" xfId="29428"/>
    <cellStyle name="하이퍼링크 2 2 3 2" xfId="39929"/>
    <cellStyle name="하이퍼링크 2 2 4" xfId="29429"/>
    <cellStyle name="하이퍼링크 2 2 4 2" xfId="39931"/>
    <cellStyle name="하이퍼링크 2 2 5" xfId="29430"/>
    <cellStyle name="하이퍼링크 2 2 5 2" xfId="39933"/>
    <cellStyle name="하이퍼링크 2 2 6" xfId="29431"/>
    <cellStyle name="하이퍼링크 2 2 6 2" xfId="39934"/>
    <cellStyle name="하이퍼링크 2 2 7" xfId="29432"/>
    <cellStyle name="하이퍼링크 2 2 8" xfId="29433"/>
    <cellStyle name="하이퍼링크 2 2 9" xfId="29434"/>
    <cellStyle name="하이퍼링크 2 3" xfId="29435"/>
    <cellStyle name="하이퍼링크 2 3 2" xfId="39935"/>
    <cellStyle name="하이퍼링크 2 4" xfId="29436"/>
    <cellStyle name="하이퍼링크 2 4 2" xfId="39936"/>
    <cellStyle name="하이퍼링크 2 5" xfId="29437"/>
    <cellStyle name="하이퍼링크 2 5 2" xfId="39937"/>
    <cellStyle name="하이퍼링크 2 6" xfId="29438"/>
    <cellStyle name="하이퍼링크 2 6 2" xfId="39938"/>
    <cellStyle name="하이퍼링크 2 7" xfId="29439"/>
    <cellStyle name="하이퍼링크 2 7 2" xfId="39939"/>
    <cellStyle name="하이퍼링크 2 8" xfId="29440"/>
    <cellStyle name="하이퍼링크 2 9" xfId="29441"/>
    <cellStyle name="하이퍼링크 20" xfId="41120"/>
    <cellStyle name="하이퍼링크 3" xfId="29442"/>
    <cellStyle name="하이퍼링크 3 10" xfId="29443"/>
    <cellStyle name="하이퍼링크 3 11" xfId="34498"/>
    <cellStyle name="하이퍼링크 3 2" xfId="29444"/>
    <cellStyle name="하이퍼링크 3 2 2" xfId="39942"/>
    <cellStyle name="하이퍼링크 3 3" xfId="29445"/>
    <cellStyle name="하이퍼링크 3 3 2" xfId="39943"/>
    <cellStyle name="하이퍼링크 3 4" xfId="29446"/>
    <cellStyle name="하이퍼링크 3 4 2" xfId="39944"/>
    <cellStyle name="하이퍼링크 3 5" xfId="29447"/>
    <cellStyle name="하이퍼링크 3 5 2" xfId="39945"/>
    <cellStyle name="하이퍼링크 3 6" xfId="29448"/>
    <cellStyle name="하이퍼링크 3 6 2" xfId="39946"/>
    <cellStyle name="하이퍼링크 3 7" xfId="29449"/>
    <cellStyle name="하이퍼링크 3 8" xfId="29450"/>
    <cellStyle name="하이퍼링크 3 9" xfId="29451"/>
    <cellStyle name="하이퍼링크 4" xfId="29452"/>
    <cellStyle name="하이퍼링크 4 10" xfId="29453"/>
    <cellStyle name="하이퍼링크 4 11" xfId="34497"/>
    <cellStyle name="하이퍼링크 4 2" xfId="29454"/>
    <cellStyle name="하이퍼링크 4 2 2" xfId="39947"/>
    <cellStyle name="하이퍼링크 4 2 3" xfId="40179"/>
    <cellStyle name="하이퍼링크 4 3" xfId="29455"/>
    <cellStyle name="하이퍼링크 4 3 2" xfId="39948"/>
    <cellStyle name="하이퍼링크 4 3 3" xfId="40180"/>
    <cellStyle name="하이퍼링크 4 4" xfId="29456"/>
    <cellStyle name="하이퍼링크 4 4 2" xfId="39949"/>
    <cellStyle name="하이퍼링크 4 5" xfId="29457"/>
    <cellStyle name="하이퍼링크 4 5 2" xfId="39951"/>
    <cellStyle name="하이퍼링크 4 6" xfId="29458"/>
    <cellStyle name="하이퍼링크 4 6 2" xfId="39953"/>
    <cellStyle name="하이퍼링크 4 7" xfId="29459"/>
    <cellStyle name="하이퍼링크 4 8" xfId="29460"/>
    <cellStyle name="하이퍼링크 4 9" xfId="29461"/>
    <cellStyle name="하이퍼링크 5" xfId="29462"/>
    <cellStyle name="하이퍼링크 5 10" xfId="29463"/>
    <cellStyle name="하이퍼링크 5 11" xfId="34496"/>
    <cellStyle name="하이퍼링크 5 2" xfId="29464"/>
    <cellStyle name="하이퍼링크 5 2 2" xfId="39954"/>
    <cellStyle name="하이퍼링크 5 3" xfId="29465"/>
    <cellStyle name="하이퍼링크 5 3 2" xfId="39955"/>
    <cellStyle name="하이퍼링크 5 4" xfId="29466"/>
    <cellStyle name="하이퍼링크 5 4 2" xfId="39956"/>
    <cellStyle name="하이퍼링크 5 5" xfId="29467"/>
    <cellStyle name="하이퍼링크 5 5 2" xfId="39957"/>
    <cellStyle name="하이퍼링크 5 6" xfId="29468"/>
    <cellStyle name="하이퍼링크 5 6 2" xfId="39958"/>
    <cellStyle name="하이퍼링크 5 7" xfId="29469"/>
    <cellStyle name="하이퍼링크 5 8" xfId="29470"/>
    <cellStyle name="하이퍼링크 5 9" xfId="29471"/>
    <cellStyle name="하이퍼링크 6" xfId="29472"/>
    <cellStyle name="하이퍼링크 6 10" xfId="29473"/>
    <cellStyle name="하이퍼링크 6 11" xfId="34494"/>
    <cellStyle name="하이퍼링크 6 2" xfId="29474"/>
    <cellStyle name="하이퍼링크 6 2 2" xfId="39960"/>
    <cellStyle name="하이퍼링크 6 3" xfId="29475"/>
    <cellStyle name="하이퍼링크 6 3 2" xfId="39962"/>
    <cellStyle name="하이퍼링크 6 4" xfId="29476"/>
    <cellStyle name="하이퍼링크 6 4 2" xfId="39963"/>
    <cellStyle name="하이퍼링크 6 5" xfId="29477"/>
    <cellStyle name="하이퍼링크 6 5 2" xfId="39964"/>
    <cellStyle name="하이퍼링크 6 6" xfId="29478"/>
    <cellStyle name="하이퍼링크 6 6 2" xfId="39965"/>
    <cellStyle name="하이퍼링크 6 7" xfId="29479"/>
    <cellStyle name="하이퍼링크 6 8" xfId="29480"/>
    <cellStyle name="하이퍼링크 6 9" xfId="29481"/>
    <cellStyle name="하이퍼링크 7" xfId="29482"/>
    <cellStyle name="하이퍼링크 7 10" xfId="29483"/>
    <cellStyle name="하이퍼링크 7 11" xfId="34492"/>
    <cellStyle name="하이퍼링크 7 2" xfId="29484"/>
    <cellStyle name="하이퍼링크 7 2 2" xfId="39966"/>
    <cellStyle name="하이퍼링크 7 3" xfId="29485"/>
    <cellStyle name="하이퍼링크 7 3 2" xfId="39967"/>
    <cellStyle name="하이퍼링크 7 4" xfId="29486"/>
    <cellStyle name="하이퍼링크 7 4 2" xfId="39968"/>
    <cellStyle name="하이퍼링크 7 5" xfId="29487"/>
    <cellStyle name="하이퍼링크 7 5 2" xfId="39970"/>
    <cellStyle name="하이퍼링크 7 6" xfId="29488"/>
    <cellStyle name="하이퍼링크 7 6 2" xfId="39971"/>
    <cellStyle name="하이퍼링크 7 7" xfId="29489"/>
    <cellStyle name="하이퍼링크 7 8" xfId="29490"/>
    <cellStyle name="하이퍼링크 7 9" xfId="29491"/>
    <cellStyle name="하이퍼링크 8" xfId="29492"/>
    <cellStyle name="하이퍼링크 8 2" xfId="39972"/>
    <cellStyle name="하이퍼링크 8 3" xfId="40181"/>
    <cellStyle name="하이퍼링크 8 4" xfId="41121"/>
    <cellStyle name="하이퍼링크 9" xfId="29493"/>
    <cellStyle name="하이퍼링크 9 2" xfId="39973"/>
    <cellStyle name="하이퍼링크 9 3" xfId="40182"/>
    <cellStyle name="하이퍼링크 9 4" xfId="4112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6"/>
      <tableStyleElement type="headerRow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 b="1"/>
              <a:t>일차에너지 공급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'1차에너지공급'!$S$25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'1차에너지공급'!$T$24:$AA$24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'1차에너지공급'!$T$25:$AA$25</c:f>
              <c:numCache>
                <c:formatCode>_(* #,##0_);_(* \(#,##0\);_(* "-"_);_(@_)</c:formatCode>
                <c:ptCount val="8"/>
                <c:pt idx="0">
                  <c:v>87814.565033410065</c:v>
                </c:pt>
                <c:pt idx="1">
                  <c:v>85552.311371003481</c:v>
                </c:pt>
                <c:pt idx="2">
                  <c:v>77971.234875833383</c:v>
                </c:pt>
                <c:pt idx="3">
                  <c:v>23197.708015533197</c:v>
                </c:pt>
                <c:pt idx="4">
                  <c:v>15162.727272727299</c:v>
                </c:pt>
                <c:pt idx="5">
                  <c:v>10108.484848484801</c:v>
                </c:pt>
                <c:pt idx="6">
                  <c:v>5054.2424242424204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B-4C36-8A5F-7A36CB4629F2}"/>
            </c:ext>
          </c:extLst>
        </c:ser>
        <c:ser>
          <c:idx val="1"/>
          <c:order val="1"/>
          <c:tx>
            <c:strRef>
              <c:f>'1차에너지공급'!$S$26</c:f>
              <c:strCache>
                <c:ptCount val="1"/>
                <c:pt idx="0">
                  <c:v>원자력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'1차에너지공급'!$T$24:$AA$24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'1차에너지공급'!$T$26:$AA$26</c:f>
              <c:numCache>
                <c:formatCode>_(* #,##0_);_(* \(#,##0\);_(* "-"_);_(@_)</c:formatCode>
                <c:ptCount val="8"/>
                <c:pt idx="0">
                  <c:v>29182.984459188578</c:v>
                </c:pt>
                <c:pt idx="1">
                  <c:v>31553.803537715652</c:v>
                </c:pt>
                <c:pt idx="2">
                  <c:v>34403.863361292752</c:v>
                </c:pt>
                <c:pt idx="3">
                  <c:v>27686.295429034501</c:v>
                </c:pt>
                <c:pt idx="4">
                  <c:v>23614.7813953529</c:v>
                </c:pt>
                <c:pt idx="5">
                  <c:v>20900.4387062319</c:v>
                </c:pt>
                <c:pt idx="6">
                  <c:v>15471.7533279898</c:v>
                </c:pt>
                <c:pt idx="7">
                  <c:v>15471.7533279898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B-4C36-8A5F-7A36CB4629F2}"/>
            </c:ext>
          </c:extLst>
        </c:ser>
        <c:ser>
          <c:idx val="2"/>
          <c:order val="2"/>
          <c:tx>
            <c:strRef>
              <c:f>'1차에너지공급'!$S$27</c:f>
              <c:strCache>
                <c:ptCount val="1"/>
                <c:pt idx="0">
                  <c:v>수력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'1차에너지공급'!$T$24:$AA$24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'1차에너지공급'!$T$27:$AA$27</c:f>
              <c:numCache>
                <c:formatCode>_(* #,##0_);_(* \(#,##0\);_(* "-"_);_(@_)</c:formatCode>
                <c:ptCount val="8"/>
                <c:pt idx="0">
                  <c:v>508.91961380659819</c:v>
                </c:pt>
                <c:pt idx="1">
                  <c:v>1513.4998619374971</c:v>
                </c:pt>
                <c:pt idx="2">
                  <c:v>1532.5464871948884</c:v>
                </c:pt>
                <c:pt idx="3">
                  <c:v>1654.6634184023374</c:v>
                </c:pt>
                <c:pt idx="4">
                  <c:v>1936.7114140625649</c:v>
                </c:pt>
                <c:pt idx="5">
                  <c:v>2223.0048129987349</c:v>
                </c:pt>
                <c:pt idx="6">
                  <c:v>1936.7114140625649</c:v>
                </c:pt>
                <c:pt idx="7">
                  <c:v>1936.7114140625649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B-4C36-8A5F-7A36CB4629F2}"/>
            </c:ext>
          </c:extLst>
        </c:ser>
        <c:ser>
          <c:idx val="3"/>
          <c:order val="3"/>
          <c:tx>
            <c:strRef>
              <c:f>'1차에너지공급'!$S$28</c:f>
              <c:strCache>
                <c:ptCount val="1"/>
                <c:pt idx="0">
                  <c:v>천연가스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'1차에너지공급'!$T$24:$AA$24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'1차에너지공급'!$T$28:$AA$28</c:f>
              <c:numCache>
                <c:formatCode>_(* #,##0_);_(* \(#,##0\);_(* "-"_);_(@_)</c:formatCode>
                <c:ptCount val="8"/>
                <c:pt idx="0">
                  <c:v>56322.5131359808</c:v>
                </c:pt>
                <c:pt idx="1">
                  <c:v>61337.891054321801</c:v>
                </c:pt>
                <c:pt idx="2">
                  <c:v>65987.435426237498</c:v>
                </c:pt>
                <c:pt idx="3">
                  <c:v>104435.51922337399</c:v>
                </c:pt>
                <c:pt idx="4">
                  <c:v>87510.979550747797</c:v>
                </c:pt>
                <c:pt idx="5">
                  <c:v>66939.259940189193</c:v>
                </c:pt>
                <c:pt idx="6">
                  <c:v>39002.296144038402</c:v>
                </c:pt>
                <c:pt idx="7">
                  <c:v>22903.643230701698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B-4C36-8A5F-7A36CB4629F2}"/>
            </c:ext>
          </c:extLst>
        </c:ser>
        <c:ser>
          <c:idx val="4"/>
          <c:order val="4"/>
          <c:tx>
            <c:strRef>
              <c:f>'1차에너지공급'!$S$29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'1차에너지공급'!$T$24:$AA$24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'1차에너지공급'!$T$29:$AA$29</c:f>
              <c:numCache>
                <c:formatCode>_(* #,##0_);_(* \(#,##0\);_(* "-"_);_(@_)</c:formatCode>
                <c:ptCount val="8"/>
                <c:pt idx="0">
                  <c:v>117134.27029062029</c:v>
                </c:pt>
                <c:pt idx="1">
                  <c:v>108908.25823533269</c:v>
                </c:pt>
                <c:pt idx="2">
                  <c:v>95198.238143187555</c:v>
                </c:pt>
                <c:pt idx="3">
                  <c:v>81488.218051042801</c:v>
                </c:pt>
                <c:pt idx="4">
                  <c:v>67778.197958897232</c:v>
                </c:pt>
                <c:pt idx="5">
                  <c:v>54068.177866752128</c:v>
                </c:pt>
                <c:pt idx="6">
                  <c:v>40358.157774606996</c:v>
                </c:pt>
                <c:pt idx="7">
                  <c:v>26648.137682461762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3B-4C36-8A5F-7A36CB4629F2}"/>
            </c:ext>
          </c:extLst>
        </c:ser>
        <c:ser>
          <c:idx val="5"/>
          <c:order val="5"/>
          <c:tx>
            <c:strRef>
              <c:f>'1차에너지공급'!$S$30</c:f>
              <c:strCache>
                <c:ptCount val="1"/>
                <c:pt idx="0">
                  <c:v>재생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'1차에너지공급'!$T$24:$AA$24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'1차에너지공급'!$T$30:$AA$30</c:f>
              <c:numCache>
                <c:formatCode>_(* #,##0_);_(* \(#,##0\);_(* "-"_);_(@_)</c:formatCode>
                <c:ptCount val="8"/>
                <c:pt idx="0">
                  <c:v>20670.277953357763</c:v>
                </c:pt>
                <c:pt idx="1">
                  <c:v>33564.903309055422</c:v>
                </c:pt>
                <c:pt idx="2">
                  <c:v>75422.951794434339</c:v>
                </c:pt>
                <c:pt idx="3">
                  <c:v>133044.13563333021</c:v>
                </c:pt>
                <c:pt idx="4">
                  <c:v>163239.6786788067</c:v>
                </c:pt>
                <c:pt idx="5">
                  <c:v>183109.5422737441</c:v>
                </c:pt>
                <c:pt idx="6">
                  <c:v>187411.51197071382</c:v>
                </c:pt>
                <c:pt idx="7">
                  <c:v>187404.13117016663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3B-4C36-8A5F-7A36CB4629F2}"/>
            </c:ext>
          </c:extLst>
        </c:ser>
        <c:ser>
          <c:idx val="6"/>
          <c:order val="6"/>
          <c:tx>
            <c:strRef>
              <c:f>'1차에너지공급'!$S$31</c:f>
              <c:strCache>
                <c:ptCount val="1"/>
                <c:pt idx="0">
                  <c:v>수입수소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'1차에너지공급'!$T$24:$AA$24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'1차에너지공급'!$T$31:$AA$31</c:f>
              <c:numCache>
                <c:formatCode>_(* #,##0_);_(* \(#,##0\);_(* "-"_);_(@_)</c:formatCode>
                <c:ptCount val="8"/>
                <c:pt idx="2" formatCode="_(* #,##0.00_);_(* \(#,##0.00\);_(* &quot;-&quot;??_);_(@_)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>
                  <c:v>17736.535270204346</c:v>
                </c:pt>
                <c:pt idx="6">
                  <c:v>50570.230241060512</c:v>
                </c:pt>
                <c:pt idx="7">
                  <c:v>94651.356688115498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3B-4C36-8A5F-7A36CB462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91807"/>
        <c:axId val="1347083903"/>
      </c:areaChart>
      <c:catAx>
        <c:axId val="1347091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7083903"/>
        <c:crosses val="autoZero"/>
        <c:auto val="1"/>
        <c:lblAlgn val="ctr"/>
        <c:lblOffset val="100"/>
        <c:noMultiLvlLbl val="0"/>
      </c:catAx>
      <c:valAx>
        <c:axId val="13470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천</a:t>
                </a:r>
                <a:r>
                  <a:rPr lang="en-US" altLang="ko-KR"/>
                  <a:t>TOE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7091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 b="1"/>
              <a:t>분야별 최종에너지 소비량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'최종에너지 소비량'!$E$5</c:f>
              <c:strCache>
                <c:ptCount val="1"/>
                <c:pt idx="0">
                  <c:v>PUB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소비량'!$F$5:$M$5</c:f>
              <c:numCache>
                <c:formatCode>_(* #,##0_);_(* \(#,##0\);_(* "-"_);_(@_)</c:formatCode>
                <c:ptCount val="5"/>
                <c:pt idx="0">
                  <c:v>166741</c:v>
                </c:pt>
                <c:pt idx="1">
                  <c:v>169625.545454545</c:v>
                </c:pt>
                <c:pt idx="2">
                  <c:v>179240.69696969699</c:v>
                </c:pt>
                <c:pt idx="3">
                  <c:v>188855.84848484799</c:v>
                </c:pt>
                <c:pt idx="4">
                  <c:v>198471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9-4F84-95F8-826734CF4D21}"/>
            </c:ext>
          </c:extLst>
        </c:ser>
        <c:ser>
          <c:idx val="1"/>
          <c:order val="1"/>
          <c:tx>
            <c:strRef>
              <c:f>'최종에너지 소비량'!$E$6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소비량'!$F$6:$M$6</c:f>
              <c:numCache>
                <c:formatCode>_(* #,##0_);_(* \(#,##0\);_(* "-"_);_(@_)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5D79-4F84-95F8-826734CF4D21}"/>
            </c:ext>
          </c:extLst>
        </c:ser>
        <c:ser>
          <c:idx val="2"/>
          <c:order val="2"/>
          <c:tx>
            <c:strRef>
              <c:f>'최종에너지 소비량'!$E$7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소비량'!$F$7:$M$7</c:f>
              <c:numCache>
                <c:formatCode>_(* #,##0_);_(* \(#,##0\);_(* "-"_);_(@_)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5D79-4F84-95F8-826734CF4D21}"/>
            </c:ext>
          </c:extLst>
        </c:ser>
        <c:ser>
          <c:idx val="3"/>
          <c:order val="3"/>
          <c:tx>
            <c:strRef>
              <c:f>'최종에너지 소비량'!$E$8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소비량'!$F$8:$M$8</c:f>
              <c:numCache>
                <c:formatCode>_(* #,##0_);_(* \(#,##0\);_(* "-"_);_(@_)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5D79-4F84-95F8-826734CF4D21}"/>
            </c:ext>
          </c:extLst>
        </c:ser>
        <c:ser>
          <c:idx val="4"/>
          <c:order val="4"/>
          <c:tx>
            <c:strRef>
              <c:f>'최종에너지 소비량'!$E$9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소비량'!$F$9:$M$9</c:f>
              <c:numCache>
                <c:formatCode>_(* #,##0_);_(* \(#,##0\);_(* "-"_);_(@_)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5D79-4F84-95F8-826734CF4D21}"/>
            </c:ext>
          </c:extLst>
        </c:ser>
        <c:ser>
          <c:idx val="5"/>
          <c:order val="5"/>
          <c:tx>
            <c:strRef>
              <c:f>'최종에너지 소비량'!$E$10</c:f>
              <c:strCache>
                <c:ptCount val="1"/>
                <c:pt idx="0">
                  <c:v>CCUS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소비량'!$F$10:$M$10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831.40500000000088</c:v>
                </c:pt>
                <c:pt idx="3">
                  <c:v>3325.62</c:v>
                </c:pt>
                <c:pt idx="4">
                  <c:v>14133.885000000009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79-4F84-95F8-826734CF4D21}"/>
            </c:ext>
          </c:extLst>
        </c:ser>
        <c:ser>
          <c:idx val="6"/>
          <c:order val="6"/>
          <c:tx>
            <c:strRef>
              <c:f>'최종에너지 소비량'!$E$11</c:f>
              <c:strCache>
                <c:ptCount val="1"/>
                <c:pt idx="0">
                  <c:v>수소생산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소비량'!$F$11:$M$11</c:f>
              <c:numCache>
                <c:formatCode>_(* #,##0_);_(* \(#,##0\);_(* "-"_);_(@_)</c:formatCode>
                <c:ptCount val="5"/>
                <c:pt idx="0">
                  <c:v>12.078827773502081</c:v>
                </c:pt>
                <c:pt idx="1">
                  <c:v>74.850624673321619</c:v>
                </c:pt>
                <c:pt idx="2">
                  <c:v>1898.5191220263275</c:v>
                </c:pt>
                <c:pt idx="3">
                  <c:v>5697.9431103170527</c:v>
                </c:pt>
                <c:pt idx="4">
                  <c:v>15387.859876069761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7-43B3-BB92-BA67EA2382C0}"/>
            </c:ext>
          </c:extLst>
        </c:ser>
        <c:ser>
          <c:idx val="7"/>
          <c:order val="7"/>
          <c:tx>
            <c:strRef>
              <c:f>'최종에너지 소비량'!$E$12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'최종에너지 소비량'!$F$4:$M$4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소비량'!$F$12:$M$12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5036.9170078897523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7-43B3-BB92-BA67EA238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385855"/>
        <c:axId val="1027386687"/>
      </c:barChart>
      <c:catAx>
        <c:axId val="102738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7386687"/>
        <c:crosses val="autoZero"/>
        <c:auto val="1"/>
        <c:lblAlgn val="ctr"/>
        <c:lblOffset val="100"/>
        <c:noMultiLvlLbl val="0"/>
      </c:catAx>
      <c:valAx>
        <c:axId val="102738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(</a:t>
                </a:r>
                <a:r>
                  <a:rPr lang="ko-KR" altLang="en-US"/>
                  <a:t>천</a:t>
                </a:r>
                <a:r>
                  <a:rPr lang="en-US" altLang="ko-KR"/>
                  <a:t>TOE)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738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 b="1"/>
              <a:t>에너지원별 최종에너지 소비량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'최종에너지 소비량'!$U$5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'최종에너지 소비량'!$V$4:$Z$4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소비량'!$V$5:$Z$5</c:f>
              <c:numCache>
                <c:formatCode>_(* #,##0_);_(* \(#,##0\);_(* "-"_);_(@_)</c:formatCode>
                <c:ptCount val="5"/>
                <c:pt idx="0">
                  <c:v>33358</c:v>
                </c:pt>
                <c:pt idx="1">
                  <c:v>30325.4545454545</c:v>
                </c:pt>
                <c:pt idx="2">
                  <c:v>20216.9696969697</c:v>
                </c:pt>
                <c:pt idx="3">
                  <c:v>10108.484848484801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4-4CF7-8CA7-85D924B1A2F0}"/>
            </c:ext>
          </c:extLst>
        </c:ser>
        <c:ser>
          <c:idx val="1"/>
          <c:order val="1"/>
          <c:tx>
            <c:strRef>
              <c:f>'최종에너지 소비량'!$U$6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'최종에너지 소비량'!$V$4:$Z$4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소비량'!$V$6:$Z$6</c:f>
              <c:numCache>
                <c:formatCode>_(* #,##0_);_(* \(#,##0\);_(* "-"_);_(@_)</c:formatCode>
                <c:ptCount val="5"/>
                <c:pt idx="0">
                  <c:v>115604</c:v>
                </c:pt>
                <c:pt idx="1">
                  <c:v>107485.4545454545</c:v>
                </c:pt>
                <c:pt idx="2">
                  <c:v>80423.636363636397</c:v>
                </c:pt>
                <c:pt idx="3">
                  <c:v>53361.818181818206</c:v>
                </c:pt>
                <c:pt idx="4">
                  <c:v>26300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A4-4CF7-8CA7-85D924B1A2F0}"/>
            </c:ext>
          </c:extLst>
        </c:ser>
        <c:ser>
          <c:idx val="2"/>
          <c:order val="2"/>
          <c:tx>
            <c:strRef>
              <c:f>'최종에너지 소비량'!$U$7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'최종에너지 소비량'!$V$4:$Z$4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소비량'!$V$7:$Z$7</c:f>
              <c:numCache>
                <c:formatCode>_(* #,##0_);_(* \(#,##0\);_(* "-"_);_(@_)</c:formatCode>
                <c:ptCount val="5"/>
                <c:pt idx="0">
                  <c:v>23149</c:v>
                </c:pt>
                <c:pt idx="1">
                  <c:v>21662.727272727301</c:v>
                </c:pt>
                <c:pt idx="2">
                  <c:v>16708.484848484801</c:v>
                </c:pt>
                <c:pt idx="3">
                  <c:v>11754.2424242424</c:v>
                </c:pt>
                <c:pt idx="4">
                  <c:v>6800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A4-4CF7-8CA7-85D924B1A2F0}"/>
            </c:ext>
          </c:extLst>
        </c:ser>
        <c:ser>
          <c:idx val="3"/>
          <c:order val="3"/>
          <c:tx>
            <c:strRef>
              <c:f>'최종에너지 소비량'!$U$8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'최종에너지 소비량'!$V$4:$Z$4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소비량'!$V$8:$Z$8</c:f>
              <c:numCache>
                <c:formatCode>_(* #,##0_);_(* \(#,##0\);_(* "-"_);_(@_)</c:formatCode>
                <c:ptCount val="5"/>
                <c:pt idx="0">
                  <c:v>44428.078827773505</c:v>
                </c:pt>
                <c:pt idx="1">
                  <c:v>47301.759715582426</c:v>
                </c:pt>
                <c:pt idx="2">
                  <c:v>59326.530182632428</c:v>
                </c:pt>
                <c:pt idx="3">
                  <c:v>74989.866140620055</c:v>
                </c:pt>
                <c:pt idx="4">
                  <c:v>109894.66188395952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A4-4CF7-8CA7-85D924B1A2F0}"/>
            </c:ext>
          </c:extLst>
        </c:ser>
        <c:ser>
          <c:idx val="4"/>
          <c:order val="4"/>
          <c:tx>
            <c:strRef>
              <c:f>'최종에너지 소비량'!$U$9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'최종에너지 소비량'!$V$4:$Z$4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소비량'!$V$9:$Z$9</c:f>
              <c:numCache>
                <c:formatCode>_(* #,##0_);_(* \(#,##0\);_(* "-"_);_(@_)</c:formatCode>
                <c:ptCount val="5"/>
                <c:pt idx="0">
                  <c:v>10013</c:v>
                </c:pt>
                <c:pt idx="1">
                  <c:v>9348.1818181818198</c:v>
                </c:pt>
                <c:pt idx="2">
                  <c:v>7132.1212121212202</c:v>
                </c:pt>
                <c:pt idx="3">
                  <c:v>4916.0606060606096</c:v>
                </c:pt>
                <c:pt idx="4">
                  <c:v>2699.9999999999959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A4-4CF7-8CA7-85D924B1A2F0}"/>
            </c:ext>
          </c:extLst>
        </c:ser>
        <c:ser>
          <c:idx val="5"/>
          <c:order val="5"/>
          <c:tx>
            <c:strRef>
              <c:f>'최종에너지 소비량'!$U$10</c:f>
              <c:strCache>
                <c:ptCount val="1"/>
                <c:pt idx="0">
                  <c:v>신재생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'최종에너지 소비량'!$V$4:$Z$4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소비량'!$V$10:$Z$10</c:f>
              <c:numCache>
                <c:formatCode>_(* #,##0_);_(* \(#,##0\);_(* "-"_);_(@_)</c:formatCode>
                <c:ptCount val="5"/>
                <c:pt idx="0">
                  <c:v>9107</c:v>
                </c:pt>
                <c:pt idx="1">
                  <c:v>11688.1818181818</c:v>
                </c:pt>
                <c:pt idx="2">
                  <c:v>20292.121212121201</c:v>
                </c:pt>
                <c:pt idx="3">
                  <c:v>28896.060606060601</c:v>
                </c:pt>
                <c:pt idx="4">
                  <c:v>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A4-4CF7-8CA7-85D924B1A2F0}"/>
            </c:ext>
          </c:extLst>
        </c:ser>
        <c:ser>
          <c:idx val="6"/>
          <c:order val="6"/>
          <c:tx>
            <c:strRef>
              <c:f>'최종에너지 소비량'!$U$11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'최종에너지 소비량'!$V$4:$Z$4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'최종에너지 소비량'!$V$11:$Z$11</c:f>
              <c:numCache>
                <c:formatCode>_(* #,##0_);_(* \(#,##0\);_(* "-"_);_(@_)</c:formatCode>
                <c:ptCount val="5"/>
                <c:pt idx="0">
                  <c:v>5</c:v>
                </c:pt>
                <c:pt idx="1">
                  <c:v>4450</c:v>
                </c:pt>
                <c:pt idx="2">
                  <c:v>19266.666666666701</c:v>
                </c:pt>
                <c:pt idx="3">
                  <c:v>34083.333333333299</c:v>
                </c:pt>
                <c:pt idx="4">
                  <c:v>48900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A4-4CF7-8CA7-85D924B1A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385855"/>
        <c:axId val="1027386687"/>
      </c:barChart>
      <c:catAx>
        <c:axId val="102738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7386687"/>
        <c:crosses val="autoZero"/>
        <c:auto val="1"/>
        <c:lblAlgn val="ctr"/>
        <c:lblOffset val="100"/>
        <c:noMultiLvlLbl val="0"/>
      </c:catAx>
      <c:valAx>
        <c:axId val="102738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(</a:t>
                </a:r>
                <a:r>
                  <a:rPr lang="ko-KR" altLang="en-US"/>
                  <a:t>천</a:t>
                </a:r>
                <a:r>
                  <a:rPr lang="en-US" altLang="ko-KR"/>
                  <a:t>TOE)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738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/>
              <a:t>발전설비용량 Mix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195067494411803"/>
          <c:y val="0.13959989894214228"/>
          <c:w val="0.81231751978372402"/>
          <c:h val="0.55430465636239912"/>
        </c:manualLayout>
      </c:layout>
      <c:areaChart>
        <c:grouping val="stacked"/>
        <c:varyColors val="0"/>
        <c:ser>
          <c:idx val="0"/>
          <c:order val="0"/>
          <c:tx>
            <c:strRef>
              <c:f>발전용량!$S$5</c:f>
              <c:strCache>
                <c:ptCount val="1"/>
                <c:pt idx="0">
                  <c:v>원자력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발전용량!$T$5:$AA$5</c:f>
              <c:numCache>
                <c:formatCode>_-* #,##0.0_-;\-* #,##0.0_-;_-* "-"_-;_-@_-</c:formatCode>
                <c:ptCount val="5"/>
                <c:pt idx="0">
                  <c:v>22.528683000000001</c:v>
                </c:pt>
                <c:pt idx="1">
                  <c:v>23.249682999999997</c:v>
                </c:pt>
                <c:pt idx="2">
                  <c:v>20.399999999999999</c:v>
                </c:pt>
                <c:pt idx="3">
                  <c:v>15.4</c:v>
                </c:pt>
                <c:pt idx="4">
                  <c:v>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A-4D23-A445-4581B9BD6E5A}"/>
            </c:ext>
          </c:extLst>
        </c:ser>
        <c:ser>
          <c:idx val="1"/>
          <c:order val="1"/>
          <c:tx>
            <c:strRef>
              <c:f>발전용량!$S$6</c:f>
              <c:strCache>
                <c:ptCount val="1"/>
                <c:pt idx="0">
                  <c:v>석탄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발전용량!$T$6:$AA$6</c:f>
              <c:numCache>
                <c:formatCode>_-* #,##0.0_-;\-* #,##0.0_-;_-* "-"_-;_-@_-</c:formatCode>
                <c:ptCount val="5"/>
                <c:pt idx="0">
                  <c:v>35.314578000000004</c:v>
                </c:pt>
                <c:pt idx="1">
                  <c:v>34.114578000000002</c:v>
                </c:pt>
                <c:pt idx="2">
                  <c:v>30.634577999999998</c:v>
                </c:pt>
                <c:pt idx="3">
                  <c:v>19.894577999999999</c:v>
                </c:pt>
                <c:pt idx="4">
                  <c:v>8.259978000000002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A-4D23-A445-4581B9BD6E5A}"/>
            </c:ext>
          </c:extLst>
        </c:ser>
        <c:ser>
          <c:idx val="2"/>
          <c:order val="2"/>
          <c:tx>
            <c:strRef>
              <c:f>발전용량!$S$7</c:f>
              <c:strCache>
                <c:ptCount val="1"/>
                <c:pt idx="0">
                  <c:v>석탄+CCS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발전용량!$T$7:$AA$7</c:f>
              <c:numCache>
                <c:formatCode>_-* #,##0.0_-;\-* #,##0.0_-;_-* "-"_-;_-@_-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A-4D23-A445-4581B9BD6E5A}"/>
            </c:ext>
          </c:extLst>
        </c:ser>
        <c:ser>
          <c:idx val="3"/>
          <c:order val="3"/>
          <c:tx>
            <c:strRef>
              <c:f>발전용량!$S$8</c:f>
              <c:strCache>
                <c:ptCount val="1"/>
                <c:pt idx="0">
                  <c:v>석유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발전용량!$T$8:$AA$8</c:f>
              <c:numCache>
                <c:formatCode>_-* #,##0.0_-;\-* #,##0.0_-;_-* "-"_-;_-@_-</c:formatCode>
                <c:ptCount val="5"/>
                <c:pt idx="0">
                  <c:v>3.8602699999999999</c:v>
                </c:pt>
                <c:pt idx="1">
                  <c:v>3.7002700000000002</c:v>
                </c:pt>
                <c:pt idx="2">
                  <c:v>1.1002700000000001</c:v>
                </c:pt>
                <c:pt idx="3">
                  <c:v>1.1002700000000001</c:v>
                </c:pt>
                <c:pt idx="4">
                  <c:v>1.1002700000000001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BA-4D23-A445-4581B9BD6E5A}"/>
            </c:ext>
          </c:extLst>
        </c:ser>
        <c:ser>
          <c:idx val="4"/>
          <c:order val="4"/>
          <c:tx>
            <c:strRef>
              <c:f>발전용량!$S$9</c:f>
              <c:strCache>
                <c:ptCount val="1"/>
                <c:pt idx="0">
                  <c:v>천연가스CC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발전용량!$T$9:$AA$9</c:f>
              <c:numCache>
                <c:formatCode>_-* #,##0.0_-;\-* #,##0.0_-;_-* "-"_-;_-@_-</c:formatCode>
                <c:ptCount val="5"/>
                <c:pt idx="0">
                  <c:v>31.845427000000001</c:v>
                </c:pt>
                <c:pt idx="1">
                  <c:v>35.487427000000004</c:v>
                </c:pt>
                <c:pt idx="2">
                  <c:v>48.091426999999996</c:v>
                </c:pt>
                <c:pt idx="3">
                  <c:v>51.691427000000004</c:v>
                </c:pt>
                <c:pt idx="4">
                  <c:v>48.049427000000001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BA-4D23-A445-4581B9BD6E5A}"/>
            </c:ext>
          </c:extLst>
        </c:ser>
        <c:ser>
          <c:idx val="5"/>
          <c:order val="5"/>
          <c:tx>
            <c:strRef>
              <c:f>발전용량!$S$10</c:f>
              <c:strCache>
                <c:ptCount val="1"/>
                <c:pt idx="0">
                  <c:v>천연가스CC+CCS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발전용량!$T$10:$AA$10</c:f>
              <c:numCache>
                <c:formatCode>_-* #,##0.0_-;\-* #,##0.0_-;_-* "-"_-;_-@_-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7.2388147191296897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BA-4D23-A445-4581B9BD6E5A}"/>
            </c:ext>
          </c:extLst>
        </c:ser>
        <c:ser>
          <c:idx val="6"/>
          <c:order val="6"/>
          <c:tx>
            <c:strRef>
              <c:f>발전용량!$S$11</c:f>
              <c:strCache>
                <c:ptCount val="1"/>
                <c:pt idx="0">
                  <c:v>천연가스CT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발전용량!$T$11:$AA$11</c:f>
              <c:numCache>
                <c:formatCode>_-* #,##0.0_-;\-* #,##0.0_-;_-* "-"_-;_-@_-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BA-4D23-A445-4581B9BD6E5A}"/>
            </c:ext>
          </c:extLst>
        </c:ser>
        <c:ser>
          <c:idx val="7"/>
          <c:order val="7"/>
          <c:tx>
            <c:strRef>
              <c:f>발전용량!$S$12</c:f>
              <c:strCache>
                <c:ptCount val="1"/>
                <c:pt idx="0">
                  <c:v>태양광</c:v>
                </c:pt>
              </c:strCache>
            </c:strRef>
          </c:tx>
          <c:spPr>
            <a:solidFill>
              <a:srgbClr val="C0504D"/>
            </a:solidFill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발전용량!$T$12:$AA$12</c:f>
              <c:numCache>
                <c:formatCode>_-* #,##0.0_-;\-* #,##0.0_-;_-* "-"_-;_-@_-</c:formatCode>
                <c:ptCount val="5"/>
                <c:pt idx="0">
                  <c:v>5.0623093849999998</c:v>
                </c:pt>
                <c:pt idx="1">
                  <c:v>14.326309384999998</c:v>
                </c:pt>
                <c:pt idx="2">
                  <c:v>144.23003458037198</c:v>
                </c:pt>
                <c:pt idx="3">
                  <c:v>316.13522406622002</c:v>
                </c:pt>
                <c:pt idx="4">
                  <c:v>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BA-4D23-A445-4581B9BD6E5A}"/>
            </c:ext>
          </c:extLst>
        </c:ser>
        <c:ser>
          <c:idx val="8"/>
          <c:order val="8"/>
          <c:tx>
            <c:strRef>
              <c:f>발전용량!$S$13</c:f>
              <c:strCache>
                <c:ptCount val="1"/>
                <c:pt idx="0">
                  <c:v>풍력</c:v>
                </c:pt>
              </c:strCache>
            </c:strRef>
          </c:tx>
          <c:spPr>
            <a:solidFill>
              <a:srgbClr val="9BBB59"/>
            </a:solidFill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발전용량!$T$13:$AA$13</c:f>
              <c:numCache>
                <c:formatCode>_-* #,##0.0_-;\-* #,##0.0_-;_-* "-"_-;_-@_-</c:formatCode>
                <c:ptCount val="5"/>
                <c:pt idx="0">
                  <c:v>1.2148224000000001</c:v>
                </c:pt>
                <c:pt idx="1">
                  <c:v>1.3848224</c:v>
                </c:pt>
                <c:pt idx="2">
                  <c:v>7.1198224000000003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BA-4D23-A445-4581B9BD6E5A}"/>
            </c:ext>
          </c:extLst>
        </c:ser>
        <c:ser>
          <c:idx val="9"/>
          <c:order val="9"/>
          <c:tx>
            <c:strRef>
              <c:f>발전용량!$S$14</c:f>
              <c:strCache>
                <c:ptCount val="1"/>
                <c:pt idx="0">
                  <c:v>해상풍력</c:v>
                </c:pt>
              </c:strCache>
            </c:strRef>
          </c:tx>
          <c:spPr>
            <a:solidFill>
              <a:srgbClr val="8064A2"/>
            </a:solidFill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발전용량!$T$14:$AA$14</c:f>
              <c:numCache>
                <c:formatCode>_-* #,##0.0_-;\-* #,##0.0_-;_-* "-"_-;_-@_-</c:formatCode>
                <c:ptCount val="5"/>
                <c:pt idx="0">
                  <c:v>0</c:v>
                </c:pt>
                <c:pt idx="1">
                  <c:v>0.49</c:v>
                </c:pt>
                <c:pt idx="2">
                  <c:v>10.6</c:v>
                </c:pt>
                <c:pt idx="3">
                  <c:v>41</c:v>
                </c:pt>
                <c:pt idx="4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BA-4D23-A445-4581B9BD6E5A}"/>
            </c:ext>
          </c:extLst>
        </c:ser>
        <c:ser>
          <c:idx val="10"/>
          <c:order val="10"/>
          <c:tx>
            <c:strRef>
              <c:f>발전용량!$S$15</c:f>
              <c:strCache>
                <c:ptCount val="1"/>
                <c:pt idx="0">
                  <c:v>기타재생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발전용량!$T$15:$AA$15</c:f>
              <c:numCache>
                <c:formatCode>_-* #,##0.0_-;\-* #,##0.0_-;_-* "-"_-;_-@_-</c:formatCode>
                <c:ptCount val="5"/>
                <c:pt idx="0">
                  <c:v>4.0235940000000001</c:v>
                </c:pt>
                <c:pt idx="1">
                  <c:v>4.6210180000000003</c:v>
                </c:pt>
                <c:pt idx="2">
                  <c:v>4.9860180000000005</c:v>
                </c:pt>
                <c:pt idx="3">
                  <c:v>5.2990180000000002</c:v>
                </c:pt>
                <c:pt idx="4">
                  <c:v>5.2990180000000002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BA-4D23-A445-4581B9BD6E5A}"/>
            </c:ext>
          </c:extLst>
        </c:ser>
        <c:ser>
          <c:idx val="11"/>
          <c:order val="11"/>
          <c:tx>
            <c:strRef>
              <c:f>발전용량!$S$16</c:f>
              <c:strCache>
                <c:ptCount val="1"/>
                <c:pt idx="0">
                  <c:v>신에너지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발전용량!$T$16:$AA$16</c:f>
              <c:numCache>
                <c:formatCode>_-* #,##0.0_-;\-* #,##0.0_-;_-* "-"_-;_-@_-</c:formatCode>
                <c:ptCount val="5"/>
                <c:pt idx="0">
                  <c:v>0.63732999999999995</c:v>
                </c:pt>
                <c:pt idx="1">
                  <c:v>0.92632999999999988</c:v>
                </c:pt>
                <c:pt idx="2">
                  <c:v>2.9463300000000001</c:v>
                </c:pt>
                <c:pt idx="3">
                  <c:v>12.079655641613229</c:v>
                </c:pt>
                <c:pt idx="4">
                  <c:v>77.225797505565197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BA-4D23-A445-4581B9BD6E5A}"/>
            </c:ext>
          </c:extLst>
        </c:ser>
        <c:ser>
          <c:idx val="12"/>
          <c:order val="12"/>
          <c:tx>
            <c:strRef>
              <c:f>발전용량!$S$17</c:f>
              <c:strCache>
                <c:ptCount val="1"/>
                <c:pt idx="0">
                  <c:v>양수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발전용량!$T$17:$AA$17</c:f>
              <c:numCache>
                <c:formatCode>_-* #,##0.0_-;\-* #,##0.0_-;_-* "-"_-;_-@_-</c:formatCode>
                <c:ptCount val="5"/>
                <c:pt idx="0">
                  <c:v>4.7</c:v>
                </c:pt>
                <c:pt idx="1">
                  <c:v>4.7</c:v>
                </c:pt>
                <c:pt idx="2">
                  <c:v>5.2</c:v>
                </c:pt>
                <c:pt idx="3">
                  <c:v>6.5</c:v>
                </c:pt>
                <c:pt idx="4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6BA-4D23-A445-4581B9BD6E5A}"/>
            </c:ext>
          </c:extLst>
        </c:ser>
        <c:ser>
          <c:idx val="13"/>
          <c:order val="13"/>
          <c:tx>
            <c:strRef>
              <c:f>발전용량!$S$18</c:f>
              <c:strCache>
                <c:ptCount val="1"/>
                <c:pt idx="0">
                  <c:v>ESS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발전용량!$T$18:$AA$18</c:f>
              <c:numCache>
                <c:formatCode>_-* #,##0.0_-;\-* #,##0.0_-;_-* "-"_-;_-@_-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14.3745004498504</c:v>
                </c:pt>
                <c:pt idx="3">
                  <c:v>86.201496087061003</c:v>
                </c:pt>
                <c:pt idx="4">
                  <c:v>71.826995637210601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C-4086-A701-32676E8819A3}"/>
            </c:ext>
          </c:extLst>
        </c:ser>
        <c:ser>
          <c:idx val="14"/>
          <c:order val="14"/>
          <c:tx>
            <c:strRef>
              <c:f>발전용량!$S$19</c:f>
              <c:strCache>
                <c:ptCount val="1"/>
                <c:pt idx="0">
                  <c:v>집단에너지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발전용량!$T$4:$AA$4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발전용량!$T$19:$AA$19</c:f>
              <c:numCache>
                <c:formatCode>_-* #,##0.0_-;\-* #,##0.0_-;_-* "-"_-;_-@_-</c:formatCode>
                <c:ptCount val="5"/>
                <c:pt idx="0">
                  <c:v>9.0787237330918025</c:v>
                </c:pt>
                <c:pt idx="1">
                  <c:v>9.0787237330918025</c:v>
                </c:pt>
                <c:pt idx="2">
                  <c:v>9.0787237330918025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AC-4086-A701-32676E881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128"/>
        <c:axId val="1"/>
      </c:areaChart>
      <c:catAx>
        <c:axId val="6713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용량 (GW)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_-* #,##0.0_-;\-* #,##0.0_-;_-* &quot;-&quot;_-;_-@_-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6713212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1.8451697430498303E-2"/>
          <c:y val="0.76820355788859729"/>
          <c:w val="0.95842635925115272"/>
          <c:h val="0.19718090794206281"/>
        </c:manualLayout>
      </c:layout>
      <c:overlay val="0"/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맑은 고딕"/>
          <a:ea typeface="맑은 고딕"/>
          <a:cs typeface="맑은 고딕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/>
            </a:pPr>
            <a:r>
              <a:rPr lang="ko-KR" sz="1600" b="1"/>
              <a:t>발전량 Mix</a:t>
            </a:r>
            <a:r>
              <a:rPr lang="en-US" altLang="ko-KR" sz="1600" b="1"/>
              <a:t> - </a:t>
            </a:r>
            <a:r>
              <a:rPr lang="ko-KR" altLang="en-US" sz="1600" b="1"/>
              <a:t>베이스라인 시나리오</a:t>
            </a:r>
            <a:endParaRPr lang="ko-KR" sz="1600" b="1"/>
          </a:p>
        </c:rich>
      </c:tx>
      <c:layout>
        <c:manualLayout>
          <c:xMode val="edge"/>
          <c:yMode val="edge"/>
          <c:x val="0.27222635967288628"/>
          <c:y val="2.9247375328083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08029870297968"/>
          <c:y val="0.16622712708598786"/>
          <c:w val="0.80346535522850526"/>
          <c:h val="0.57899608529458535"/>
        </c:manualLayout>
      </c:layout>
      <c:areaChart>
        <c:grouping val="stacked"/>
        <c:varyColors val="0"/>
        <c:ser>
          <c:idx val="0"/>
          <c:order val="0"/>
          <c:tx>
            <c:strRef>
              <c:f>발전량!$S$5</c:f>
              <c:strCache>
                <c:ptCount val="1"/>
                <c:pt idx="0">
                  <c:v>원자력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발전량!$T$5:$AA$5</c:f>
              <c:numCache>
                <c:formatCode>_(* #,##0_);_(* \(#,##0\);_(* "-"_);_(@_)</c:formatCode>
                <c:ptCount val="5"/>
                <c:pt idx="0">
                  <c:v>147934.93182506389</c:v>
                </c:pt>
                <c:pt idx="1">
                  <c:v>159953.13233645953</c:v>
                </c:pt>
                <c:pt idx="2">
                  <c:v>140347.88773953501</c:v>
                </c:pt>
                <c:pt idx="3">
                  <c:v>105948.89564651169</c:v>
                </c:pt>
                <c:pt idx="4">
                  <c:v>78429.701972093098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C-4168-9213-B885C67470F6}"/>
            </c:ext>
          </c:extLst>
        </c:ser>
        <c:ser>
          <c:idx val="1"/>
          <c:order val="1"/>
          <c:tx>
            <c:strRef>
              <c:f>발전량!$S$6</c:f>
              <c:strCache>
                <c:ptCount val="1"/>
                <c:pt idx="0">
                  <c:v>석탄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발전량!$T$6:$AA$6</c:f>
              <c:numCache>
                <c:formatCode>_(* #,##0_);_(* \(#,##0\);_(* "-"_);_(@_)</c:formatCode>
                <c:ptCount val="5"/>
                <c:pt idx="0">
                  <c:v>236741.75158558291</c:v>
                </c:pt>
                <c:pt idx="1">
                  <c:v>236897.39135362828</c:v>
                </c:pt>
                <c:pt idx="2">
                  <c:v>10223.95925909116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C-4168-9213-B885C67470F6}"/>
            </c:ext>
          </c:extLst>
        </c:ser>
        <c:ser>
          <c:idx val="2"/>
          <c:order val="2"/>
          <c:tx>
            <c:strRef>
              <c:f>발전량!$S$7</c:f>
              <c:strCache>
                <c:ptCount val="1"/>
                <c:pt idx="0">
                  <c:v>석탄+CCS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발전량!$T$7:$AA$7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C-4168-9213-B885C67470F6}"/>
            </c:ext>
          </c:extLst>
        </c:ser>
        <c:ser>
          <c:idx val="3"/>
          <c:order val="3"/>
          <c:tx>
            <c:strRef>
              <c:f>발전량!$S$8</c:f>
              <c:strCache>
                <c:ptCount val="1"/>
                <c:pt idx="0">
                  <c:v>석유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발전량!$T$8:$AA$8</c:f>
              <c:numCache>
                <c:formatCode>_(* #,##0_);_(* \(#,##0\);_(* "-"_);_(@_)</c:formatCode>
                <c:ptCount val="5"/>
                <c:pt idx="0">
                  <c:v>3221.8229586413031</c:v>
                </c:pt>
                <c:pt idx="1">
                  <c:v>1915.8158888014209</c:v>
                </c:pt>
                <c:pt idx="2">
                  <c:v>1415.866492923273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BC-4168-9213-B885C67470F6}"/>
            </c:ext>
          </c:extLst>
        </c:ser>
        <c:ser>
          <c:idx val="4"/>
          <c:order val="4"/>
          <c:tx>
            <c:strRef>
              <c:f>발전량!$S$9</c:f>
              <c:strCache>
                <c:ptCount val="1"/>
                <c:pt idx="0">
                  <c:v>천연가스CC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발전량!$T$9:$AA$9</c:f>
              <c:numCache>
                <c:formatCode>_(* #,##0_);_(* \(#,##0\);_(* "-"_);_(@_)</c:formatCode>
                <c:ptCount val="5"/>
                <c:pt idx="0">
                  <c:v>117115.73592208809</c:v>
                </c:pt>
                <c:pt idx="1">
                  <c:v>121322.94623760886</c:v>
                </c:pt>
                <c:pt idx="2">
                  <c:v>285651.74964531604</c:v>
                </c:pt>
                <c:pt idx="3">
                  <c:v>128946.83093761408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BC-4168-9213-B885C67470F6}"/>
            </c:ext>
          </c:extLst>
        </c:ser>
        <c:ser>
          <c:idx val="5"/>
          <c:order val="5"/>
          <c:tx>
            <c:strRef>
              <c:f>발전량!$S$10</c:f>
              <c:strCache>
                <c:ptCount val="1"/>
                <c:pt idx="0">
                  <c:v>천연가스CC+CCS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발전량!$T$10:$AA$10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43655.8707432519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BC-4168-9213-B885C67470F6}"/>
            </c:ext>
          </c:extLst>
        </c:ser>
        <c:ser>
          <c:idx val="6"/>
          <c:order val="6"/>
          <c:tx>
            <c:strRef>
              <c:f>발전량!$S$11</c:f>
              <c:strCache>
                <c:ptCount val="1"/>
                <c:pt idx="0">
                  <c:v>천연가스CT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발전량!$T$11:$AA$11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4562.7273969627304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BC-4168-9213-B885C67470F6}"/>
            </c:ext>
          </c:extLst>
        </c:ser>
        <c:ser>
          <c:idx val="7"/>
          <c:order val="7"/>
          <c:tx>
            <c:strRef>
              <c:f>발전량!$S$12</c:f>
              <c:strCache>
                <c:ptCount val="1"/>
                <c:pt idx="0">
                  <c:v>태양광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발전량!$T$12:$AA$12</c:f>
              <c:numCache>
                <c:formatCode>_(* #,##0_);_(* \(#,##0\);_(* "-"_);_(@_)</c:formatCode>
                <c:ptCount val="5"/>
                <c:pt idx="0">
                  <c:v>6898.0058734336699</c:v>
                </c:pt>
                <c:pt idx="1">
                  <c:v>19521.32095584237</c:v>
                </c:pt>
                <c:pt idx="2">
                  <c:v>196302.40259670644</c:v>
                </c:pt>
                <c:pt idx="3">
                  <c:v>430772.29512475902</c:v>
                </c:pt>
                <c:pt idx="4">
                  <c:v>502806.91552340297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BC-4168-9213-B885C67470F6}"/>
            </c:ext>
          </c:extLst>
        </c:ser>
        <c:ser>
          <c:idx val="8"/>
          <c:order val="8"/>
          <c:tx>
            <c:strRef>
              <c:f>발전량!$S$13</c:f>
              <c:strCache>
                <c:ptCount val="1"/>
                <c:pt idx="0">
                  <c:v>풍력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발전량!$T$13:$AA$13</c:f>
              <c:numCache>
                <c:formatCode>_(* #,##0_);_(* \(#,##0\);_(* "-"_);_(@_)</c:formatCode>
                <c:ptCount val="5"/>
                <c:pt idx="0">
                  <c:v>2162.5906265184699</c:v>
                </c:pt>
                <c:pt idx="1">
                  <c:v>2620.7918243270587</c:v>
                </c:pt>
                <c:pt idx="2">
                  <c:v>16140.501958665121</c:v>
                </c:pt>
                <c:pt idx="3">
                  <c:v>54407.543509506999</c:v>
                </c:pt>
                <c:pt idx="4">
                  <c:v>54407.543509506999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BC-4168-9213-B885C67470F6}"/>
            </c:ext>
          </c:extLst>
        </c:ser>
        <c:ser>
          <c:idx val="9"/>
          <c:order val="9"/>
          <c:tx>
            <c:strRef>
              <c:f>발전량!$S$14</c:f>
              <c:strCache>
                <c:ptCount val="1"/>
                <c:pt idx="0">
                  <c:v>해상풍력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발전량!$T$14:$AA$14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927.33046051266695</c:v>
                </c:pt>
                <c:pt idx="2">
                  <c:v>24029.998383365601</c:v>
                </c:pt>
                <c:pt idx="3">
                  <c:v>118595.71382388</c:v>
                </c:pt>
                <c:pt idx="4">
                  <c:v>118971.16180745501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BC-4168-9213-B885C67470F6}"/>
            </c:ext>
          </c:extLst>
        </c:ser>
        <c:ser>
          <c:idx val="10"/>
          <c:order val="10"/>
          <c:tx>
            <c:strRef>
              <c:f>발전량!$S$15</c:f>
              <c:strCache>
                <c:ptCount val="1"/>
                <c:pt idx="0">
                  <c:v>기타재생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발전량!$T$15:$AA$15</c:f>
              <c:numCache>
                <c:formatCode>_(* #,##0_);_(* \(#,##0\);_(* "-"_);_(@_)</c:formatCode>
                <c:ptCount val="5"/>
                <c:pt idx="0">
                  <c:v>17280.281687612947</c:v>
                </c:pt>
                <c:pt idx="1">
                  <c:v>21855.722592992068</c:v>
                </c:pt>
                <c:pt idx="2">
                  <c:v>23967.86452787583</c:v>
                </c:pt>
                <c:pt idx="3">
                  <c:v>26322.396705994859</c:v>
                </c:pt>
                <c:pt idx="4">
                  <c:v>26523.083009066479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BC-4168-9213-B885C67470F6}"/>
            </c:ext>
          </c:extLst>
        </c:ser>
        <c:ser>
          <c:idx val="11"/>
          <c:order val="11"/>
          <c:tx>
            <c:strRef>
              <c:f>발전량!$S$16</c:f>
              <c:strCache>
                <c:ptCount val="1"/>
                <c:pt idx="0">
                  <c:v>신에너지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발전량!$T$16:$AA$16</c:f>
              <c:numCache>
                <c:formatCode>_(* #,##0_);_(* \(#,##0\);_(* "-"_);_(@_)</c:formatCode>
                <c:ptCount val="5"/>
                <c:pt idx="0">
                  <c:v>2714.5246826511702</c:v>
                </c:pt>
                <c:pt idx="1">
                  <c:v>5183.7230290772104</c:v>
                </c:pt>
                <c:pt idx="2">
                  <c:v>14806.175711776792</c:v>
                </c:pt>
                <c:pt idx="3">
                  <c:v>60952.404730209004</c:v>
                </c:pt>
                <c:pt idx="4">
                  <c:v>470410.58355880488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BC-4168-9213-B885C67470F6}"/>
            </c:ext>
          </c:extLst>
        </c:ser>
        <c:ser>
          <c:idx val="12"/>
          <c:order val="12"/>
          <c:tx>
            <c:strRef>
              <c:f>발전량!$S$18</c:f>
              <c:strCache>
                <c:ptCount val="1"/>
                <c:pt idx="0">
                  <c:v>양수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발전량!$T$18:$AA$18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4186.0465116279001</c:v>
                </c:pt>
                <c:pt idx="2">
                  <c:v>4631.3706086096117</c:v>
                </c:pt>
                <c:pt idx="3">
                  <c:v>7120.8104651162903</c:v>
                </c:pt>
                <c:pt idx="4">
                  <c:v>5789.2132607620097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C-4CED-8840-CBE8B9F0C707}"/>
            </c:ext>
          </c:extLst>
        </c:ser>
        <c:ser>
          <c:idx val="13"/>
          <c:order val="13"/>
          <c:tx>
            <c:strRef>
              <c:f>발전량!$S$19</c:f>
              <c:strCache>
                <c:ptCount val="1"/>
                <c:pt idx="0">
                  <c:v>ESS</c:v>
                </c:pt>
              </c:strCache>
            </c:strRef>
          </c:tx>
          <c:spPr>
            <a:ln w="25400">
              <a:noFill/>
            </a:ln>
          </c:spPr>
          <c:cat>
            <c:numRef>
              <c:f>발전량!$T$4:$AA$4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발전량!$T$19:$AA$19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16982.568007108199</c:v>
                </c:pt>
                <c:pt idx="3">
                  <c:v>111432.758188554</c:v>
                </c:pt>
                <c:pt idx="4">
                  <c:v>63141.982797185803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C-4CED-8840-CBE8B9F0C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128"/>
        <c:axId val="1"/>
      </c:areaChart>
      <c:catAx>
        <c:axId val="6713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발전량 (</a:t>
                </a:r>
                <a:r>
                  <a:rPr lang="en-US"/>
                  <a:t>T</a:t>
                </a:r>
                <a:r>
                  <a:rPr lang="ko-KR"/>
                  <a:t>W</a:t>
                </a:r>
                <a:r>
                  <a:rPr lang="en-US"/>
                  <a:t>h</a:t>
                </a:r>
                <a:r>
                  <a:rPr lang="ko-KR"/>
                  <a:t>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67132128"/>
        <c:crosses val="autoZero"/>
        <c:crossBetween val="midCat"/>
        <c:dispUnits>
          <c:builtInUnit val="thousands"/>
        </c:dispUnits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6.4486273944016842E-3"/>
          <c:y val="0.82742529637439555"/>
          <c:w val="0.99057542482922156"/>
          <c:h val="0.13783651762905955"/>
        </c:manualLayout>
      </c:layout>
      <c:overlay val="0"/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맑은 고딕"/>
          <a:ea typeface="맑은 고딕"/>
          <a:cs typeface="맑은 고딕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/>
              <a:t>발전설비용량 Mix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552962359028997"/>
          <c:y val="0.16622712708598786"/>
          <c:w val="0.78311768527981651"/>
          <c:h val="0.46907206033252369"/>
        </c:manualLayout>
      </c:layout>
      <c:areaChart>
        <c:grouping val="stacked"/>
        <c:varyColors val="0"/>
        <c:ser>
          <c:idx val="0"/>
          <c:order val="0"/>
          <c:tx>
            <c:strRef>
              <c:f>TS별발전량!$Q$18</c:f>
              <c:strCache>
                <c:ptCount val="1"/>
                <c:pt idx="0">
                  <c:v>원자력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TS별발전량!$R$18:$Y$18</c:f>
              <c:numCache>
                <c:formatCode>_(* #,##0_);_(* \(#,##0\);_(* "-"_);_(@_)</c:formatCode>
                <c:ptCount val="8"/>
                <c:pt idx="0">
                  <c:v>22.528683000000001</c:v>
                </c:pt>
                <c:pt idx="1">
                  <c:v>26.049683000000002</c:v>
                </c:pt>
                <c:pt idx="2">
                  <c:v>25.349682999999999</c:v>
                </c:pt>
                <c:pt idx="3">
                  <c:v>20.399999999999999</c:v>
                </c:pt>
                <c:pt idx="4">
                  <c:v>18.399999999999999</c:v>
                </c:pt>
                <c:pt idx="5">
                  <c:v>16.399999999999999</c:v>
                </c:pt>
                <c:pt idx="6">
                  <c:v>12.4</c:v>
                </c:pt>
                <c:pt idx="7">
                  <c:v>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E-454B-BDA1-6BEFD66F33AC}"/>
            </c:ext>
          </c:extLst>
        </c:ser>
        <c:ser>
          <c:idx val="1"/>
          <c:order val="1"/>
          <c:tx>
            <c:strRef>
              <c:f>TS별발전량!$Q$19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rgbClr val="C0504D"/>
            </a:solidFill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TS별발전량!$R$19:$Y$19</c:f>
              <c:numCache>
                <c:formatCode>_(* #,##0_);_(* \(#,##0\);_(* "-"_);_(@_)</c:formatCode>
                <c:ptCount val="8"/>
                <c:pt idx="0">
                  <c:v>35.314578000000004</c:v>
                </c:pt>
                <c:pt idx="1">
                  <c:v>34.994577999999997</c:v>
                </c:pt>
                <c:pt idx="2">
                  <c:v>37.634577999999998</c:v>
                </c:pt>
                <c:pt idx="3">
                  <c:v>37.634577999999998</c:v>
                </c:pt>
                <c:pt idx="4">
                  <c:v>35.634577999999998</c:v>
                </c:pt>
                <c:pt idx="5">
                  <c:v>29.234577999999999</c:v>
                </c:pt>
                <c:pt idx="6">
                  <c:v>25.134577999999998</c:v>
                </c:pt>
                <c:pt idx="7">
                  <c:v>18.894577999999999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E-454B-BDA1-6BEFD66F33AC}"/>
            </c:ext>
          </c:extLst>
        </c:ser>
        <c:ser>
          <c:idx val="2"/>
          <c:order val="2"/>
          <c:tx>
            <c:strRef>
              <c:f>TS별발전량!$Q$20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rgbClr val="9BBB59"/>
            </a:solidFill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TS별발전량!$R$20:$Y$20</c:f>
              <c:numCache>
                <c:formatCode>_(* #,##0_);_(* \(#,##0\);_(* "-"_);_(@_)</c:formatCode>
                <c:ptCount val="8"/>
                <c:pt idx="0">
                  <c:v>3.8602699999999999</c:v>
                </c:pt>
                <c:pt idx="1">
                  <c:v>3.7002700000000002</c:v>
                </c:pt>
                <c:pt idx="2">
                  <c:v>1.1002700000000001</c:v>
                </c:pt>
                <c:pt idx="3">
                  <c:v>1.1002700000000001</c:v>
                </c:pt>
                <c:pt idx="4">
                  <c:v>1.1002700000000001</c:v>
                </c:pt>
                <c:pt idx="5">
                  <c:v>1.1002700000000001</c:v>
                </c:pt>
                <c:pt idx="6">
                  <c:v>1.1002700000000001</c:v>
                </c:pt>
                <c:pt idx="7">
                  <c:v>1.1002700000000001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9E-454B-BDA1-6BEFD66F33AC}"/>
            </c:ext>
          </c:extLst>
        </c:ser>
        <c:ser>
          <c:idx val="3"/>
          <c:order val="3"/>
          <c:tx>
            <c:strRef>
              <c:f>TS별발전량!$Q$21</c:f>
              <c:strCache>
                <c:ptCount val="1"/>
                <c:pt idx="0">
                  <c:v>천연가스CC</c:v>
                </c:pt>
              </c:strCache>
            </c:strRef>
          </c:tx>
          <c:spPr>
            <a:solidFill>
              <a:srgbClr val="8064A2"/>
            </a:solidFill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TS별발전량!$R$21:$Y$21</c:f>
              <c:numCache>
                <c:formatCode>_(* #,##0_);_(* \(#,##0\);_(* "-"_);_(@_)</c:formatCode>
                <c:ptCount val="8"/>
                <c:pt idx="0">
                  <c:v>31.845427000000001</c:v>
                </c:pt>
                <c:pt idx="1">
                  <c:v>35.066427000000004</c:v>
                </c:pt>
                <c:pt idx="2">
                  <c:v>37.326427000000002</c:v>
                </c:pt>
                <c:pt idx="3">
                  <c:v>40.476427000000001</c:v>
                </c:pt>
                <c:pt idx="4">
                  <c:v>40.476427000000001</c:v>
                </c:pt>
                <c:pt idx="5">
                  <c:v>40.476427000000001</c:v>
                </c:pt>
                <c:pt idx="6">
                  <c:v>40.476427000000001</c:v>
                </c:pt>
                <c:pt idx="7">
                  <c:v>44.2410859618074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9E-454B-BDA1-6BEFD66F33AC}"/>
            </c:ext>
          </c:extLst>
        </c:ser>
        <c:ser>
          <c:idx val="4"/>
          <c:order val="4"/>
          <c:tx>
            <c:strRef>
              <c:f>TS별발전량!$Q$22</c:f>
              <c:strCache>
                <c:ptCount val="1"/>
                <c:pt idx="0">
                  <c:v>천연가스CT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TS별발전량!$R$22:$Y$22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9E-454B-BDA1-6BEFD66F33AC}"/>
            </c:ext>
          </c:extLst>
        </c:ser>
        <c:ser>
          <c:idx val="5"/>
          <c:order val="5"/>
          <c:tx>
            <c:strRef>
              <c:f>TS별발전량!$Q$23</c:f>
              <c:strCache>
                <c:ptCount val="1"/>
                <c:pt idx="0">
                  <c:v>태양광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TS별발전량!$R$23:$Y$23</c:f>
              <c:numCache>
                <c:formatCode>_(* #,##0_);_(* \(#,##0\);_(* "-"_);_(@_)</c:formatCode>
                <c:ptCount val="8"/>
                <c:pt idx="0">
                  <c:v>5.0623093849999998</c:v>
                </c:pt>
                <c:pt idx="1">
                  <c:v>9.3623093849999997</c:v>
                </c:pt>
                <c:pt idx="2">
                  <c:v>19.562309384999999</c:v>
                </c:pt>
                <c:pt idx="3">
                  <c:v>33.562309384999999</c:v>
                </c:pt>
                <c:pt idx="4">
                  <c:v>75.205275246531201</c:v>
                </c:pt>
                <c:pt idx="5">
                  <c:v>127.462734718814</c:v>
                </c:pt>
                <c:pt idx="6">
                  <c:v>230.010854942724</c:v>
                </c:pt>
                <c:pt idx="7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9E-454B-BDA1-6BEFD66F33AC}"/>
            </c:ext>
          </c:extLst>
        </c:ser>
        <c:ser>
          <c:idx val="6"/>
          <c:order val="6"/>
          <c:tx>
            <c:strRef>
              <c:f>TS별발전량!$Q$24</c:f>
              <c:strCache>
                <c:ptCount val="1"/>
                <c:pt idx="0">
                  <c:v>풍력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TS별발전량!$R$24:$Y$24</c:f>
              <c:numCache>
                <c:formatCode>_(* #,##0_);_(* \(#,##0\);_(* "-"_);_(@_)</c:formatCode>
                <c:ptCount val="8"/>
                <c:pt idx="0">
                  <c:v>1.2148224000000001</c:v>
                </c:pt>
                <c:pt idx="1">
                  <c:v>2.8148224000000002</c:v>
                </c:pt>
                <c:pt idx="2">
                  <c:v>6.2148224000000001</c:v>
                </c:pt>
                <c:pt idx="3">
                  <c:v>7.7148224000000001</c:v>
                </c:pt>
                <c:pt idx="4">
                  <c:v>17.714822399999999</c:v>
                </c:pt>
                <c:pt idx="5">
                  <c:v>16.5</c:v>
                </c:pt>
                <c:pt idx="6">
                  <c:v>16.5</c:v>
                </c:pt>
                <c:pt idx="7">
                  <c:v>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9E-454B-BDA1-6BEFD66F33AC}"/>
            </c:ext>
          </c:extLst>
        </c:ser>
        <c:ser>
          <c:idx val="7"/>
          <c:order val="7"/>
          <c:tx>
            <c:strRef>
              <c:f>TS별발전량!$Q$25</c:f>
              <c:strCache>
                <c:ptCount val="1"/>
                <c:pt idx="0">
                  <c:v>해상풍력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TS별발전량!$R$25:$Y$25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2.2963969999999998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9E-454B-BDA1-6BEFD66F33AC}"/>
            </c:ext>
          </c:extLst>
        </c:ser>
        <c:ser>
          <c:idx val="8"/>
          <c:order val="8"/>
          <c:tx>
            <c:strRef>
              <c:f>TS별발전량!$Q$26</c:f>
              <c:strCache>
                <c:ptCount val="1"/>
                <c:pt idx="0">
                  <c:v>기타신재생</c:v>
                </c:pt>
              </c:strCache>
            </c:strRef>
          </c:tx>
          <c:spPr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TS별발전량!$R$26:$Y$26</c:f>
              <c:numCache>
                <c:formatCode>_(* #,##0_);_(* \(#,##0\);_(* "-"_);_(@_)</c:formatCode>
                <c:ptCount val="8"/>
                <c:pt idx="0">
                  <c:v>4.6609240000000005</c:v>
                </c:pt>
                <c:pt idx="1">
                  <c:v>5.6188140000000004</c:v>
                </c:pt>
                <c:pt idx="2">
                  <c:v>6.6688140000000002</c:v>
                </c:pt>
                <c:pt idx="3">
                  <c:v>7.3238139999999996</c:v>
                </c:pt>
                <c:pt idx="4">
                  <c:v>7.3238139999999996</c:v>
                </c:pt>
                <c:pt idx="5">
                  <c:v>7.3238139999999996</c:v>
                </c:pt>
                <c:pt idx="6">
                  <c:v>7.3238139999999996</c:v>
                </c:pt>
                <c:pt idx="7">
                  <c:v>7.3238139999999996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9E-454B-BDA1-6BEFD66F33AC}"/>
            </c:ext>
          </c:extLst>
        </c:ser>
        <c:ser>
          <c:idx val="9"/>
          <c:order val="9"/>
          <c:tx>
            <c:strRef>
              <c:f>TS별발전량!$Q$27</c:f>
              <c:strCache>
                <c:ptCount val="1"/>
                <c:pt idx="0">
                  <c:v>양수</c:v>
                </c:pt>
              </c:strCache>
            </c:strRef>
          </c:tx>
          <c:spPr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TS별발전량!$R$27:$Y$27</c:f>
              <c:numCache>
                <c:formatCode>_(* #,##0_);_(* \(#,##0\);_(* "-"_);_(@_)</c:formatCode>
                <c:ptCount val="8"/>
                <c:pt idx="0">
                  <c:v>4.7</c:v>
                </c:pt>
                <c:pt idx="1">
                  <c:v>4.7</c:v>
                </c:pt>
                <c:pt idx="2">
                  <c:v>4.7</c:v>
                </c:pt>
                <c:pt idx="3">
                  <c:v>6.1</c:v>
                </c:pt>
                <c:pt idx="4">
                  <c:v>6.7</c:v>
                </c:pt>
                <c:pt idx="5">
                  <c:v>6.7</c:v>
                </c:pt>
                <c:pt idx="6">
                  <c:v>6.7</c:v>
                </c:pt>
                <c:pt idx="7">
                  <c:v>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9E-454B-BDA1-6BEFD66F33AC}"/>
            </c:ext>
          </c:extLst>
        </c:ser>
        <c:ser>
          <c:idx val="10"/>
          <c:order val="10"/>
          <c:tx>
            <c:strRef>
              <c:f>TS별발전량!$Q$28</c:f>
              <c:strCache>
                <c:ptCount val="1"/>
                <c:pt idx="0">
                  <c:v>ESS</c:v>
                </c:pt>
              </c:strCache>
            </c:strRef>
          </c:tx>
          <c:spPr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TS별발전량!$R$28:$Y$28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</c:v>
                </c:pt>
                <c:pt idx="4">
                  <c:v>0.7</c:v>
                </c:pt>
                <c:pt idx="5">
                  <c:v>14.891219076140301</c:v>
                </c:pt>
                <c:pt idx="6">
                  <c:v>74.697405878866505</c:v>
                </c:pt>
                <c:pt idx="7">
                  <c:v>132.83476970645401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029E-454B-BDA1-6BEFD66F33AC}"/>
            </c:ext>
          </c:extLst>
        </c:ser>
        <c:ser>
          <c:idx val="11"/>
          <c:order val="11"/>
          <c:tx>
            <c:strRef>
              <c:f>TS별발전량!$Q$29</c:f>
              <c:strCache>
                <c:ptCount val="1"/>
                <c:pt idx="0">
                  <c:v>집단에너지</c:v>
                </c:pt>
              </c:strCache>
            </c:strRef>
          </c:tx>
          <c:spPr>
            <a:ln w="25400">
              <a:noFill/>
            </a:ln>
          </c:spPr>
          <c:cat>
            <c:numRef>
              <c:f>TS별발전량!$R$17:$Y$17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TS별발전량!$R$29:$Y$29</c:f>
              <c:numCache>
                <c:formatCode>_(* #,##0_);_(* \(#,##0\);_(* "-"_);_(@_)</c:formatCode>
                <c:ptCount val="8"/>
                <c:pt idx="0">
                  <c:v>9.1266244955424174</c:v>
                </c:pt>
                <c:pt idx="1">
                  <c:v>9.1266244955424174</c:v>
                </c:pt>
                <c:pt idx="2">
                  <c:v>9.1266244955424174</c:v>
                </c:pt>
                <c:pt idx="3">
                  <c:v>9.1266244955424174</c:v>
                </c:pt>
                <c:pt idx="4">
                  <c:v>4.092310311327827</c:v>
                </c:pt>
                <c:pt idx="5">
                  <c:v>4.2843278452792166</c:v>
                </c:pt>
                <c:pt idx="6">
                  <c:v>4.4802165758521664</c:v>
                </c:pt>
                <c:pt idx="7">
                  <c:v>4.7105564060142253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9E-454B-BDA1-6BEFD66F3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128"/>
        <c:axId val="1"/>
        <c:extLst/>
      </c:areaChart>
      <c:catAx>
        <c:axId val="6713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용량 (GW)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67132128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6.7857304819146133E-2"/>
          <c:y val="0.76898478972379625"/>
          <c:w val="0.89372994521569094"/>
          <c:h val="0.1937022496357258"/>
        </c:manualLayout>
      </c:layout>
      <c:overlay val="0"/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맑은 고딕"/>
          <a:ea typeface="맑은 고딕"/>
          <a:cs typeface="맑은 고딕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b="1"/>
              <a:t>발전량 Mix</a:t>
            </a:r>
            <a:endParaRPr lang="en-US" altLang="ko-KR" b="1"/>
          </a:p>
          <a:p>
            <a:pPr>
              <a:defRPr/>
            </a:pPr>
            <a:r>
              <a:rPr lang="ko-KR" altLang="en-US" sz="1100"/>
              <a:t>시나리오</a:t>
            </a:r>
            <a:r>
              <a:rPr lang="en-US" altLang="ko-KR" sz="1100"/>
              <a:t>:  </a:t>
            </a:r>
            <a:r>
              <a:rPr lang="ko-KR" altLang="en-US" sz="1100"/>
              <a:t>기준수요</a:t>
            </a:r>
            <a:r>
              <a:rPr lang="en-US" altLang="ko-KR" sz="1100"/>
              <a:t>, RPS 65%, ESS </a:t>
            </a:r>
            <a:r>
              <a:rPr lang="ko-KR" altLang="en-US" sz="1100"/>
              <a:t>고려</a:t>
            </a:r>
          </a:p>
        </c:rich>
      </c:tx>
      <c:layout>
        <c:manualLayout>
          <c:xMode val="edge"/>
          <c:yMode val="edge"/>
          <c:x val="0.23985010628823375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552962359028997"/>
          <c:y val="0.16622712708598786"/>
          <c:w val="0.78311768527981651"/>
          <c:h val="0.46907206033252369"/>
        </c:manualLayout>
      </c:layout>
      <c:areaChart>
        <c:grouping val="stacked"/>
        <c:varyColors val="0"/>
        <c:ser>
          <c:idx val="0"/>
          <c:order val="0"/>
          <c:tx>
            <c:strRef>
              <c:f>TS별발전량!$Q$78</c:f>
              <c:strCache>
                <c:ptCount val="1"/>
                <c:pt idx="0">
                  <c:v>원자력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TS별발전량!$R$78:$Y$78</c:f>
              <c:numCache>
                <c:formatCode>_(* #,##0_);_(* \(#,##0\);_(* "-"_);_(@_)</c:formatCode>
                <c:ptCount val="8"/>
                <c:pt idx="0">
                  <c:v>147.9349318250639</c:v>
                </c:pt>
                <c:pt idx="1">
                  <c:v>179.21656790855269</c:v>
                </c:pt>
                <c:pt idx="2">
                  <c:v>174.4007090155294</c:v>
                </c:pt>
                <c:pt idx="3">
                  <c:v>140.34788773953488</c:v>
                </c:pt>
                <c:pt idx="4">
                  <c:v>126.58829090232571</c:v>
                </c:pt>
                <c:pt idx="5">
                  <c:v>112.82869406511641</c:v>
                </c:pt>
                <c:pt idx="6">
                  <c:v>85.309500390697792</c:v>
                </c:pt>
                <c:pt idx="7">
                  <c:v>51.041926634707899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76C-9B3F-9E8B4F5BBA3C}"/>
            </c:ext>
          </c:extLst>
        </c:ser>
        <c:ser>
          <c:idx val="1"/>
          <c:order val="1"/>
          <c:tx>
            <c:strRef>
              <c:f>TS별발전량!$Q$79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rgbClr val="C0504D"/>
            </a:solidFill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TS별발전량!$R$79:$Y$79</c:f>
              <c:numCache>
                <c:formatCode>_(* #,##0_);_(* \(#,##0\);_(* "-"_);_(@_)</c:formatCode>
                <c:ptCount val="8"/>
                <c:pt idx="0">
                  <c:v>235.52327305966546</c:v>
                </c:pt>
                <c:pt idx="1">
                  <c:v>239.98557596014103</c:v>
                </c:pt>
                <c:pt idx="2">
                  <c:v>260.59306998507134</c:v>
                </c:pt>
                <c:pt idx="3">
                  <c:v>260.59306998507122</c:v>
                </c:pt>
                <c:pt idx="4">
                  <c:v>247.02628278507134</c:v>
                </c:pt>
                <c:pt idx="5">
                  <c:v>203.34613588274576</c:v>
                </c:pt>
                <c:pt idx="6">
                  <c:v>175.53422212274569</c:v>
                </c:pt>
                <c:pt idx="7">
                  <c:v>7.8854705857477851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B4-476C-9B3F-9E8B4F5BBA3C}"/>
            </c:ext>
          </c:extLst>
        </c:ser>
        <c:ser>
          <c:idx val="2"/>
          <c:order val="2"/>
          <c:tx>
            <c:strRef>
              <c:f>TS별발전량!$Q$80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rgbClr val="9BBB59"/>
            </a:solidFill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TS별발전량!$R$80:$Y$80</c:f>
              <c:numCache>
                <c:formatCode>_(* #,##0_);_(* \(#,##0\);_(* "-"_);_(@_)</c:formatCode>
                <c:ptCount val="8"/>
                <c:pt idx="0">
                  <c:v>2.76710496636613</c:v>
                </c:pt>
                <c:pt idx="1">
                  <c:v>0.96848673822814402</c:v>
                </c:pt>
                <c:pt idx="2">
                  <c:v>0.96848673822814302</c:v>
                </c:pt>
                <c:pt idx="3">
                  <c:v>0.96848673822814202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4.9078816744186099E-2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B4-476C-9B3F-9E8B4F5BBA3C}"/>
            </c:ext>
          </c:extLst>
        </c:ser>
        <c:ser>
          <c:idx val="3"/>
          <c:order val="3"/>
          <c:tx>
            <c:strRef>
              <c:f>TS별발전량!$Q$81</c:f>
              <c:strCache>
                <c:ptCount val="1"/>
                <c:pt idx="0">
                  <c:v>천연가스CC</c:v>
                </c:pt>
              </c:strCache>
            </c:strRef>
          </c:tx>
          <c:spPr>
            <a:solidFill>
              <a:srgbClr val="8064A2"/>
            </a:solidFill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TS별발전량!$R$81:$Y$81</c:f>
              <c:numCache>
                <c:formatCode>_(* #,##0_);_(* \(#,##0\);_(* "-"_);_(@_)</c:formatCode>
                <c:ptCount val="8"/>
                <c:pt idx="0">
                  <c:v>122.17514616089768</c:v>
                </c:pt>
                <c:pt idx="1">
                  <c:v>104.5546363787381</c:v>
                </c:pt>
                <c:pt idx="2">
                  <c:v>114.36943844490409</c:v>
                </c:pt>
                <c:pt idx="3">
                  <c:v>163.53851818376441</c:v>
                </c:pt>
                <c:pt idx="4">
                  <c:v>147.62964309678654</c:v>
                </c:pt>
                <c:pt idx="5">
                  <c:v>178.23338718546333</c:v>
                </c:pt>
                <c:pt idx="6">
                  <c:v>144.51999720605116</c:v>
                </c:pt>
                <c:pt idx="7">
                  <c:v>232.5817566524378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B4-476C-9B3F-9E8B4F5BBA3C}"/>
            </c:ext>
          </c:extLst>
        </c:ser>
        <c:ser>
          <c:idx val="4"/>
          <c:order val="4"/>
          <c:tx>
            <c:strRef>
              <c:f>TS별발전량!$Q$82</c:f>
              <c:strCache>
                <c:ptCount val="1"/>
                <c:pt idx="0">
                  <c:v>천연가스CT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TS별발전량!$R$82:$Y$82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0.99886437209302403</c:v>
                </c:pt>
                <c:pt idx="6">
                  <c:v>1.15253581395349</c:v>
                </c:pt>
                <c:pt idx="7">
                  <c:v>10.027061581395399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B4-476C-9B3F-9E8B4F5BBA3C}"/>
            </c:ext>
          </c:extLst>
        </c:ser>
        <c:ser>
          <c:idx val="6"/>
          <c:order val="5"/>
          <c:tx>
            <c:strRef>
              <c:f>TS별발전량!$Q$84</c:f>
              <c:strCache>
                <c:ptCount val="1"/>
                <c:pt idx="0">
                  <c:v>풍력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TS별발전량!$R$84:$Y$84</c:f>
              <c:numCache>
                <c:formatCode>_(* #,##0_);_(* \(#,##0\);_(* "-"_);_(@_)</c:formatCode>
                <c:ptCount val="8"/>
                <c:pt idx="0">
                  <c:v>2.1625906265184698</c:v>
                </c:pt>
                <c:pt idx="1">
                  <c:v>5.24198003931755</c:v>
                </c:pt>
                <c:pt idx="2">
                  <c:v>12.989417456464269</c:v>
                </c:pt>
                <c:pt idx="3">
                  <c:v>17.802320894881369</c:v>
                </c:pt>
                <c:pt idx="4">
                  <c:v>41.863444384670366</c:v>
                </c:pt>
                <c:pt idx="5">
                  <c:v>39.700853758151901</c:v>
                </c:pt>
                <c:pt idx="6">
                  <c:v>39.700853758151901</c:v>
                </c:pt>
                <c:pt idx="7">
                  <c:v>39.700853758151901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B4-476C-9B3F-9E8B4F5BBA3C}"/>
            </c:ext>
          </c:extLst>
        </c:ser>
        <c:ser>
          <c:idx val="7"/>
          <c:order val="6"/>
          <c:tx>
            <c:strRef>
              <c:f>TS별발전량!$Q$85</c:f>
              <c:strCache>
                <c:ptCount val="1"/>
                <c:pt idx="0">
                  <c:v>해상풍력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TS별발전량!$R$85:$Y$85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4.9725385303614207</c:v>
                </c:pt>
                <c:pt idx="3">
                  <c:v>24.061123489789001</c:v>
                </c:pt>
                <c:pt idx="4">
                  <c:v>24.061123489789001</c:v>
                </c:pt>
                <c:pt idx="5">
                  <c:v>24.061123489789001</c:v>
                </c:pt>
                <c:pt idx="6">
                  <c:v>24.061123489789001</c:v>
                </c:pt>
                <c:pt idx="7">
                  <c:v>52.934471677535896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B4-476C-9B3F-9E8B4F5BBA3C}"/>
            </c:ext>
          </c:extLst>
        </c:ser>
        <c:ser>
          <c:idx val="8"/>
          <c:order val="7"/>
          <c:tx>
            <c:strRef>
              <c:f>TS별발전량!$Q$86</c:f>
              <c:strCache>
                <c:ptCount val="1"/>
                <c:pt idx="0">
                  <c:v>기타재생</c:v>
                </c:pt>
              </c:strCache>
            </c:strRef>
          </c:tx>
          <c:spPr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TS별발전량!$R$86:$Y$86</c:f>
              <c:numCache>
                <c:formatCode>_(* #,##0_);_(* \(#,##0\);_(* "-"_);_(@_)</c:formatCode>
                <c:ptCount val="8"/>
                <c:pt idx="0">
                  <c:v>18.051662198741056</c:v>
                </c:pt>
                <c:pt idx="1">
                  <c:v>23.804036223537572</c:v>
                </c:pt>
                <c:pt idx="2">
                  <c:v>27.327194139816644</c:v>
                </c:pt>
                <c:pt idx="3">
                  <c:v>30.482260930514311</c:v>
                </c:pt>
                <c:pt idx="4">
                  <c:v>29.312515956106925</c:v>
                </c:pt>
                <c:pt idx="5">
                  <c:v>29.312363628150401</c:v>
                </c:pt>
                <c:pt idx="6">
                  <c:v>29.336802646884575</c:v>
                </c:pt>
                <c:pt idx="7">
                  <c:v>30.050511744746135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B4-476C-9B3F-9E8B4F5BBA3C}"/>
            </c:ext>
          </c:extLst>
        </c:ser>
        <c:ser>
          <c:idx val="9"/>
          <c:order val="8"/>
          <c:tx>
            <c:strRef>
              <c:f>TS별발전량!$Q$87</c:f>
              <c:strCache>
                <c:ptCount val="1"/>
                <c:pt idx="0">
                  <c:v>양수</c:v>
                </c:pt>
              </c:strCache>
            </c:strRef>
          </c:tx>
          <c:spPr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TS별발전량!$R$87:$Y$87</c:f>
              <c:numCache>
                <c:formatCode>_(* #,##0_);_(* \(#,##0\);_(* "-"_);_(@_)</c:formatCode>
                <c:ptCount val="8"/>
                <c:pt idx="0">
                  <c:v>4.18604651162791</c:v>
                </c:pt>
                <c:pt idx="1">
                  <c:v>4.18604651162791</c:v>
                </c:pt>
                <c:pt idx="2">
                  <c:v>4.18604651162791</c:v>
                </c:pt>
                <c:pt idx="3">
                  <c:v>4.18604651162791</c:v>
                </c:pt>
                <c:pt idx="4">
                  <c:v>4.2538374090725704</c:v>
                </c:pt>
                <c:pt idx="5">
                  <c:v>5.8327793761525601</c:v>
                </c:pt>
                <c:pt idx="6">
                  <c:v>5.3371578277138898</c:v>
                </c:pt>
                <c:pt idx="7">
                  <c:v>0.50721361523652797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B4-476C-9B3F-9E8B4F5BBA3C}"/>
            </c:ext>
          </c:extLst>
        </c:ser>
        <c:ser>
          <c:idx val="5"/>
          <c:order val="9"/>
          <c:tx>
            <c:strRef>
              <c:f>TS별발전량!$Q$83</c:f>
              <c:strCache>
                <c:ptCount val="1"/>
                <c:pt idx="0">
                  <c:v>태양광</c:v>
                </c:pt>
              </c:strCache>
            </c:strRef>
          </c:tx>
          <c:spPr>
            <a:solidFill>
              <a:srgbClr val="F79646"/>
            </a:solidFill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TS별발전량!$R$83:$Y$83</c:f>
              <c:numCache>
                <c:formatCode>_(* #,##0_);_(* \(#,##0\);_(* "-"_);_(@_)</c:formatCode>
                <c:ptCount val="8"/>
                <c:pt idx="0">
                  <c:v>6.8980058734336698</c:v>
                </c:pt>
                <c:pt idx="1">
                  <c:v>12.75727345270368</c:v>
                </c:pt>
                <c:pt idx="2">
                  <c:v>26.656001198879071</c:v>
                </c:pt>
                <c:pt idx="3">
                  <c:v>45.732686340688375</c:v>
                </c:pt>
                <c:pt idx="4">
                  <c:v>102.47623977722736</c:v>
                </c:pt>
                <c:pt idx="5">
                  <c:v>173.68331839605602</c:v>
                </c:pt>
                <c:pt idx="6">
                  <c:v>313.41747563862401</c:v>
                </c:pt>
                <c:pt idx="7">
                  <c:v>437.40113789434298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BB4-476C-9B3F-9E8B4F5BBA3C}"/>
            </c:ext>
          </c:extLst>
        </c:ser>
        <c:ser>
          <c:idx val="10"/>
          <c:order val="10"/>
          <c:tx>
            <c:strRef>
              <c:f>TS별발전량!$Q$88</c:f>
              <c:strCache>
                <c:ptCount val="1"/>
                <c:pt idx="0">
                  <c:v>ESS</c:v>
                </c:pt>
              </c:strCache>
            </c:strRef>
          </c:tx>
          <c:spPr>
            <a:ln w="25400">
              <a:noFill/>
            </a:ln>
          </c:spP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TS별발전량!$R$88:$Y$88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0.71386077676170701</c:v>
                </c:pt>
                <c:pt idx="5">
                  <c:v>19.2498934446382</c:v>
                </c:pt>
                <c:pt idx="6">
                  <c:v>96.56140953986781</c:v>
                </c:pt>
                <c:pt idx="7">
                  <c:v>136.89696117609898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BB4-476C-9B3F-9E8B4F5BB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128"/>
        <c:axId val="1"/>
        <c:extLst/>
      </c:areaChart>
      <c:lineChart>
        <c:grouping val="standard"/>
        <c:varyColors val="0"/>
        <c:ser>
          <c:idx val="11"/>
          <c:order val="11"/>
          <c:tx>
            <c:strRef>
              <c:f>TS별발전량!$Q$89</c:f>
              <c:strCache>
                <c:ptCount val="1"/>
                <c:pt idx="0">
                  <c:v>전력수요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TS별발전량!$R$77:$Y$77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TS별발전량!$R$89:$Y$89</c:f>
              <c:numCache>
                <c:formatCode>_(* #,##0_);_(* \(#,##0\);_(* "-"_);_(@_)</c:formatCode>
                <c:ptCount val="8"/>
                <c:pt idx="0">
                  <c:v>516.46921638150798</c:v>
                </c:pt>
                <c:pt idx="1">
                  <c:v>546.4708403389501</c:v>
                </c:pt>
                <c:pt idx="2">
                  <c:v>600.39616977596199</c:v>
                </c:pt>
                <c:pt idx="3">
                  <c:v>659.6428099586409</c:v>
                </c:pt>
                <c:pt idx="4">
                  <c:v>693.29122274273709</c:v>
                </c:pt>
                <c:pt idx="5">
                  <c:v>728.6560427487351</c:v>
                </c:pt>
                <c:pt idx="6">
                  <c:v>765.82482399501498</c:v>
                </c:pt>
                <c:pt idx="7">
                  <c:v>804.88958663482003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B4-476C-9B3F-9E8B4F5BB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32128"/>
        <c:axId val="1"/>
      </c:lineChart>
      <c:catAx>
        <c:axId val="6713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발전</a:t>
                </a:r>
                <a:r>
                  <a:rPr lang="ko-KR"/>
                  <a:t>량 (</a:t>
                </a:r>
                <a:r>
                  <a:rPr lang="en-US" altLang="ko-KR"/>
                  <a:t>T</a:t>
                </a:r>
                <a:r>
                  <a:rPr lang="ko-KR"/>
                  <a:t>W</a:t>
                </a:r>
                <a:r>
                  <a:rPr lang="en-US" altLang="ko-KR"/>
                  <a:t>h</a:t>
                </a:r>
                <a:r>
                  <a:rPr lang="ko-KR"/>
                  <a:t>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/>
            </a:pPr>
            <a:endParaRPr lang="ko-KR"/>
          </a:p>
        </c:txPr>
        <c:crossAx val="6713212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9.926902448444537E-2"/>
          <c:y val="0.76520146334648298"/>
          <c:w val="0.86231823119907003"/>
          <c:h val="0.19748534612982027"/>
        </c:manualLayout>
      </c:layout>
      <c:overlay val="0"/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맑은 고딕"/>
          <a:ea typeface="맑은 고딕"/>
          <a:cs typeface="맑은 고딕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ko-KR" sz="1600"/>
              <a:t>Timeslice 별 발전량 Mix (20</a:t>
            </a:r>
            <a:r>
              <a:rPr lang="en-US" altLang="ko-KR" sz="1600"/>
              <a:t>5</a:t>
            </a:r>
            <a:r>
              <a:rPr lang="ko-KR" sz="1600"/>
              <a:t>0년</a:t>
            </a:r>
            <a:r>
              <a:rPr lang="en-US" sz="1600"/>
              <a:t> </a:t>
            </a:r>
            <a:r>
              <a:rPr lang="ko-KR" altLang="en-US" sz="1600"/>
              <a:t>여름 주중</a:t>
            </a:r>
            <a:r>
              <a:rPr lang="ko-KR" sz="1600"/>
              <a:t>)</a:t>
            </a:r>
            <a:endParaRPr lang="en-US" altLang="ko-KR" sz="1600"/>
          </a:p>
          <a:p>
            <a:pPr>
              <a:defRPr sz="1600"/>
            </a:pPr>
            <a:r>
              <a:rPr lang="ko-KR" altLang="en-US" sz="1600" b="0" i="0" u="none" strike="noStrike" baseline="0">
                <a:effectLst/>
              </a:rPr>
              <a:t>시나리오</a:t>
            </a:r>
            <a:r>
              <a:rPr lang="en-US" altLang="ko-KR" sz="1600" b="0" i="0" u="none" strike="noStrike" baseline="0">
                <a:effectLst/>
              </a:rPr>
              <a:t>: </a:t>
            </a:r>
            <a:r>
              <a:rPr lang="ko-KR" altLang="ko-KR" sz="1600" b="0" i="0" u="none" strike="noStrike" baseline="0">
                <a:effectLst/>
              </a:rPr>
              <a:t> </a:t>
            </a:r>
            <a:r>
              <a:rPr lang="en-US" altLang="ko-KR" sz="1600" b="0" i="0" u="none" strike="noStrike" baseline="0">
                <a:effectLst/>
              </a:rPr>
              <a:t>3020_4035_5057</a:t>
            </a:r>
            <a:endParaRPr lang="ko-KR" sz="1600"/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93510306880766"/>
          <c:y val="0.20111654727489447"/>
          <c:w val="0.84175897776713282"/>
          <c:h val="0.603272615219063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TS별발전량!$E$261:$G$261</c:f>
              <c:strCache>
                <c:ptCount val="3"/>
                <c:pt idx="0">
                  <c:v>원자력</c:v>
                </c:pt>
                <c:pt idx="1">
                  <c:v> 33,121 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TS별발전량!$H$261:$AE$261</c:f>
              <c:numCache>
                <c:formatCode>_(* #,##0_);_(* \(#,##0\);_(* "-"_);_(@_)</c:formatCode>
                <c:ptCount val="24"/>
                <c:pt idx="0">
                  <c:v>946.64009302325962</c:v>
                </c:pt>
                <c:pt idx="1">
                  <c:v>946.64009302325962</c:v>
                </c:pt>
                <c:pt idx="2">
                  <c:v>946.64009302325962</c:v>
                </c:pt>
                <c:pt idx="3">
                  <c:v>946.64009302325962</c:v>
                </c:pt>
                <c:pt idx="4">
                  <c:v>946.64009302325962</c:v>
                </c:pt>
                <c:pt idx="5">
                  <c:v>946.64009302325962</c:v>
                </c:pt>
                <c:pt idx="6">
                  <c:v>946.64009302325962</c:v>
                </c:pt>
                <c:pt idx="7">
                  <c:v>946.64009302325962</c:v>
                </c:pt>
                <c:pt idx="8">
                  <c:v>946.64009302325962</c:v>
                </c:pt>
                <c:pt idx="9">
                  <c:v>946.64009302325962</c:v>
                </c:pt>
                <c:pt idx="10">
                  <c:v>946.64009302325962</c:v>
                </c:pt>
                <c:pt idx="11">
                  <c:v>946.64009302325962</c:v>
                </c:pt>
                <c:pt idx="12">
                  <c:v>946.64009302325962</c:v>
                </c:pt>
                <c:pt idx="13">
                  <c:v>946.64009302325962</c:v>
                </c:pt>
                <c:pt idx="14">
                  <c:v>946.64009302325962</c:v>
                </c:pt>
                <c:pt idx="15">
                  <c:v>946.64009302325962</c:v>
                </c:pt>
                <c:pt idx="16">
                  <c:v>946.64009302325962</c:v>
                </c:pt>
                <c:pt idx="17">
                  <c:v>946.64009302325962</c:v>
                </c:pt>
                <c:pt idx="18">
                  <c:v>946.64009302325962</c:v>
                </c:pt>
                <c:pt idx="19">
                  <c:v>946.64009302325962</c:v>
                </c:pt>
                <c:pt idx="20">
                  <c:v>946.64009302325962</c:v>
                </c:pt>
                <c:pt idx="21">
                  <c:v>946.64009302325962</c:v>
                </c:pt>
                <c:pt idx="22">
                  <c:v>946.64009302325962</c:v>
                </c:pt>
                <c:pt idx="23">
                  <c:v>946.64009302325962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0-4010-B3AA-52FA84F16658}"/>
            </c:ext>
          </c:extLst>
        </c:ser>
        <c:ser>
          <c:idx val="1"/>
          <c:order val="1"/>
          <c:tx>
            <c:strRef>
              <c:f>TS별발전량!$E$262:$G$262</c:f>
              <c:strCache>
                <c:ptCount val="3"/>
                <c:pt idx="0">
                  <c:v>석탄</c:v>
                </c:pt>
                <c:pt idx="2">
                  <c:v> 17,152 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TS별발전량!$H$262:$AE$262</c:f>
              <c:numCache>
                <c:formatCode>_(* #,##0_);_(* \(#,##0\);_(* "-"_);_(@_)</c:formatCode>
                <c:ptCount val="24"/>
                <c:pt idx="0">
                  <c:v>714.65580751813968</c:v>
                </c:pt>
                <c:pt idx="1">
                  <c:v>714.65580751813968</c:v>
                </c:pt>
                <c:pt idx="2">
                  <c:v>714.65580751813968</c:v>
                </c:pt>
                <c:pt idx="3">
                  <c:v>714.65580751813968</c:v>
                </c:pt>
                <c:pt idx="4">
                  <c:v>714.65580751813968</c:v>
                </c:pt>
                <c:pt idx="5">
                  <c:v>714.65580751813968</c:v>
                </c:pt>
                <c:pt idx="6">
                  <c:v>714.65580751813968</c:v>
                </c:pt>
                <c:pt idx="7">
                  <c:v>714.65580751813968</c:v>
                </c:pt>
                <c:pt idx="8">
                  <c:v>714.65580751813968</c:v>
                </c:pt>
                <c:pt idx="9">
                  <c:v>714.65580751813968</c:v>
                </c:pt>
                <c:pt idx="10">
                  <c:v>714.65580751813968</c:v>
                </c:pt>
                <c:pt idx="11">
                  <c:v>714.65580751813968</c:v>
                </c:pt>
                <c:pt idx="12">
                  <c:v>714.65580751813968</c:v>
                </c:pt>
                <c:pt idx="13">
                  <c:v>714.65580751813968</c:v>
                </c:pt>
                <c:pt idx="14">
                  <c:v>714.65580751813968</c:v>
                </c:pt>
                <c:pt idx="15">
                  <c:v>714.65580751813968</c:v>
                </c:pt>
                <c:pt idx="16">
                  <c:v>714.65580751813968</c:v>
                </c:pt>
                <c:pt idx="17">
                  <c:v>714.65580751813968</c:v>
                </c:pt>
                <c:pt idx="18">
                  <c:v>714.65580751813968</c:v>
                </c:pt>
                <c:pt idx="19">
                  <c:v>714.65580751813968</c:v>
                </c:pt>
                <c:pt idx="20">
                  <c:v>714.65580751813968</c:v>
                </c:pt>
                <c:pt idx="21">
                  <c:v>714.65580751813968</c:v>
                </c:pt>
                <c:pt idx="22">
                  <c:v>714.65580751813968</c:v>
                </c:pt>
                <c:pt idx="23">
                  <c:v>714.65580751813968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0-4010-B3AA-52FA84F16658}"/>
            </c:ext>
          </c:extLst>
        </c:ser>
        <c:ser>
          <c:idx val="2"/>
          <c:order val="2"/>
          <c:tx>
            <c:strRef>
              <c:f>TS별발전량!$E$263:$G$263</c:f>
              <c:strCache>
                <c:ptCount val="3"/>
                <c:pt idx="0">
                  <c:v>석유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TS별발전량!$H$263:$AE$263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40-4010-B3AA-52FA84F16658}"/>
            </c:ext>
          </c:extLst>
        </c:ser>
        <c:ser>
          <c:idx val="3"/>
          <c:order val="3"/>
          <c:tx>
            <c:strRef>
              <c:f>TS별발전량!$E$264:$G$264</c:f>
              <c:strCache>
                <c:ptCount val="3"/>
                <c:pt idx="0">
                  <c:v>천연가스CC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TS별발전량!$H$264:$AE$264</c:f>
              <c:numCache>
                <c:formatCode>_(* #,##0_);_(* \(#,##0\);_(* "-"_);_(@_)</c:formatCode>
                <c:ptCount val="24"/>
                <c:pt idx="0">
                  <c:v>2922.2587396007179</c:v>
                </c:pt>
                <c:pt idx="1">
                  <c:v>2902.1999391977747</c:v>
                </c:pt>
                <c:pt idx="2">
                  <c:v>2874.4802784656122</c:v>
                </c:pt>
                <c:pt idx="3">
                  <c:v>2845.84257440484</c:v>
                </c:pt>
                <c:pt idx="4">
                  <c:v>2905.9721859403617</c:v>
                </c:pt>
                <c:pt idx="5">
                  <c:v>2788.089259328457</c:v>
                </c:pt>
                <c:pt idx="6">
                  <c:v>2238.8961202993623</c:v>
                </c:pt>
                <c:pt idx="7">
                  <c:v>961.58230866000099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504.665684689594</c:v>
                </c:pt>
                <c:pt idx="17">
                  <c:v>2355.8175281522954</c:v>
                </c:pt>
                <c:pt idx="18">
                  <c:v>2884.9299830765071</c:v>
                </c:pt>
                <c:pt idx="19">
                  <c:v>3702.3036869254088</c:v>
                </c:pt>
                <c:pt idx="20">
                  <c:v>3702.3036869254088</c:v>
                </c:pt>
                <c:pt idx="21">
                  <c:v>3537.4304853546291</c:v>
                </c:pt>
                <c:pt idx="22">
                  <c:v>3534.505703750614</c:v>
                </c:pt>
                <c:pt idx="23">
                  <c:v>3231.6111491724118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40-4010-B3AA-52FA84F16658}"/>
            </c:ext>
          </c:extLst>
        </c:ser>
        <c:ser>
          <c:idx val="4"/>
          <c:order val="4"/>
          <c:tx>
            <c:strRef>
              <c:f>TS별발전량!$E$265:$G$265</c:f>
              <c:strCache>
                <c:ptCount val="3"/>
                <c:pt idx="0">
                  <c:v>천연가스CT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TS별발전량!$H$265:$AE$265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40-4010-B3AA-52FA84F16658}"/>
            </c:ext>
          </c:extLst>
        </c:ser>
        <c:ser>
          <c:idx val="6"/>
          <c:order val="5"/>
          <c:tx>
            <c:strRef>
              <c:f>TS별발전량!$E$267:$G$267</c:f>
              <c:strCache>
                <c:ptCount val="3"/>
                <c:pt idx="0">
                  <c:v>풍력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TS별발전량!$H$267:$AE$267</c:f>
              <c:numCache>
                <c:formatCode>_(* #,##0_);_(* \(#,##0\);_(* "-"_);_(@_)</c:formatCode>
                <c:ptCount val="24"/>
                <c:pt idx="0">
                  <c:v>324.81114871813998</c:v>
                </c:pt>
                <c:pt idx="1">
                  <c:v>327.99185943069801</c:v>
                </c:pt>
                <c:pt idx="2">
                  <c:v>324.04387201116299</c:v>
                </c:pt>
                <c:pt idx="3">
                  <c:v>324.55007534511702</c:v>
                </c:pt>
                <c:pt idx="4">
                  <c:v>326.84991253953501</c:v>
                </c:pt>
                <c:pt idx="5">
                  <c:v>326.77019547907003</c:v>
                </c:pt>
                <c:pt idx="6">
                  <c:v>314.92822614697701</c:v>
                </c:pt>
                <c:pt idx="7">
                  <c:v>290.65836708837202</c:v>
                </c:pt>
                <c:pt idx="8">
                  <c:v>275.85092310697701</c:v>
                </c:pt>
                <c:pt idx="9">
                  <c:v>268.32961845209297</c:v>
                </c:pt>
                <c:pt idx="10">
                  <c:v>255.758238016745</c:v>
                </c:pt>
                <c:pt idx="11">
                  <c:v>253.44843618976799</c:v>
                </c:pt>
                <c:pt idx="12">
                  <c:v>254.43892066604701</c:v>
                </c:pt>
                <c:pt idx="13">
                  <c:v>340.73064569302397</c:v>
                </c:pt>
                <c:pt idx="14">
                  <c:v>354.60938592000002</c:v>
                </c:pt>
                <c:pt idx="15">
                  <c:v>330.83377263627898</c:v>
                </c:pt>
                <c:pt idx="16">
                  <c:v>287.66299854139601</c:v>
                </c:pt>
                <c:pt idx="17">
                  <c:v>261.15109715721002</c:v>
                </c:pt>
                <c:pt idx="18">
                  <c:v>256.38003108837199</c:v>
                </c:pt>
                <c:pt idx="19">
                  <c:v>285.52259546790702</c:v>
                </c:pt>
                <c:pt idx="20">
                  <c:v>309.31016631069798</c:v>
                </c:pt>
                <c:pt idx="21">
                  <c:v>301.41618439813999</c:v>
                </c:pt>
                <c:pt idx="22">
                  <c:v>297.94052056186098</c:v>
                </c:pt>
                <c:pt idx="23">
                  <c:v>308.40338474790701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40-4010-B3AA-52FA84F16658}"/>
            </c:ext>
          </c:extLst>
        </c:ser>
        <c:ser>
          <c:idx val="7"/>
          <c:order val="6"/>
          <c:tx>
            <c:strRef>
              <c:f>TS별발전량!$E$268:$G$268</c:f>
              <c:strCache>
                <c:ptCount val="3"/>
                <c:pt idx="0">
                  <c:v>해상풍력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TS별발전량!$H$268:$AE$268</c:f>
              <c:numCache>
                <c:formatCode>_(* #,##0_);_(* \(#,##0\);_(* "-"_);_(@_)</c:formatCode>
                <c:ptCount val="24"/>
                <c:pt idx="0">
                  <c:v>143.45825735051201</c:v>
                </c:pt>
                <c:pt idx="1">
                  <c:v>144.86307124855799</c:v>
                </c:pt>
                <c:pt idx="2">
                  <c:v>143.11937680493</c:v>
                </c:pt>
                <c:pt idx="3">
                  <c:v>143.34294994409299</c:v>
                </c:pt>
                <c:pt idx="4">
                  <c:v>144.358711371628</c:v>
                </c:pt>
                <c:pt idx="5">
                  <c:v>144.32350300325601</c:v>
                </c:pt>
                <c:pt idx="6">
                  <c:v>139.093299881582</c:v>
                </c:pt>
                <c:pt idx="7">
                  <c:v>128.37411213069799</c:v>
                </c:pt>
                <c:pt idx="8">
                  <c:v>121.834157705582</c:v>
                </c:pt>
                <c:pt idx="9">
                  <c:v>118.512248149675</c:v>
                </c:pt>
                <c:pt idx="10">
                  <c:v>112.959888457395</c:v>
                </c:pt>
                <c:pt idx="11">
                  <c:v>111.939725983814</c:v>
                </c:pt>
                <c:pt idx="12">
                  <c:v>112.377189960837</c:v>
                </c:pt>
                <c:pt idx="13">
                  <c:v>150.489368514419</c:v>
                </c:pt>
                <c:pt idx="14">
                  <c:v>156.61914544800001</c:v>
                </c:pt>
                <c:pt idx="15">
                  <c:v>146.11824958102301</c:v>
                </c:pt>
                <c:pt idx="16">
                  <c:v>127.051157689116</c:v>
                </c:pt>
                <c:pt idx="17">
                  <c:v>115.34173457776799</c:v>
                </c:pt>
                <c:pt idx="18">
                  <c:v>113.234513730698</c:v>
                </c:pt>
                <c:pt idx="19">
                  <c:v>126.105812998326</c:v>
                </c:pt>
                <c:pt idx="20">
                  <c:v>136.611990120558</c:v>
                </c:pt>
                <c:pt idx="21">
                  <c:v>133.12548144251201</c:v>
                </c:pt>
                <c:pt idx="22">
                  <c:v>131.59039658148899</c:v>
                </c:pt>
                <c:pt idx="23">
                  <c:v>136.21149493032601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40-4010-B3AA-52FA84F16658}"/>
            </c:ext>
          </c:extLst>
        </c:ser>
        <c:ser>
          <c:idx val="8"/>
          <c:order val="7"/>
          <c:tx>
            <c:strRef>
              <c:f>TS별발전량!$E$270:$G$270</c:f>
              <c:strCache>
                <c:ptCount val="3"/>
                <c:pt idx="0">
                  <c:v>기타재생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TS별발전량!$H$270:$AE$270</c:f>
              <c:numCache>
                <c:formatCode>_(* #,##0_);_(* \(#,##0\);_(* "-"_);_(@_)</c:formatCode>
                <c:ptCount val="24"/>
                <c:pt idx="0">
                  <c:v>257.31438146790697</c:v>
                </c:pt>
                <c:pt idx="1">
                  <c:v>277.01553953720929</c:v>
                </c:pt>
                <c:pt idx="2">
                  <c:v>274.45860081627904</c:v>
                </c:pt>
                <c:pt idx="3">
                  <c:v>309.90490980697649</c:v>
                </c:pt>
                <c:pt idx="4">
                  <c:v>257.31438146790697</c:v>
                </c:pt>
                <c:pt idx="5">
                  <c:v>277.01553953720929</c:v>
                </c:pt>
                <c:pt idx="6">
                  <c:v>252.93434418837211</c:v>
                </c:pt>
                <c:pt idx="7">
                  <c:v>384.66097390465092</c:v>
                </c:pt>
                <c:pt idx="8">
                  <c:v>200.06446497905901</c:v>
                </c:pt>
                <c:pt idx="9">
                  <c:v>122.81044258046529</c:v>
                </c:pt>
                <c:pt idx="10">
                  <c:v>125.56098633360423</c:v>
                </c:pt>
                <c:pt idx="11">
                  <c:v>140.3755155837211</c:v>
                </c:pt>
                <c:pt idx="12">
                  <c:v>122.81044258046529</c:v>
                </c:pt>
                <c:pt idx="13">
                  <c:v>140.3755155837211</c:v>
                </c:pt>
                <c:pt idx="14">
                  <c:v>140.3755155837211</c:v>
                </c:pt>
                <c:pt idx="15">
                  <c:v>277.01553953720929</c:v>
                </c:pt>
                <c:pt idx="16">
                  <c:v>253.01738279302327</c:v>
                </c:pt>
                <c:pt idx="17">
                  <c:v>253.22913123488371</c:v>
                </c:pt>
                <c:pt idx="18">
                  <c:v>274.10918837441864</c:v>
                </c:pt>
                <c:pt idx="19">
                  <c:v>296.18334064883703</c:v>
                </c:pt>
                <c:pt idx="20">
                  <c:v>257.31438146790697</c:v>
                </c:pt>
                <c:pt idx="21">
                  <c:v>387.02726799488346</c:v>
                </c:pt>
                <c:pt idx="22">
                  <c:v>277.09857814186046</c:v>
                </c:pt>
                <c:pt idx="23">
                  <c:v>274.40397542093024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40-4010-B3AA-52FA84F16658}"/>
            </c:ext>
          </c:extLst>
        </c:ser>
        <c:ser>
          <c:idx val="9"/>
          <c:order val="8"/>
          <c:tx>
            <c:strRef>
              <c:f>TS별발전량!$E$271:$G$271</c:f>
              <c:strCache>
                <c:ptCount val="3"/>
                <c:pt idx="0">
                  <c:v>양수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TS별발전량!$H$271:$AE$271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539.75093023255897</c:v>
                </c:pt>
                <c:pt idx="16">
                  <c:v>486.52392603210399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40-4010-B3AA-52FA84F16658}"/>
            </c:ext>
          </c:extLst>
        </c:ser>
        <c:ser>
          <c:idx val="10"/>
          <c:order val="9"/>
          <c:tx>
            <c:strRef>
              <c:f>TS별발전량!$E$272:$G$272</c:f>
              <c:strCache>
                <c:ptCount val="3"/>
                <c:pt idx="0">
                  <c:v>ESS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TS별발전량!$H$272:$AE$272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201.06813501676899</c:v>
                </c:pt>
                <c:pt idx="15">
                  <c:v>866.10987046022296</c:v>
                </c:pt>
                <c:pt idx="16">
                  <c:v>866.10987046022296</c:v>
                </c:pt>
                <c:pt idx="17">
                  <c:v>866.10987046022296</c:v>
                </c:pt>
                <c:pt idx="18">
                  <c:v>266.631195031755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40-4010-B3AA-52FA84F16658}"/>
            </c:ext>
          </c:extLst>
        </c:ser>
        <c:ser>
          <c:idx val="5"/>
          <c:order val="10"/>
          <c:tx>
            <c:strRef>
              <c:f>TS별발전량!$E$266:$G$266</c:f>
              <c:strCache>
                <c:ptCount val="3"/>
                <c:pt idx="0">
                  <c:v>태양광</c:v>
                </c:pt>
              </c:strCache>
            </c:strRef>
          </c:tx>
          <c:invertIfNegative val="0"/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TS별발전량!$H$266:$AE$266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21.937960923627902</c:v>
                </c:pt>
                <c:pt idx="5">
                  <c:v>241.567433040586</c:v>
                </c:pt>
                <c:pt idx="6">
                  <c:v>1082.54342368638</c:v>
                </c:pt>
                <c:pt idx="7">
                  <c:v>2592.2149487497099</c:v>
                </c:pt>
                <c:pt idx="8">
                  <c:v>4088.39387825637</c:v>
                </c:pt>
                <c:pt idx="9">
                  <c:v>5414.7285146213699</c:v>
                </c:pt>
                <c:pt idx="10">
                  <c:v>6237.58944641793</c:v>
                </c:pt>
                <c:pt idx="11">
                  <c:v>6208.4929139628402</c:v>
                </c:pt>
                <c:pt idx="12">
                  <c:v>6457.3063705431196</c:v>
                </c:pt>
                <c:pt idx="13">
                  <c:v>5651.4236214887196</c:v>
                </c:pt>
                <c:pt idx="14">
                  <c:v>4802.9017718464102</c:v>
                </c:pt>
                <c:pt idx="15">
                  <c:v>3382.8560620826902</c:v>
                </c:pt>
                <c:pt idx="16">
                  <c:v>1819.7388668420999</c:v>
                </c:pt>
                <c:pt idx="17">
                  <c:v>638.44963271132303</c:v>
                </c:pt>
                <c:pt idx="18">
                  <c:v>122.582729261183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40-4010-B3AA-52FA84F16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39054496"/>
        <c:axId val="1"/>
      </c:barChart>
      <c:lineChart>
        <c:grouping val="standard"/>
        <c:varyColors val="0"/>
        <c:ser>
          <c:idx val="11"/>
          <c:order val="11"/>
          <c:tx>
            <c:strRef>
              <c:f>TS별발전량!$E$273:$G$273</c:f>
              <c:strCache>
                <c:ptCount val="3"/>
                <c:pt idx="0">
                  <c:v>DEMAND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TS별발전량!$H$260:$AE$260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TS별발전량!$H$273:$AE$273</c:f>
              <c:numCache>
                <c:formatCode>_(* #,##0_);_(* \(#,##0\);_(* "-"_);_(@_)</c:formatCode>
                <c:ptCount val="24"/>
                <c:pt idx="0">
                  <c:v>5778.1155393261461</c:v>
                </c:pt>
                <c:pt idx="1">
                  <c:v>5758.8311063494339</c:v>
                </c:pt>
                <c:pt idx="2">
                  <c:v>5747.4130513354448</c:v>
                </c:pt>
                <c:pt idx="3">
                  <c:v>5754.7049276666012</c:v>
                </c:pt>
                <c:pt idx="4">
                  <c:v>5786.4252509909584</c:v>
                </c:pt>
                <c:pt idx="5">
                  <c:v>5903.7904472911332</c:v>
                </c:pt>
                <c:pt idx="6">
                  <c:v>6146.2243469845062</c:v>
                </c:pt>
                <c:pt idx="7">
                  <c:v>6407.2372931964474</c:v>
                </c:pt>
                <c:pt idx="8">
                  <c:v>6443.6436141965087</c:v>
                </c:pt>
                <c:pt idx="9">
                  <c:v>6892.7240398853946</c:v>
                </c:pt>
                <c:pt idx="10">
                  <c:v>6985.1661250021161</c:v>
                </c:pt>
                <c:pt idx="11">
                  <c:v>6845.5967023749035</c:v>
                </c:pt>
                <c:pt idx="12">
                  <c:v>6920.8789410447516</c:v>
                </c:pt>
                <c:pt idx="13">
                  <c:v>7092.1089293528421</c:v>
                </c:pt>
                <c:pt idx="14">
                  <c:v>7077.6082101188476</c:v>
                </c:pt>
                <c:pt idx="15">
                  <c:v>7050.5103812140487</c:v>
                </c:pt>
                <c:pt idx="16">
                  <c:v>6428.8793110641354</c:v>
                </c:pt>
                <c:pt idx="17">
                  <c:v>6592.8302200065573</c:v>
                </c:pt>
                <c:pt idx="18">
                  <c:v>6039.310831542799</c:v>
                </c:pt>
                <c:pt idx="19">
                  <c:v>6515.4621241082023</c:v>
                </c:pt>
                <c:pt idx="20">
                  <c:v>6511.0365222990695</c:v>
                </c:pt>
                <c:pt idx="21">
                  <c:v>6442.6435375056844</c:v>
                </c:pt>
                <c:pt idx="22">
                  <c:v>6241.1661794077754</c:v>
                </c:pt>
                <c:pt idx="23">
                  <c:v>6071.0018659581565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40-4010-B3AA-52FA84F16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54496"/>
        <c:axId val="1"/>
      </c:lineChart>
      <c:catAx>
        <c:axId val="339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ko-KR" altLang="en-US" sz="1200"/>
                  <a:t>발전량</a:t>
                </a:r>
                <a:r>
                  <a:rPr lang="en-US" altLang="ko-KR" sz="1200"/>
                  <a:t>(GWh)</a:t>
                </a:r>
                <a:endParaRPr lang="ko-KR" altLang="en-US" sz="1200"/>
              </a:p>
            </c:rich>
          </c:tx>
          <c:overlay val="0"/>
        </c:title>
        <c:numFmt formatCode="_(* #,##0_);_(* \(#,##0\);_(* &quot;-&quot;_);_(@_)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33905449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vert="horz"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ko-KR" sz="1600" b="1"/>
              <a:t>Timeslice 별 </a:t>
            </a:r>
            <a:r>
              <a:rPr lang="ko-KR" altLang="en-US" sz="1600" b="1"/>
              <a:t>시간당 </a:t>
            </a:r>
            <a:r>
              <a:rPr lang="ko-KR" sz="1600" b="1"/>
              <a:t>발전량 Mix (20</a:t>
            </a:r>
            <a:r>
              <a:rPr lang="en-US" altLang="ko-KR" sz="1600" b="1"/>
              <a:t>5</a:t>
            </a:r>
            <a:r>
              <a:rPr lang="ko-KR" sz="1600" b="1"/>
              <a:t>0년</a:t>
            </a:r>
            <a:r>
              <a:rPr lang="en-US" sz="1600" b="1"/>
              <a:t> </a:t>
            </a:r>
            <a:r>
              <a:rPr lang="ko-KR" altLang="en-US" sz="1600" b="1"/>
              <a:t>여름 주중</a:t>
            </a:r>
            <a:r>
              <a:rPr lang="ko-KR" sz="1600" b="1"/>
              <a:t>)</a:t>
            </a:r>
            <a:endParaRPr lang="en-US" altLang="ko-KR" sz="1600" b="1"/>
          </a:p>
          <a:p>
            <a:pPr>
              <a:defRPr sz="1600"/>
            </a:pPr>
            <a:r>
              <a:rPr lang="ko-KR" altLang="en-US" sz="1400" b="0" i="0" u="none" strike="noStrike" baseline="0">
                <a:effectLst/>
              </a:rPr>
              <a:t>시나리오</a:t>
            </a:r>
            <a:r>
              <a:rPr lang="en-US" altLang="ko-KR" sz="1400" b="0" i="0" u="none" strike="noStrike" baseline="0">
                <a:effectLst/>
              </a:rPr>
              <a:t>: </a:t>
            </a:r>
            <a:r>
              <a:rPr lang="ko-KR" altLang="ko-KR" sz="1400" b="0" i="0" u="none" strike="noStrike" baseline="0">
                <a:effectLst/>
              </a:rPr>
              <a:t> </a:t>
            </a:r>
            <a:r>
              <a:rPr lang="ko-KR" altLang="en-US" sz="1400" b="0" i="0" u="none" strike="noStrike" baseline="0">
                <a:effectLst/>
              </a:rPr>
              <a:t>기준수요</a:t>
            </a:r>
            <a:r>
              <a:rPr lang="en-US" altLang="ko-KR" sz="1400" b="0" i="0" u="none" strike="noStrike" baseline="0">
                <a:effectLst/>
              </a:rPr>
              <a:t>, RPS 65%, ESS </a:t>
            </a:r>
            <a:r>
              <a:rPr lang="ko-KR" altLang="en-US" sz="1400" b="0" i="0" u="none" strike="noStrike" baseline="0">
                <a:effectLst/>
              </a:rPr>
              <a:t>고려</a:t>
            </a:r>
            <a:endParaRPr lang="ko-KR" sz="1400"/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93510306880766"/>
          <c:y val="0.20111654727489447"/>
          <c:w val="0.84175897776713282"/>
          <c:h val="0.570929963554407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TS별발전량!$E$314</c:f>
              <c:strCache>
                <c:ptCount val="1"/>
                <c:pt idx="0">
                  <c:v>원자력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TS별발전량!$H$314:$AE$314</c:f>
              <c:numCache>
                <c:formatCode>_(* #,##0_);_(* \(#,##0\);_(* "-"_);_(@_)</c:formatCode>
                <c:ptCount val="24"/>
                <c:pt idx="0">
                  <c:v>11.405302325581442</c:v>
                </c:pt>
                <c:pt idx="1">
                  <c:v>11.405302325581442</c:v>
                </c:pt>
                <c:pt idx="2">
                  <c:v>11.405302325581442</c:v>
                </c:pt>
                <c:pt idx="3">
                  <c:v>11.405302325581442</c:v>
                </c:pt>
                <c:pt idx="4">
                  <c:v>11.405302325581442</c:v>
                </c:pt>
                <c:pt idx="5">
                  <c:v>11.405302325581442</c:v>
                </c:pt>
                <c:pt idx="6">
                  <c:v>11.405302325581442</c:v>
                </c:pt>
                <c:pt idx="7">
                  <c:v>11.405302325581442</c:v>
                </c:pt>
                <c:pt idx="8">
                  <c:v>11.405302325581442</c:v>
                </c:pt>
                <c:pt idx="9">
                  <c:v>11.405302325581442</c:v>
                </c:pt>
                <c:pt idx="10">
                  <c:v>11.405302325581442</c:v>
                </c:pt>
                <c:pt idx="11">
                  <c:v>11.405302325581442</c:v>
                </c:pt>
                <c:pt idx="12">
                  <c:v>11.405302325581442</c:v>
                </c:pt>
                <c:pt idx="13">
                  <c:v>11.405302325581442</c:v>
                </c:pt>
                <c:pt idx="14">
                  <c:v>11.405302325581442</c:v>
                </c:pt>
                <c:pt idx="15">
                  <c:v>11.405302325581442</c:v>
                </c:pt>
                <c:pt idx="16">
                  <c:v>11.405302325581442</c:v>
                </c:pt>
                <c:pt idx="17">
                  <c:v>11.405302325581442</c:v>
                </c:pt>
                <c:pt idx="18">
                  <c:v>11.405302325581442</c:v>
                </c:pt>
                <c:pt idx="19">
                  <c:v>11.405302325581442</c:v>
                </c:pt>
                <c:pt idx="20">
                  <c:v>11.405302325581442</c:v>
                </c:pt>
                <c:pt idx="21">
                  <c:v>11.405302325581442</c:v>
                </c:pt>
                <c:pt idx="22">
                  <c:v>11.405302325581442</c:v>
                </c:pt>
                <c:pt idx="23">
                  <c:v>11.405302325581442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0-4AAD-9D3A-0B0D2426039C}"/>
            </c:ext>
          </c:extLst>
        </c:ser>
        <c:ser>
          <c:idx val="1"/>
          <c:order val="1"/>
          <c:tx>
            <c:strRef>
              <c:f>TS별발전량!$E$315</c:f>
              <c:strCache>
                <c:ptCount val="1"/>
                <c:pt idx="0">
                  <c:v>석탄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TS별발전량!$H$315:$AE$315</c:f>
              <c:numCache>
                <c:formatCode>_(* #,##0_);_(* \(#,##0\);_(* "-"_);_(@_)</c:formatCode>
                <c:ptCount val="24"/>
                <c:pt idx="0">
                  <c:v>8.6103109339534907</c:v>
                </c:pt>
                <c:pt idx="1">
                  <c:v>8.6103109339534907</c:v>
                </c:pt>
                <c:pt idx="2">
                  <c:v>8.6103109339534907</c:v>
                </c:pt>
                <c:pt idx="3">
                  <c:v>8.6103109339534907</c:v>
                </c:pt>
                <c:pt idx="4">
                  <c:v>8.6103109339534907</c:v>
                </c:pt>
                <c:pt idx="5">
                  <c:v>8.6103109339534907</c:v>
                </c:pt>
                <c:pt idx="6">
                  <c:v>8.6103109339534907</c:v>
                </c:pt>
                <c:pt idx="7">
                  <c:v>8.6103109339534907</c:v>
                </c:pt>
                <c:pt idx="8">
                  <c:v>8.6103109339534907</c:v>
                </c:pt>
                <c:pt idx="9">
                  <c:v>8.6103109339534907</c:v>
                </c:pt>
                <c:pt idx="10">
                  <c:v>8.6103109339534907</c:v>
                </c:pt>
                <c:pt idx="11">
                  <c:v>8.6103109339534907</c:v>
                </c:pt>
                <c:pt idx="12">
                  <c:v>8.6103109339534907</c:v>
                </c:pt>
                <c:pt idx="13">
                  <c:v>8.6103109339534907</c:v>
                </c:pt>
                <c:pt idx="14">
                  <c:v>8.6103109339534907</c:v>
                </c:pt>
                <c:pt idx="15">
                  <c:v>8.6103109339534907</c:v>
                </c:pt>
                <c:pt idx="16">
                  <c:v>8.6103109339534907</c:v>
                </c:pt>
                <c:pt idx="17">
                  <c:v>8.6103109339534907</c:v>
                </c:pt>
                <c:pt idx="18">
                  <c:v>8.6103109339534907</c:v>
                </c:pt>
                <c:pt idx="19">
                  <c:v>8.6103109339534907</c:v>
                </c:pt>
                <c:pt idx="20">
                  <c:v>8.6103109339534907</c:v>
                </c:pt>
                <c:pt idx="21">
                  <c:v>8.6103109339534907</c:v>
                </c:pt>
                <c:pt idx="22">
                  <c:v>8.6103109339534907</c:v>
                </c:pt>
                <c:pt idx="23">
                  <c:v>8.6103109339534907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C0-4AAD-9D3A-0B0D2426039C}"/>
            </c:ext>
          </c:extLst>
        </c:ser>
        <c:ser>
          <c:idx val="2"/>
          <c:order val="2"/>
          <c:tx>
            <c:strRef>
              <c:f>TS별발전량!$E$316</c:f>
              <c:strCache>
                <c:ptCount val="1"/>
                <c:pt idx="0">
                  <c:v>풍력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TS별발전량!$H$316:$AE$316</c:f>
              <c:numCache>
                <c:formatCode>_(* #,##0_);_(* \(#,##0\);_(* "-"_);_(@_)</c:formatCode>
                <c:ptCount val="24"/>
                <c:pt idx="0">
                  <c:v>3.9133873339534935</c:v>
                </c:pt>
                <c:pt idx="1">
                  <c:v>3.9517091497674461</c:v>
                </c:pt>
                <c:pt idx="2">
                  <c:v>3.9041430362790721</c:v>
                </c:pt>
                <c:pt idx="3">
                  <c:v>3.9102418716279161</c:v>
                </c:pt>
                <c:pt idx="4">
                  <c:v>3.9379507534883738</c:v>
                </c:pt>
                <c:pt idx="5">
                  <c:v>3.9369903069767473</c:v>
                </c:pt>
                <c:pt idx="6">
                  <c:v>3.794315977674422</c:v>
                </c:pt>
                <c:pt idx="7">
                  <c:v>3.5019080372093012</c:v>
                </c:pt>
                <c:pt idx="8">
                  <c:v>3.3235050976744218</c:v>
                </c:pt>
                <c:pt idx="9">
                  <c:v>3.2328869693023248</c:v>
                </c:pt>
                <c:pt idx="10">
                  <c:v>3.0814245544186143</c:v>
                </c:pt>
                <c:pt idx="11">
                  <c:v>3.0535956167441927</c:v>
                </c:pt>
                <c:pt idx="12">
                  <c:v>3.0655291646511689</c:v>
                </c:pt>
                <c:pt idx="13">
                  <c:v>4.1051885023255901</c:v>
                </c:pt>
                <c:pt idx="14">
                  <c:v>4.2724022399999999</c:v>
                </c:pt>
                <c:pt idx="15">
                  <c:v>3.9859490679069758</c:v>
                </c:pt>
                <c:pt idx="16">
                  <c:v>3.4658192595348916</c:v>
                </c:pt>
                <c:pt idx="17">
                  <c:v>3.1463987609302411</c:v>
                </c:pt>
                <c:pt idx="18">
                  <c:v>3.0889160372093012</c:v>
                </c:pt>
                <c:pt idx="19">
                  <c:v>3.4400312706976748</c:v>
                </c:pt>
                <c:pt idx="20">
                  <c:v>3.7266285097674454</c:v>
                </c:pt>
                <c:pt idx="21">
                  <c:v>3.6315202939534941</c:v>
                </c:pt>
                <c:pt idx="22">
                  <c:v>3.5896448260465177</c:v>
                </c:pt>
                <c:pt idx="23">
                  <c:v>3.7157034306976748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C0-4AAD-9D3A-0B0D2426039C}"/>
            </c:ext>
          </c:extLst>
        </c:ser>
        <c:ser>
          <c:idx val="3"/>
          <c:order val="3"/>
          <c:tx>
            <c:strRef>
              <c:f>TS별발전량!$E$317</c:f>
              <c:strCache>
                <c:ptCount val="1"/>
                <c:pt idx="0">
                  <c:v>해상풍력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TS별발전량!$H$317:$AE$317</c:f>
              <c:numCache>
                <c:formatCode>_(* #,##0_);_(* \(#,##0\);_(* "-"_);_(@_)</c:formatCode>
                <c:ptCount val="24"/>
                <c:pt idx="0">
                  <c:v>1.7284127391627953</c:v>
                </c:pt>
                <c:pt idx="1">
                  <c:v>1.7453382078139517</c:v>
                </c:pt>
                <c:pt idx="2">
                  <c:v>1.724329841023253</c:v>
                </c:pt>
                <c:pt idx="3">
                  <c:v>1.7270234933023252</c:v>
                </c:pt>
                <c:pt idx="4">
                  <c:v>1.7392615827906988</c:v>
                </c:pt>
                <c:pt idx="5">
                  <c:v>1.7388373855813977</c:v>
                </c:pt>
                <c:pt idx="6">
                  <c:v>1.6758228901395422</c:v>
                </c:pt>
                <c:pt idx="7">
                  <c:v>1.5466760497674457</c:v>
                </c:pt>
                <c:pt idx="8">
                  <c:v>1.4678814181395421</c:v>
                </c:pt>
                <c:pt idx="9">
                  <c:v>1.4278584114418675</c:v>
                </c:pt>
                <c:pt idx="10">
                  <c:v>1.3609625115348796</c:v>
                </c:pt>
                <c:pt idx="11">
                  <c:v>1.3486713973953495</c:v>
                </c:pt>
                <c:pt idx="12">
                  <c:v>1.3539420477209276</c:v>
                </c:pt>
                <c:pt idx="13">
                  <c:v>1.8131249218604699</c:v>
                </c:pt>
                <c:pt idx="14">
                  <c:v>1.8869776560000002</c:v>
                </c:pt>
                <c:pt idx="15">
                  <c:v>1.7604608383255784</c:v>
                </c:pt>
                <c:pt idx="16">
                  <c:v>1.5307368396279035</c:v>
                </c:pt>
                <c:pt idx="17">
                  <c:v>1.3896594527441928</c:v>
                </c:pt>
                <c:pt idx="18">
                  <c:v>1.3642712497674458</c:v>
                </c:pt>
                <c:pt idx="19">
                  <c:v>1.5193471445581446</c:v>
                </c:pt>
                <c:pt idx="20">
                  <c:v>1.6459275918139518</c:v>
                </c:pt>
                <c:pt idx="21">
                  <c:v>1.6039214631627954</c:v>
                </c:pt>
                <c:pt idx="22">
                  <c:v>1.5854264648372167</c:v>
                </c:pt>
                <c:pt idx="23">
                  <c:v>1.6411023485581446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C0-4AAD-9D3A-0B0D2426039C}"/>
            </c:ext>
          </c:extLst>
        </c:ser>
        <c:ser>
          <c:idx val="4"/>
          <c:order val="4"/>
          <c:tx>
            <c:strRef>
              <c:f>TS별발전량!$E$318</c:f>
              <c:strCache>
                <c:ptCount val="1"/>
                <c:pt idx="0">
                  <c:v>태양광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TS별발전량!$H$318:$AE$318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0.26431278221238436</c:v>
                </c:pt>
                <c:pt idx="5">
                  <c:v>2.9104510004889881</c:v>
                </c:pt>
                <c:pt idx="6">
                  <c:v>13.042691851643132</c:v>
                </c:pt>
                <c:pt idx="7">
                  <c:v>31.231505406623011</c:v>
                </c:pt>
                <c:pt idx="8">
                  <c:v>49.257757569353856</c:v>
                </c:pt>
                <c:pt idx="9">
                  <c:v>65.237692947245421</c:v>
                </c:pt>
                <c:pt idx="10">
                  <c:v>75.151680077324457</c:v>
                </c:pt>
                <c:pt idx="11">
                  <c:v>74.801119445335431</c:v>
                </c:pt>
                <c:pt idx="12">
                  <c:v>77.79887193425445</c:v>
                </c:pt>
                <c:pt idx="13">
                  <c:v>68.089441222755653</c:v>
                </c:pt>
                <c:pt idx="14">
                  <c:v>57.866286407788074</c:v>
                </c:pt>
                <c:pt idx="15">
                  <c:v>40.757301952803495</c:v>
                </c:pt>
                <c:pt idx="16">
                  <c:v>21.924564660748192</c:v>
                </c:pt>
                <c:pt idx="17">
                  <c:v>7.6921642495340121</c:v>
                </c:pt>
                <c:pt idx="18">
                  <c:v>1.4769003525443736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C0-4AAD-9D3A-0B0D2426039C}"/>
            </c:ext>
          </c:extLst>
        </c:ser>
        <c:ser>
          <c:idx val="6"/>
          <c:order val="5"/>
          <c:tx>
            <c:strRef>
              <c:f>TS별발전량!$E$319</c:f>
              <c:strCache>
                <c:ptCount val="1"/>
                <c:pt idx="0">
                  <c:v>석유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TS별발전량!$H$319:$AE$319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C0-4AAD-9D3A-0B0D2426039C}"/>
            </c:ext>
          </c:extLst>
        </c:ser>
        <c:ser>
          <c:idx val="7"/>
          <c:order val="6"/>
          <c:tx>
            <c:strRef>
              <c:f>TS별발전량!$E$320</c:f>
              <c:strCache>
                <c:ptCount val="1"/>
                <c:pt idx="0">
                  <c:v>천연가스CC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TS별발전량!$H$320:$AE$320</c:f>
              <c:numCache>
                <c:formatCode>_(* #,##0_);_(* \(#,##0\);_(* "-"_);_(@_)</c:formatCode>
                <c:ptCount val="24"/>
                <c:pt idx="0">
                  <c:v>35.207936621695396</c:v>
                </c:pt>
                <c:pt idx="1">
                  <c:v>34.96626432768403</c:v>
                </c:pt>
                <c:pt idx="2">
                  <c:v>34.632292511633885</c:v>
                </c:pt>
                <c:pt idx="3">
                  <c:v>34.287259932588434</c:v>
                </c:pt>
                <c:pt idx="4">
                  <c:v>35.011713083618815</c:v>
                </c:pt>
                <c:pt idx="5">
                  <c:v>33.591436859379002</c:v>
                </c:pt>
                <c:pt idx="6">
                  <c:v>26.974652051799545</c:v>
                </c:pt>
                <c:pt idx="7">
                  <c:v>11.585329020000012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6.0803094540914939</c:v>
                </c:pt>
                <c:pt idx="17">
                  <c:v>28.383343712678258</c:v>
                </c:pt>
                <c:pt idx="18">
                  <c:v>34.758192567186832</c:v>
                </c:pt>
                <c:pt idx="19">
                  <c:v>44.606068517173597</c:v>
                </c:pt>
                <c:pt idx="20">
                  <c:v>44.606068517173597</c:v>
                </c:pt>
                <c:pt idx="21">
                  <c:v>42.619644401862999</c:v>
                </c:pt>
                <c:pt idx="22">
                  <c:v>42.584406069284505</c:v>
                </c:pt>
                <c:pt idx="23">
                  <c:v>38.935074086414602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C0-4AAD-9D3A-0B0D2426039C}"/>
            </c:ext>
          </c:extLst>
        </c:ser>
        <c:ser>
          <c:idx val="8"/>
          <c:order val="7"/>
          <c:tx>
            <c:strRef>
              <c:f>TS별발전량!$E$321</c:f>
              <c:strCache>
                <c:ptCount val="1"/>
                <c:pt idx="0">
                  <c:v>천연가스CT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TS별발전량!$H$321:$AE$321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C0-4AAD-9D3A-0B0D2426039C}"/>
            </c:ext>
          </c:extLst>
        </c:ser>
        <c:ser>
          <c:idx val="9"/>
          <c:order val="8"/>
          <c:tx>
            <c:strRef>
              <c:f>TS별발전량!$E$322</c:f>
              <c:strCache>
                <c:ptCount val="1"/>
                <c:pt idx="0">
                  <c:v>신에너지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TS별발전량!$H$322:$AE$322</c:f>
              <c:numCache>
                <c:formatCode>_(* #,##0_);_(* \(#,##0\);_(* "-"_);_(@_)</c:formatCode>
                <c:ptCount val="24"/>
                <c:pt idx="0">
                  <c:v>8.0037209302325714</c:v>
                </c:pt>
                <c:pt idx="1">
                  <c:v>7.7125855813953619</c:v>
                </c:pt>
                <c:pt idx="2">
                  <c:v>8.0037209302325714</c:v>
                </c:pt>
                <c:pt idx="3">
                  <c:v>8.0037209302325714</c:v>
                </c:pt>
                <c:pt idx="4">
                  <c:v>8.0037209302325714</c:v>
                </c:pt>
                <c:pt idx="5">
                  <c:v>8.0037209302325714</c:v>
                </c:pt>
                <c:pt idx="6">
                  <c:v>8.0037209302325714</c:v>
                </c:pt>
                <c:pt idx="7">
                  <c:v>7.2897607712408847</c:v>
                </c:pt>
                <c:pt idx="8">
                  <c:v>3.7835479893879689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1.0225981495195338</c:v>
                </c:pt>
                <c:pt idx="16">
                  <c:v>7.7125855813953619</c:v>
                </c:pt>
                <c:pt idx="17">
                  <c:v>8.0037209302325714</c:v>
                </c:pt>
                <c:pt idx="18">
                  <c:v>8.0037209302325714</c:v>
                </c:pt>
                <c:pt idx="19">
                  <c:v>8.0037209302325714</c:v>
                </c:pt>
                <c:pt idx="20">
                  <c:v>8.0037209302325714</c:v>
                </c:pt>
                <c:pt idx="21">
                  <c:v>7.7125855813953619</c:v>
                </c:pt>
                <c:pt idx="22">
                  <c:v>6.6231377712241732</c:v>
                </c:pt>
                <c:pt idx="23">
                  <c:v>8.0037209302325714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C0-4AAD-9D3A-0B0D2426039C}"/>
            </c:ext>
          </c:extLst>
        </c:ser>
        <c:ser>
          <c:idx val="10"/>
          <c:order val="9"/>
          <c:tx>
            <c:strRef>
              <c:f>TS별발전량!$E$323</c:f>
              <c:strCache>
                <c:ptCount val="1"/>
                <c:pt idx="0">
                  <c:v>기타재생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TS별발전량!$H$323:$AE$323</c:f>
              <c:numCache>
                <c:formatCode>_(* #,##0_);_(* \(#,##0\);_(* "-"_);_(@_)</c:formatCode>
                <c:ptCount val="24"/>
                <c:pt idx="0">
                  <c:v>3.1001732706976743</c:v>
                </c:pt>
                <c:pt idx="1">
                  <c:v>3.3375366209302326</c:v>
                </c:pt>
                <c:pt idx="2">
                  <c:v>3.3067301303166148</c:v>
                </c:pt>
                <c:pt idx="3">
                  <c:v>3.7337940940599577</c:v>
                </c:pt>
                <c:pt idx="4">
                  <c:v>3.1001732706976743</c:v>
                </c:pt>
                <c:pt idx="5">
                  <c:v>3.3375366209302326</c:v>
                </c:pt>
                <c:pt idx="6">
                  <c:v>3.0474017372093023</c:v>
                </c:pt>
                <c:pt idx="7">
                  <c:v>4.6344695651162757</c:v>
                </c:pt>
                <c:pt idx="8">
                  <c:v>2.4104152407115542</c:v>
                </c:pt>
                <c:pt idx="9">
                  <c:v>1.4796438865116299</c:v>
                </c:pt>
                <c:pt idx="10">
                  <c:v>1.5127829678747498</c:v>
                </c:pt>
                <c:pt idx="11">
                  <c:v>1.6912712720930252</c:v>
                </c:pt>
                <c:pt idx="12">
                  <c:v>1.4796438865116299</c:v>
                </c:pt>
                <c:pt idx="13">
                  <c:v>1.6912712720930252</c:v>
                </c:pt>
                <c:pt idx="14">
                  <c:v>1.6912712720930252</c:v>
                </c:pt>
                <c:pt idx="15">
                  <c:v>3.3375366209302326</c:v>
                </c:pt>
                <c:pt idx="16">
                  <c:v>3.0484022023255815</c:v>
                </c:pt>
                <c:pt idx="17">
                  <c:v>3.050953388372093</c:v>
                </c:pt>
                <c:pt idx="18">
                  <c:v>3.3025203418604656</c:v>
                </c:pt>
                <c:pt idx="19">
                  <c:v>3.5684739837209283</c:v>
                </c:pt>
                <c:pt idx="20">
                  <c:v>3.1001732706976743</c:v>
                </c:pt>
                <c:pt idx="21">
                  <c:v>4.6629791324684753</c:v>
                </c:pt>
                <c:pt idx="22">
                  <c:v>3.3385370860465113</c:v>
                </c:pt>
                <c:pt idx="23">
                  <c:v>3.3060719930232558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C0-4AAD-9D3A-0B0D2426039C}"/>
            </c:ext>
          </c:extLst>
        </c:ser>
        <c:ser>
          <c:idx val="5"/>
          <c:order val="10"/>
          <c:tx>
            <c:strRef>
              <c:f>TS별발전량!$E$324</c:f>
              <c:strCache>
                <c:ptCount val="1"/>
                <c:pt idx="0">
                  <c:v>양수</c:v>
                </c:pt>
              </c:strCache>
            </c:strRef>
          </c:tx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TS별발전량!$H$324:$AE$324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6.5030232558139636</c:v>
                </c:pt>
                <c:pt idx="16">
                  <c:v>5.8617340485795664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C0-4AAD-9D3A-0B0D2426039C}"/>
            </c:ext>
          </c:extLst>
        </c:ser>
        <c:ser>
          <c:idx val="11"/>
          <c:order val="11"/>
          <c:tx>
            <c:strRef>
              <c:f>TS별발전량!$E$325</c:f>
              <c:strCache>
                <c:ptCount val="1"/>
                <c:pt idx="0">
                  <c:v>ESS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TS별발전량!$H$325:$AE$325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2.4225076508044459</c:v>
                </c:pt>
                <c:pt idx="15">
                  <c:v>10.43505868024365</c:v>
                </c:pt>
                <c:pt idx="16">
                  <c:v>10.43505868024365</c:v>
                </c:pt>
                <c:pt idx="17">
                  <c:v>10.43505868024365</c:v>
                </c:pt>
                <c:pt idx="18">
                  <c:v>3.2124240365271688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C0-4AAD-9D3A-0B0D24260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39054496"/>
        <c:axId val="1"/>
      </c:barChart>
      <c:lineChart>
        <c:grouping val="standard"/>
        <c:varyColors val="0"/>
        <c:ser>
          <c:idx val="12"/>
          <c:order val="12"/>
          <c:tx>
            <c:strRef>
              <c:f>TS별발전량!$E$326</c:f>
              <c:strCache>
                <c:ptCount val="1"/>
                <c:pt idx="0">
                  <c:v>DEMAND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TS별발전량!$H$313:$AE$313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f>TS별발전량!$H$326:$AE$326</c:f>
              <c:numCache>
                <c:formatCode>_(* #,##0_);_(* \(#,##0\);_(* "-"_);_(@_)</c:formatCode>
                <c:ptCount val="24"/>
                <c:pt idx="0">
                  <c:v>69.615849871399348</c:v>
                </c:pt>
                <c:pt idx="1">
                  <c:v>69.383507305414867</c:v>
                </c:pt>
                <c:pt idx="2">
                  <c:v>69.245940377535476</c:v>
                </c:pt>
                <c:pt idx="3">
                  <c:v>69.333794309236154</c:v>
                </c:pt>
                <c:pt idx="4">
                  <c:v>69.715966879409137</c:v>
                </c:pt>
                <c:pt idx="5">
                  <c:v>71.130005389049799</c:v>
                </c:pt>
                <c:pt idx="6">
                  <c:v>74.050895746801274</c:v>
                </c:pt>
                <c:pt idx="7">
                  <c:v>77.19563003851141</c:v>
                </c:pt>
                <c:pt idx="8">
                  <c:v>77.634260412006128</c:v>
                </c:pt>
                <c:pt idx="9">
                  <c:v>83.044867950426436</c:v>
                </c:pt>
                <c:pt idx="10">
                  <c:v>84.158628012073692</c:v>
                </c:pt>
                <c:pt idx="11">
                  <c:v>82.477068703312085</c:v>
                </c:pt>
                <c:pt idx="12">
                  <c:v>83.3840836270452</c:v>
                </c:pt>
                <c:pt idx="13">
                  <c:v>85.447095534371599</c:v>
                </c:pt>
                <c:pt idx="14">
                  <c:v>85.272388073721061</c:v>
                </c:pt>
                <c:pt idx="15">
                  <c:v>84.945908207398176</c:v>
                </c:pt>
                <c:pt idx="16">
                  <c:v>77.456377241736575</c:v>
                </c:pt>
                <c:pt idx="17">
                  <c:v>79.431689397669359</c:v>
                </c:pt>
                <c:pt idx="18">
                  <c:v>72.762781102925288</c:v>
                </c:pt>
                <c:pt idx="19">
                  <c:v>78.499543663954242</c:v>
                </c:pt>
                <c:pt idx="20">
                  <c:v>78.446223160229749</c:v>
                </c:pt>
                <c:pt idx="21">
                  <c:v>77.622211295249215</c:v>
                </c:pt>
                <c:pt idx="22">
                  <c:v>75.194773245876817</c:v>
                </c:pt>
                <c:pt idx="23">
                  <c:v>73.144600794676577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C0-4AAD-9D3A-0B0D24260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54496"/>
        <c:axId val="1"/>
      </c:lineChart>
      <c:catAx>
        <c:axId val="339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ko-KR" altLang="en-US" sz="1200"/>
                  <a:t>발전량</a:t>
                </a:r>
                <a:r>
                  <a:rPr lang="en-US" altLang="ko-KR" sz="1200"/>
                  <a:t>(GWh)</a:t>
                </a:r>
                <a:endParaRPr lang="ko-KR" altLang="en-US" sz="1200"/>
              </a:p>
            </c:rich>
          </c:tx>
          <c:overlay val="0"/>
        </c:title>
        <c:numFmt formatCode="_(* #,##0_);_(* \(#,##0\);_(* &quot;-&quot;_);_(@_)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339054496"/>
        <c:crosses val="autoZero"/>
        <c:crossBetween val="between"/>
      </c:valAx>
    </c:plotArea>
    <c:legend>
      <c:legendPos val="b"/>
      <c:overlay val="0"/>
      <c:spPr>
        <a:noFill/>
        <a:ln w="25400">
          <a:noFill/>
        </a:ln>
      </c:spPr>
      <c:txPr>
        <a:bodyPr rot="0" vert="horz"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ko-KR" sz="1600"/>
              <a:t>Timeslice 별 </a:t>
            </a:r>
            <a:r>
              <a:rPr lang="ko-KR" altLang="en-US" sz="1600"/>
              <a:t>가동율 </a:t>
            </a:r>
            <a:r>
              <a:rPr lang="ko-KR" sz="1600"/>
              <a:t>(2030년</a:t>
            </a:r>
            <a:r>
              <a:rPr lang="en-US" sz="1600"/>
              <a:t> </a:t>
            </a:r>
            <a:r>
              <a:rPr lang="ko-KR" altLang="en-US" sz="1600"/>
              <a:t>여름 주중</a:t>
            </a:r>
            <a:r>
              <a:rPr lang="ko-KR" sz="1600"/>
              <a:t>)</a:t>
            </a:r>
            <a:endParaRPr lang="en-US" altLang="ko-KR" sz="1600"/>
          </a:p>
          <a:p>
            <a:pPr>
              <a:defRPr sz="1600"/>
            </a:pPr>
            <a:r>
              <a:rPr lang="ko-KR" altLang="en-US" sz="1600" b="0" i="0" u="none" strike="noStrike" baseline="0">
                <a:effectLst/>
              </a:rPr>
              <a:t>시나리오</a:t>
            </a:r>
            <a:r>
              <a:rPr lang="en-US" altLang="ko-KR" sz="1600" b="0" i="0" u="none" strike="noStrike" baseline="0">
                <a:effectLst/>
              </a:rPr>
              <a:t>: </a:t>
            </a:r>
            <a:r>
              <a:rPr lang="ko-KR" altLang="ko-KR" sz="1600" b="0" i="0" u="none" strike="noStrike" baseline="0">
                <a:effectLst/>
              </a:rPr>
              <a:t> </a:t>
            </a:r>
            <a:r>
              <a:rPr lang="en-US" altLang="ko-KR" sz="1600" b="0" i="0" u="none" strike="noStrike" baseline="0">
                <a:effectLst/>
              </a:rPr>
              <a:t>3020_4035</a:t>
            </a:r>
            <a:endParaRPr lang="ko-KR" sz="1600"/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51661361478751"/>
          <c:y val="0.18936942761764955"/>
          <c:w val="0.84175897776713282"/>
          <c:h val="0.57092996355440773"/>
        </c:manualLayout>
      </c:layout>
      <c:lineChart>
        <c:grouping val="standard"/>
        <c:varyColors val="0"/>
        <c:ser>
          <c:idx val="0"/>
          <c:order val="0"/>
          <c:tx>
            <c:strRef>
              <c:f>TS별발전량!$E$368</c:f>
              <c:strCache>
                <c:ptCount val="1"/>
                <c:pt idx="0">
                  <c:v>원자력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TS별발전량!$F$368:$AE$368</c15:sqref>
                  </c15:fullRef>
                </c:ext>
              </c:extLst>
              <c:f>TS별발전량!$H$368:$AE$368</c:f>
              <c:numCache>
                <c:formatCode>_(* #,##0_);_(* \(#,##0\);_(* "-"_);_(@_)</c:formatCode>
                <c:ptCount val="24"/>
                <c:pt idx="0" formatCode="0%">
                  <c:v>1.0004651162790739</c:v>
                </c:pt>
                <c:pt idx="1" formatCode="0%">
                  <c:v>1.0004651162790739</c:v>
                </c:pt>
                <c:pt idx="2" formatCode="0%">
                  <c:v>1.0004651162790739</c:v>
                </c:pt>
                <c:pt idx="3" formatCode="0%">
                  <c:v>1.0004651162790739</c:v>
                </c:pt>
                <c:pt idx="4" formatCode="0%">
                  <c:v>1.0004651162790739</c:v>
                </c:pt>
                <c:pt idx="5" formatCode="0%">
                  <c:v>1.0004651162790739</c:v>
                </c:pt>
                <c:pt idx="6" formatCode="0%">
                  <c:v>1.0004651162790739</c:v>
                </c:pt>
                <c:pt idx="7" formatCode="0%">
                  <c:v>1.0004651162790739</c:v>
                </c:pt>
                <c:pt idx="8" formatCode="0%">
                  <c:v>1.0004651162790739</c:v>
                </c:pt>
                <c:pt idx="9" formatCode="0%">
                  <c:v>1.0004651162790739</c:v>
                </c:pt>
                <c:pt idx="10" formatCode="0%">
                  <c:v>1.0004651162790739</c:v>
                </c:pt>
                <c:pt idx="11" formatCode="0%">
                  <c:v>1.0004651162790739</c:v>
                </c:pt>
                <c:pt idx="12" formatCode="0%">
                  <c:v>1.0004651162790739</c:v>
                </c:pt>
                <c:pt idx="13" formatCode="0%">
                  <c:v>1.0004651162790739</c:v>
                </c:pt>
                <c:pt idx="14" formatCode="0%">
                  <c:v>1.0004651162790739</c:v>
                </c:pt>
                <c:pt idx="15" formatCode="0%">
                  <c:v>1.0004651162790739</c:v>
                </c:pt>
                <c:pt idx="16" formatCode="0%">
                  <c:v>1.0004651162790739</c:v>
                </c:pt>
                <c:pt idx="17" formatCode="0%">
                  <c:v>1.0004651162790739</c:v>
                </c:pt>
                <c:pt idx="18" formatCode="0%">
                  <c:v>1.0004651162790739</c:v>
                </c:pt>
                <c:pt idx="19" formatCode="0%">
                  <c:v>1.0004651162790739</c:v>
                </c:pt>
                <c:pt idx="20" formatCode="0%">
                  <c:v>1.0004651162790739</c:v>
                </c:pt>
                <c:pt idx="21" formatCode="0%">
                  <c:v>1.0004651162790739</c:v>
                </c:pt>
                <c:pt idx="22" formatCode="0%">
                  <c:v>1.0004651162790739</c:v>
                </c:pt>
                <c:pt idx="23" formatCode="0%">
                  <c:v>1.0004651162790739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426A-ADB8-CC21BB6F159B}"/>
            </c:ext>
          </c:extLst>
        </c:ser>
        <c:ser>
          <c:idx val="1"/>
          <c:order val="1"/>
          <c:tx>
            <c:strRef>
              <c:f>TS별발전량!$E$369</c:f>
              <c:strCache>
                <c:ptCount val="1"/>
                <c:pt idx="0">
                  <c:v>석탄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TS별발전량!$F$369:$AE$369</c15:sqref>
                  </c15:fullRef>
                </c:ext>
              </c:extLst>
              <c:f>TS별발전량!$H$369:$AE$369</c:f>
              <c:numCache>
                <c:formatCode>_(* #,##0_);_(* \(#,##0\);_(* "-"_);_(@_)</c:formatCode>
                <c:ptCount val="24"/>
                <c:pt idx="0" formatCode="0%">
                  <c:v>0.45570273831749464</c:v>
                </c:pt>
                <c:pt idx="1" formatCode="0%">
                  <c:v>0.45570273831749464</c:v>
                </c:pt>
                <c:pt idx="2" formatCode="0%">
                  <c:v>0.45570273831749464</c:v>
                </c:pt>
                <c:pt idx="3" formatCode="0%">
                  <c:v>0.45570273831749464</c:v>
                </c:pt>
                <c:pt idx="4" formatCode="0%">
                  <c:v>0.45570273831749464</c:v>
                </c:pt>
                <c:pt idx="5" formatCode="0%">
                  <c:v>0.45570273831749464</c:v>
                </c:pt>
                <c:pt idx="6" formatCode="0%">
                  <c:v>0.45570273831749464</c:v>
                </c:pt>
                <c:pt idx="7" formatCode="0%">
                  <c:v>0.45570273831749464</c:v>
                </c:pt>
                <c:pt idx="8" formatCode="0%">
                  <c:v>0.45570273831749464</c:v>
                </c:pt>
                <c:pt idx="9" formatCode="0%">
                  <c:v>0.45570273831749464</c:v>
                </c:pt>
                <c:pt idx="10" formatCode="0%">
                  <c:v>0.45570273831749464</c:v>
                </c:pt>
                <c:pt idx="11" formatCode="0%">
                  <c:v>0.45570273831749464</c:v>
                </c:pt>
                <c:pt idx="12" formatCode="0%">
                  <c:v>0.45570273831749464</c:v>
                </c:pt>
                <c:pt idx="13" formatCode="0%">
                  <c:v>0.45570273831749464</c:v>
                </c:pt>
                <c:pt idx="14" formatCode="0%">
                  <c:v>0.45570273831749464</c:v>
                </c:pt>
                <c:pt idx="15" formatCode="0%">
                  <c:v>0.45570273831749464</c:v>
                </c:pt>
                <c:pt idx="16" formatCode="0%">
                  <c:v>0.45570273831749464</c:v>
                </c:pt>
                <c:pt idx="17" formatCode="0%">
                  <c:v>0.45570273831749464</c:v>
                </c:pt>
                <c:pt idx="18" formatCode="0%">
                  <c:v>0.45570273831749464</c:v>
                </c:pt>
                <c:pt idx="19" formatCode="0%">
                  <c:v>0.45570273831749464</c:v>
                </c:pt>
                <c:pt idx="20" formatCode="0%">
                  <c:v>0.45570273831749464</c:v>
                </c:pt>
                <c:pt idx="21" formatCode="0%">
                  <c:v>0.45570273831749464</c:v>
                </c:pt>
                <c:pt idx="22" formatCode="0%">
                  <c:v>0.45570273831749464</c:v>
                </c:pt>
                <c:pt idx="23" formatCode="0%">
                  <c:v>0.45570273831749464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426A-ADB8-CC21BB6F159B}"/>
            </c:ext>
          </c:extLst>
        </c:ser>
        <c:ser>
          <c:idx val="2"/>
          <c:order val="2"/>
          <c:tx>
            <c:strRef>
              <c:f>TS별발전량!$E$370</c:f>
              <c:strCache>
                <c:ptCount val="1"/>
                <c:pt idx="0">
                  <c:v>석유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TS별발전량!$F$370:$AE$370</c15:sqref>
                  </c15:fullRef>
                </c:ext>
              </c:extLst>
              <c:f>TS별발전량!$H$370:$AE$370</c:f>
              <c:numCache>
                <c:formatCode>_(* #,##0_);_(* \(#,##0\);_(* "-"_);_(@_)</c:formatCode>
                <c:ptCount val="24"/>
                <c:pt idx="0" formatCode="0%">
                  <c:v>0</c:v>
                </c:pt>
                <c:pt idx="1" formatCode="0%">
                  <c:v>0</c:v>
                </c:pt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  <c:pt idx="17" formatCode="0%">
                  <c:v>0</c:v>
                </c:pt>
                <c:pt idx="18" formatCode="0%">
                  <c:v>0</c:v>
                </c:pt>
                <c:pt idx="19" formatCode="0%">
                  <c:v>0</c:v>
                </c:pt>
                <c:pt idx="20" formatCode="0%">
                  <c:v>0</c:v>
                </c:pt>
                <c:pt idx="21" formatCode="0%">
                  <c:v>0</c:v>
                </c:pt>
                <c:pt idx="22" formatCode="0%">
                  <c:v>0</c:v>
                </c:pt>
                <c:pt idx="23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426A-ADB8-CC21BB6F159B}"/>
            </c:ext>
          </c:extLst>
        </c:ser>
        <c:ser>
          <c:idx val="3"/>
          <c:order val="3"/>
          <c:tx>
            <c:strRef>
              <c:f>TS별발전량!$E$371</c:f>
              <c:strCache>
                <c:ptCount val="1"/>
                <c:pt idx="0">
                  <c:v>천연가스CC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TS별발전량!$F$371:$AE$371</c15:sqref>
                  </c15:fullRef>
                </c:ext>
              </c:extLst>
              <c:f>TS별발전량!$H$371:$AE$371</c:f>
              <c:numCache>
                <c:formatCode>_(* #,##0_);_(* \(#,##0\);_(* "-"_);_(@_)</c:formatCode>
                <c:ptCount val="24"/>
                <c:pt idx="0" formatCode="0%">
                  <c:v>0.7958199003543861</c:v>
                </c:pt>
                <c:pt idx="1" formatCode="0%">
                  <c:v>0.7903572791560729</c:v>
                </c:pt>
                <c:pt idx="2" formatCode="0%">
                  <c:v>0.78280837277663962</c:v>
                </c:pt>
                <c:pt idx="3" formatCode="0%">
                  <c:v>0.77500945528751397</c:v>
                </c:pt>
                <c:pt idx="4" formatCode="0%">
                  <c:v>0.79138457663186323</c:v>
                </c:pt>
                <c:pt idx="5" formatCode="0%">
                  <c:v>0.75928147171563409</c:v>
                </c:pt>
                <c:pt idx="6" formatCode="0%">
                  <c:v>0.6097194828148278</c:v>
                </c:pt>
                <c:pt idx="7" formatCode="0%">
                  <c:v>0.26186809767738151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0.13743580931400565</c:v>
                </c:pt>
                <c:pt idx="17" formatCode="0%">
                  <c:v>0.6415607369398918</c:v>
                </c:pt>
                <c:pt idx="18" formatCode="0%">
                  <c:v>0.78565414504501552</c:v>
                </c:pt>
                <c:pt idx="19" formatCode="0%">
                  <c:v>1.0082498552517738</c:v>
                </c:pt>
                <c:pt idx="20" formatCode="0%">
                  <c:v>1.0082498552517738</c:v>
                </c:pt>
                <c:pt idx="21" formatCode="0%">
                  <c:v>0.96334986981684478</c:v>
                </c:pt>
                <c:pt idx="22" formatCode="0%">
                  <c:v>0.96255336286380766</c:v>
                </c:pt>
                <c:pt idx="23" formatCode="0%">
                  <c:v>0.88006596673568571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426A-ADB8-CC21BB6F159B}"/>
            </c:ext>
          </c:extLst>
        </c:ser>
        <c:ser>
          <c:idx val="4"/>
          <c:order val="4"/>
          <c:tx>
            <c:strRef>
              <c:f>TS별발전량!$E$372</c:f>
              <c:strCache>
                <c:ptCount val="1"/>
                <c:pt idx="0">
                  <c:v>천연가스CT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TS별발전량!$F$372:$AE$372</c15:sqref>
                  </c15:fullRef>
                </c:ext>
              </c:extLst>
              <c:f>TS별발전량!$H$372:$AE$372</c:f>
              <c:numCache>
                <c:formatCode>_(* #,##0_);_(* \(#,##0\);_(* "-"_);_(@_)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37-426A-ADB8-CC21BB6F159B}"/>
            </c:ext>
          </c:extLst>
        </c:ser>
        <c:ser>
          <c:idx val="5"/>
          <c:order val="5"/>
          <c:tx>
            <c:strRef>
              <c:f>TS별발전량!$E$373</c:f>
              <c:strCache>
                <c:ptCount val="1"/>
                <c:pt idx="0">
                  <c:v>태양광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TS별발전량!$F$373:$AE$373</c15:sqref>
                  </c15:fullRef>
                </c:ext>
              </c:extLst>
              <c:f>TS별발전량!$H$373:$AE$373</c:f>
              <c:numCache>
                <c:formatCode>_(* #,##0_);_(* \(#,##0\);_(* "-"_);_(@_)</c:formatCode>
                <c:ptCount val="24"/>
                <c:pt idx="0" formatCode="0%">
                  <c:v>0</c:v>
                </c:pt>
                <c:pt idx="1" formatCode="0%">
                  <c:v>0</c:v>
                </c:pt>
                <c:pt idx="2" formatCode="0%">
                  <c:v>0</c:v>
                </c:pt>
                <c:pt idx="3" formatCode="0%">
                  <c:v>0</c:v>
                </c:pt>
                <c:pt idx="4" formatCode="0%">
                  <c:v>8.2340430595758362E-4</c:v>
                </c:pt>
                <c:pt idx="5" formatCode="0%">
                  <c:v>9.0668255466946675E-3</c:v>
                </c:pt>
                <c:pt idx="6" formatCode="0%">
                  <c:v>4.0631438790165522E-2</c:v>
                </c:pt>
                <c:pt idx="7" formatCode="0%">
                  <c:v>9.7294409366426832E-2</c:v>
                </c:pt>
                <c:pt idx="8" formatCode="0%">
                  <c:v>0.15345095815998086</c:v>
                </c:pt>
                <c:pt idx="9" formatCode="0%">
                  <c:v>0.20323268830917576</c:v>
                </c:pt>
                <c:pt idx="10" formatCode="0%">
                  <c:v>0.23411738341845625</c:v>
                </c:pt>
                <c:pt idx="11" formatCode="0%">
                  <c:v>0.23302529422222876</c:v>
                </c:pt>
                <c:pt idx="12" formatCode="0%">
                  <c:v>0.24236408702259954</c:v>
                </c:pt>
                <c:pt idx="13" formatCode="0%">
                  <c:v>0.21211663932322633</c:v>
                </c:pt>
                <c:pt idx="14" formatCode="0%">
                  <c:v>0.18026880500868558</c:v>
                </c:pt>
                <c:pt idx="15" formatCode="0%">
                  <c:v>0.12696978801496417</c:v>
                </c:pt>
                <c:pt idx="16" formatCode="0%">
                  <c:v>6.8300824488312123E-2</c:v>
                </c:pt>
                <c:pt idx="17" formatCode="0%">
                  <c:v>2.3963128503221222E-2</c:v>
                </c:pt>
                <c:pt idx="18" formatCode="0%">
                  <c:v>4.6009356777083291E-3</c:v>
                </c:pt>
                <c:pt idx="19" formatCode="0%">
                  <c:v>0</c:v>
                </c:pt>
                <c:pt idx="20" formatCode="0%">
                  <c:v>0</c:v>
                </c:pt>
                <c:pt idx="21" formatCode="0%">
                  <c:v>0</c:v>
                </c:pt>
                <c:pt idx="22" formatCode="0%">
                  <c:v>0</c:v>
                </c:pt>
                <c:pt idx="23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37-426A-ADB8-CC21BB6F159B}"/>
            </c:ext>
          </c:extLst>
        </c:ser>
        <c:ser>
          <c:idx val="6"/>
          <c:order val="6"/>
          <c:tx>
            <c:strRef>
              <c:f>TS별발전량!$E$374</c:f>
              <c:strCache>
                <c:ptCount val="1"/>
                <c:pt idx="0">
                  <c:v>풍력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TS별발전량!$F$374:$AE$374</c15:sqref>
                  </c15:fullRef>
                </c:ext>
              </c:extLst>
              <c:f>TS별발전량!$H$374:$AE$374</c:f>
              <c:numCache>
                <c:formatCode>_(* #,##0_);_(* \(#,##0\);_(* "-"_);_(@_)</c:formatCode>
                <c:ptCount val="24"/>
                <c:pt idx="0" formatCode="0%">
                  <c:v>0.23717498993657538</c:v>
                </c:pt>
                <c:pt idx="1" formatCode="0%">
                  <c:v>0.23949752422833007</c:v>
                </c:pt>
                <c:pt idx="2" formatCode="0%">
                  <c:v>0.23661472947145892</c:v>
                </c:pt>
                <c:pt idx="3" formatCode="0%">
                  <c:v>0.23698435585623734</c:v>
                </c:pt>
                <c:pt idx="4" formatCode="0%">
                  <c:v>0.23866368202959842</c:v>
                </c:pt>
                <c:pt idx="5" formatCode="0%">
                  <c:v>0.23860547315010591</c:v>
                </c:pt>
                <c:pt idx="6" formatCode="0%">
                  <c:v>0.22995854410148012</c:v>
                </c:pt>
                <c:pt idx="7" formatCode="0%">
                  <c:v>0.21223685073995766</c:v>
                </c:pt>
                <c:pt idx="8" formatCode="0%">
                  <c:v>0.20142455137420739</c:v>
                </c:pt>
                <c:pt idx="9" formatCode="0%">
                  <c:v>0.1959325435940803</c:v>
                </c:pt>
                <c:pt idx="10" formatCode="0%">
                  <c:v>0.18675300329809782</c:v>
                </c:pt>
                <c:pt idx="11" formatCode="0%">
                  <c:v>0.18506640101479954</c:v>
                </c:pt>
                <c:pt idx="12" formatCode="0%">
                  <c:v>0.18578964634249509</c:v>
                </c:pt>
                <c:pt idx="13" formatCode="0%">
                  <c:v>0.24879930317124788</c:v>
                </c:pt>
                <c:pt idx="14" formatCode="0%">
                  <c:v>0.25893346909090909</c:v>
                </c:pt>
                <c:pt idx="15" formatCode="0%">
                  <c:v>0.24157267078224096</c:v>
                </c:pt>
                <c:pt idx="16" formatCode="0%">
                  <c:v>0.21004965209302373</c:v>
                </c:pt>
                <c:pt idx="17" formatCode="0%">
                  <c:v>0.19069083399577219</c:v>
                </c:pt>
                <c:pt idx="18" formatCode="0%">
                  <c:v>0.18720703255813947</c:v>
                </c:pt>
                <c:pt idx="19" formatCode="0%">
                  <c:v>0.20848674367864695</c:v>
                </c:pt>
                <c:pt idx="20" formatCode="0%">
                  <c:v>0.2258562733192391</c:v>
                </c:pt>
                <c:pt idx="21" formatCode="0%">
                  <c:v>0.22009213902748448</c:v>
                </c:pt>
                <c:pt idx="22" formatCode="0%">
                  <c:v>0.21755423188160714</c:v>
                </c:pt>
                <c:pt idx="23" formatCode="0%">
                  <c:v>0.22519414731501058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37-426A-ADB8-CC21BB6F159B}"/>
            </c:ext>
          </c:extLst>
        </c:ser>
        <c:ser>
          <c:idx val="7"/>
          <c:order val="7"/>
          <c:tx>
            <c:strRef>
              <c:f>TS별발전량!$E$375</c:f>
              <c:strCache>
                <c:ptCount val="1"/>
                <c:pt idx="0">
                  <c:v>해상풍력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TS별발전량!$F$375:$AE$375</c15:sqref>
                  </c15:fullRef>
                </c:ext>
              </c:extLst>
              <c:f>TS별발전량!$H$375:$AE$375</c:f>
              <c:numCache>
                <c:formatCode>_(* #,##0_);_(* \(#,##0\);_(* "-"_);_(@_)</c:formatCode>
                <c:ptCount val="24"/>
                <c:pt idx="0" formatCode="0%">
                  <c:v>7.8564215416490696E-2</c:v>
                </c:pt>
                <c:pt idx="1" formatCode="0%">
                  <c:v>7.9333554900634165E-2</c:v>
                </c:pt>
                <c:pt idx="2" formatCode="0%">
                  <c:v>7.8378629137420594E-2</c:v>
                </c:pt>
                <c:pt idx="3" formatCode="0%">
                  <c:v>7.8501067877378414E-2</c:v>
                </c:pt>
                <c:pt idx="4" formatCode="0%">
                  <c:v>7.9057344672304491E-2</c:v>
                </c:pt>
                <c:pt idx="5" formatCode="0%">
                  <c:v>7.9038062980972615E-2</c:v>
                </c:pt>
                <c:pt idx="6" formatCode="0%">
                  <c:v>7.6173767733615561E-2</c:v>
                </c:pt>
                <c:pt idx="7" formatCode="0%">
                  <c:v>7.0303456807611173E-2</c:v>
                </c:pt>
                <c:pt idx="8" formatCode="0%">
                  <c:v>6.6721882642706454E-2</c:v>
                </c:pt>
                <c:pt idx="9" formatCode="0%">
                  <c:v>6.4902655065539439E-2</c:v>
                </c:pt>
                <c:pt idx="10" formatCode="0%">
                  <c:v>6.1861932342494527E-2</c:v>
                </c:pt>
                <c:pt idx="11" formatCode="0%">
                  <c:v>6.1303245336152251E-2</c:v>
                </c:pt>
                <c:pt idx="12" formatCode="0%">
                  <c:v>6.1542820350951259E-2</c:v>
                </c:pt>
                <c:pt idx="13" formatCode="0%">
                  <c:v>8.241476917547591E-2</c:v>
                </c:pt>
                <c:pt idx="14" formatCode="0%">
                  <c:v>8.5771711636363643E-2</c:v>
                </c:pt>
                <c:pt idx="15" formatCode="0%">
                  <c:v>8.0020947196617204E-2</c:v>
                </c:pt>
                <c:pt idx="16" formatCode="0%">
                  <c:v>6.9578947255813803E-2</c:v>
                </c:pt>
                <c:pt idx="17" formatCode="0%">
                  <c:v>6.3166338761099672E-2</c:v>
                </c:pt>
                <c:pt idx="18" formatCode="0%">
                  <c:v>6.2012329534883899E-2</c:v>
                </c:pt>
                <c:pt idx="19" formatCode="0%">
                  <c:v>6.906123384355202E-2</c:v>
                </c:pt>
                <c:pt idx="20" formatCode="0%">
                  <c:v>7.4814890536997802E-2</c:v>
                </c:pt>
                <c:pt idx="21" formatCode="0%">
                  <c:v>7.2905521052854333E-2</c:v>
                </c:pt>
                <c:pt idx="22" formatCode="0%">
                  <c:v>7.2064839310782572E-2</c:v>
                </c:pt>
                <c:pt idx="23" formatCode="0%">
                  <c:v>7.4595561298097482E-2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437-426A-ADB8-CC21BB6F159B}"/>
            </c:ext>
          </c:extLst>
        </c:ser>
        <c:ser>
          <c:idx val="8"/>
          <c:order val="8"/>
          <c:tx>
            <c:strRef>
              <c:f>TS별발전량!$E$376</c:f>
              <c:strCache>
                <c:ptCount val="1"/>
                <c:pt idx="0">
                  <c:v>기타재생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TS별발전량!$F$376:$AE$376</c15:sqref>
                  </c15:fullRef>
                </c:ext>
              </c:extLst>
              <c:f>TS별발전량!$H$376:$AE$376</c:f>
              <c:numCache>
                <c:formatCode>_(* #,##0_);_(* \(#,##0\);_(* "-"_);_(@_)</c:formatCode>
                <c:ptCount val="24"/>
                <c:pt idx="0" formatCode="0%">
                  <c:v>0.42330038292857719</c:v>
                </c:pt>
                <c:pt idx="1" formatCode="0%">
                  <c:v>0.45571018337306668</c:v>
                </c:pt>
                <c:pt idx="2" formatCode="0%">
                  <c:v>0.45150383807079414</c:v>
                </c:pt>
                <c:pt idx="3" formatCode="0%">
                  <c:v>0.50981552699999722</c:v>
                </c:pt>
                <c:pt idx="4" formatCode="0%">
                  <c:v>0.42330038292857719</c:v>
                </c:pt>
                <c:pt idx="5" formatCode="0%">
                  <c:v>0.45571018337306668</c:v>
                </c:pt>
                <c:pt idx="6" formatCode="0%">
                  <c:v>0.41609491136848947</c:v>
                </c:pt>
                <c:pt idx="7" formatCode="0%">
                  <c:v>0.63279454736511276</c:v>
                </c:pt>
                <c:pt idx="8" formatCode="0%">
                  <c:v>0.32912021532927438</c:v>
                </c:pt>
                <c:pt idx="9" formatCode="0%">
                  <c:v>0.20203187663034997</c:v>
                </c:pt>
                <c:pt idx="10" formatCode="0%">
                  <c:v>0.20655671592352698</c:v>
                </c:pt>
                <c:pt idx="11" formatCode="0%">
                  <c:v>0.23092766584364721</c:v>
                </c:pt>
                <c:pt idx="12" formatCode="0%">
                  <c:v>0.20203187663034997</c:v>
                </c:pt>
                <c:pt idx="13" formatCode="0%">
                  <c:v>0.23092766584364721</c:v>
                </c:pt>
                <c:pt idx="14" formatCode="0%">
                  <c:v>0.23092766584364721</c:v>
                </c:pt>
                <c:pt idx="15" formatCode="0%">
                  <c:v>0.45571018337306668</c:v>
                </c:pt>
                <c:pt idx="16" formatCode="0%">
                  <c:v>0.41623151575471218</c:v>
                </c:pt>
                <c:pt idx="17" formatCode="0%">
                  <c:v>0.41657985693958</c:v>
                </c:pt>
                <c:pt idx="18" formatCode="0%">
                  <c:v>0.45092902985527294</c:v>
                </c:pt>
                <c:pt idx="19" formatCode="0%">
                  <c:v>0.48724257384484759</c:v>
                </c:pt>
                <c:pt idx="20" formatCode="0%">
                  <c:v>0.42330038292857719</c:v>
                </c:pt>
                <c:pt idx="21" formatCode="0%">
                  <c:v>0.63668726874664971</c:v>
                </c:pt>
                <c:pt idx="22" formatCode="0%">
                  <c:v>0.45584678775928927</c:v>
                </c:pt>
                <c:pt idx="23" formatCode="0%">
                  <c:v>0.45141397542636336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A437-426A-ADB8-CC21BB6F159B}"/>
            </c:ext>
          </c:extLst>
        </c:ser>
        <c:ser>
          <c:idx val="9"/>
          <c:order val="9"/>
          <c:tx>
            <c:strRef>
              <c:f>TS별발전량!$E$377</c:f>
              <c:strCache>
                <c:ptCount val="1"/>
                <c:pt idx="0">
                  <c:v>양수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TS별발전량!$F$377:$AE$377</c15:sqref>
                  </c15:fullRef>
                </c:ext>
              </c:extLst>
              <c:f>TS별발전량!$H$377:$AE$377</c:f>
              <c:numCache>
                <c:formatCode>_(* #,##0_);_(* \(#,##0\);_(* "-"_);_(@_)</c:formatCode>
                <c:ptCount val="24"/>
                <c:pt idx="0" formatCode="0%">
                  <c:v>0</c:v>
                </c:pt>
                <c:pt idx="1" formatCode="0%">
                  <c:v>0</c:v>
                </c:pt>
                <c:pt idx="2" formatCode="0%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0.97060048594238257</c:v>
                </c:pt>
                <c:pt idx="16" formatCode="0%">
                  <c:v>0.8748856788924726</c:v>
                </c:pt>
                <c:pt idx="17" formatCode="0%">
                  <c:v>0</c:v>
                </c:pt>
                <c:pt idx="18" formatCode="0%">
                  <c:v>0</c:v>
                </c:pt>
                <c:pt idx="19" formatCode="0%">
                  <c:v>0</c:v>
                </c:pt>
                <c:pt idx="20" formatCode="0%">
                  <c:v>0</c:v>
                </c:pt>
                <c:pt idx="21" formatCode="0%">
                  <c:v>0</c:v>
                </c:pt>
                <c:pt idx="22" formatCode="0%">
                  <c:v>0</c:v>
                </c:pt>
                <c:pt idx="23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37-426A-ADB8-CC21BB6F159B}"/>
            </c:ext>
          </c:extLst>
        </c:ser>
        <c:ser>
          <c:idx val="10"/>
          <c:order val="10"/>
          <c:tx>
            <c:strRef>
              <c:f>TS별발전량!$E$378</c:f>
              <c:strCache>
                <c:ptCount val="1"/>
                <c:pt idx="0">
                  <c:v>ESS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TS별발전량!$F$367:$AE$367</c15:sqref>
                  </c15:fullRef>
                </c:ext>
              </c:extLst>
              <c:f>TS별발전량!$H$367:$AE$367</c:f>
              <c:strCache>
                <c:ptCount val="24"/>
                <c:pt idx="0">
                  <c:v>SK1</c:v>
                </c:pt>
                <c:pt idx="1">
                  <c:v>SK2</c:v>
                </c:pt>
                <c:pt idx="2">
                  <c:v>SK3</c:v>
                </c:pt>
                <c:pt idx="3">
                  <c:v>SK4</c:v>
                </c:pt>
                <c:pt idx="4">
                  <c:v>SK5</c:v>
                </c:pt>
                <c:pt idx="5">
                  <c:v>SK6</c:v>
                </c:pt>
                <c:pt idx="6">
                  <c:v>SK7</c:v>
                </c:pt>
                <c:pt idx="7">
                  <c:v>SK8</c:v>
                </c:pt>
                <c:pt idx="8">
                  <c:v>SK9</c:v>
                </c:pt>
                <c:pt idx="9">
                  <c:v>SK10</c:v>
                </c:pt>
                <c:pt idx="10">
                  <c:v>SK11</c:v>
                </c:pt>
                <c:pt idx="11">
                  <c:v>SK12</c:v>
                </c:pt>
                <c:pt idx="12">
                  <c:v>SK13</c:v>
                </c:pt>
                <c:pt idx="13">
                  <c:v>SK14</c:v>
                </c:pt>
                <c:pt idx="14">
                  <c:v>SK15</c:v>
                </c:pt>
                <c:pt idx="15">
                  <c:v>SK16</c:v>
                </c:pt>
                <c:pt idx="16">
                  <c:v>SK17</c:v>
                </c:pt>
                <c:pt idx="17">
                  <c:v>SK18</c:v>
                </c:pt>
                <c:pt idx="18">
                  <c:v>SK19</c:v>
                </c:pt>
                <c:pt idx="19">
                  <c:v>SK20</c:v>
                </c:pt>
                <c:pt idx="20">
                  <c:v>SK21</c:v>
                </c:pt>
                <c:pt idx="21">
                  <c:v>SK22</c:v>
                </c:pt>
                <c:pt idx="22">
                  <c:v>SK23</c:v>
                </c:pt>
                <c:pt idx="23">
                  <c:v>SK24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TS별발전량!$F$378:$AE$378</c15:sqref>
                  </c15:fullRef>
                </c:ext>
              </c:extLst>
              <c:f>TS별발전량!$H$378:$AE$378</c:f>
              <c:numCache>
                <c:formatCode>_(* #,##0_);_(* \(#,##0\);_(* "-"_);_(@_)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37-426A-ADB8-CC21BB6F1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54496"/>
        <c:axId val="1"/>
        <c:extLst/>
      </c:lineChart>
      <c:catAx>
        <c:axId val="339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ko-KR" altLang="en-US" sz="1200"/>
                  <a:t>가동율 </a:t>
                </a:r>
                <a:r>
                  <a:rPr lang="en-US" altLang="ko-KR" sz="1200"/>
                  <a:t>(%)</a:t>
                </a:r>
                <a:endParaRPr lang="ko-KR" altLang="en-US" sz="1200"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33905449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vert="horz"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ko-KR" sz="1600" b="1"/>
              <a:t>Timeslice 별 </a:t>
            </a:r>
            <a:r>
              <a:rPr lang="ko-KR" altLang="en-US" sz="1600" b="1"/>
              <a:t>시간당 </a:t>
            </a:r>
            <a:r>
              <a:rPr lang="ko-KR" sz="1600" b="1"/>
              <a:t>발전량 Mix (20</a:t>
            </a:r>
            <a:r>
              <a:rPr lang="en-US" altLang="ko-KR" sz="1600" b="1"/>
              <a:t>5</a:t>
            </a:r>
            <a:r>
              <a:rPr lang="ko-KR" sz="1600" b="1"/>
              <a:t>0년</a:t>
            </a:r>
            <a:r>
              <a:rPr lang="en-US" sz="1600" b="1"/>
              <a:t> </a:t>
            </a:r>
            <a:r>
              <a:rPr lang="ko-KR" altLang="en-US" sz="1600" b="1"/>
              <a:t>봄 주말</a:t>
            </a:r>
            <a:r>
              <a:rPr lang="ko-KR" sz="1600" b="1"/>
              <a:t>)</a:t>
            </a:r>
            <a:endParaRPr lang="en-US" altLang="ko-KR" sz="1600" b="1"/>
          </a:p>
          <a:p>
            <a:pPr>
              <a:defRPr sz="1600"/>
            </a:pPr>
            <a:r>
              <a:rPr lang="ko-KR" altLang="en-US" sz="1400" b="0" i="0" u="none" strike="noStrike" baseline="0">
                <a:effectLst/>
              </a:rPr>
              <a:t>시나리오</a:t>
            </a:r>
            <a:r>
              <a:rPr lang="en-US" altLang="ko-KR" sz="1400" b="0" i="0" u="none" strike="noStrike" baseline="0">
                <a:effectLst/>
              </a:rPr>
              <a:t>:  </a:t>
            </a:r>
            <a:r>
              <a:rPr lang="ko-KR" altLang="en-US" sz="1400" b="0" i="0" u="none" strike="noStrike" baseline="0">
                <a:effectLst/>
              </a:rPr>
              <a:t>기준수요</a:t>
            </a:r>
            <a:r>
              <a:rPr lang="en-US" altLang="ko-KR" sz="1400" b="0" i="0" u="none" strike="noStrike" baseline="0">
                <a:effectLst/>
              </a:rPr>
              <a:t>, RPS 65%, ESS </a:t>
            </a:r>
            <a:r>
              <a:rPr lang="ko-KR" altLang="en-US" sz="1400" b="0" i="0" u="none" strike="noStrike" baseline="0">
                <a:effectLst/>
              </a:rPr>
              <a:t>고려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93510306880766"/>
          <c:y val="0.20111654727489447"/>
          <c:w val="0.84175897776713282"/>
          <c:h val="0.570929963554407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TS별발전량!$E$314</c:f>
              <c:strCache>
                <c:ptCount val="1"/>
                <c:pt idx="0">
                  <c:v>원자력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TS별발전량!$GD$314:$HA$314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D-409D-90F3-86B865094FA4}"/>
            </c:ext>
          </c:extLst>
        </c:ser>
        <c:ser>
          <c:idx val="1"/>
          <c:order val="1"/>
          <c:tx>
            <c:strRef>
              <c:f>TS별발전량!$E$315</c:f>
              <c:strCache>
                <c:ptCount val="1"/>
                <c:pt idx="0">
                  <c:v>석탄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TS별발전량!$GD$315:$HA$315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D-409D-90F3-86B865094FA4}"/>
            </c:ext>
          </c:extLst>
        </c:ser>
        <c:ser>
          <c:idx val="2"/>
          <c:order val="2"/>
          <c:tx>
            <c:strRef>
              <c:f>TS별발전량!$E$316</c:f>
              <c:strCache>
                <c:ptCount val="1"/>
                <c:pt idx="0">
                  <c:v>풍력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TS별발전량!$GD$316:$HA$316</c:f>
              <c:numCache>
                <c:formatCode>_(* #,##0_);_(* \(#,##0\);_(* "-"_);_(@_)</c:formatCode>
                <c:ptCount val="24"/>
                <c:pt idx="0">
                  <c:v>4.9318208037209175</c:v>
                </c:pt>
                <c:pt idx="1">
                  <c:v>5.0658751255814174</c:v>
                </c:pt>
                <c:pt idx="2">
                  <c:v>5.0126423776744176</c:v>
                </c:pt>
                <c:pt idx="3">
                  <c:v>5.0533653097674591</c:v>
                </c:pt>
                <c:pt idx="4">
                  <c:v>4.9818120446511669</c:v>
                </c:pt>
                <c:pt idx="5">
                  <c:v>4.8998139237209175</c:v>
                </c:pt>
                <c:pt idx="6">
                  <c:v>4.6441670734883758</c:v>
                </c:pt>
                <c:pt idx="7">
                  <c:v>4.0307058753488425</c:v>
                </c:pt>
                <c:pt idx="8">
                  <c:v>3.4629379200000043</c:v>
                </c:pt>
                <c:pt idx="9">
                  <c:v>4.3092833860465003</c:v>
                </c:pt>
                <c:pt idx="10">
                  <c:v>4.3780273451162923</c:v>
                </c:pt>
                <c:pt idx="11">
                  <c:v>4.4727273711627928</c:v>
                </c:pt>
                <c:pt idx="12">
                  <c:v>4.2599404465116253</c:v>
                </c:pt>
                <c:pt idx="13">
                  <c:v>4.384078158139542</c:v>
                </c:pt>
                <c:pt idx="14">
                  <c:v>4.5425758437209174</c:v>
                </c:pt>
                <c:pt idx="15">
                  <c:v>4.6631358920930426</c:v>
                </c:pt>
                <c:pt idx="16">
                  <c:v>4.9914885432558345</c:v>
                </c:pt>
                <c:pt idx="17">
                  <c:v>4.9911523869767507</c:v>
                </c:pt>
                <c:pt idx="18">
                  <c:v>4.9920888223255835</c:v>
                </c:pt>
                <c:pt idx="19">
                  <c:v>5.4270510362790834</c:v>
                </c:pt>
                <c:pt idx="20">
                  <c:v>5.6170513674418761</c:v>
                </c:pt>
                <c:pt idx="21">
                  <c:v>5.8302464818604598</c:v>
                </c:pt>
                <c:pt idx="22">
                  <c:v>5.6705722493023334</c:v>
                </c:pt>
                <c:pt idx="23">
                  <c:v>5.6564056632558337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9D-409D-90F3-86B865094FA4}"/>
            </c:ext>
          </c:extLst>
        </c:ser>
        <c:ser>
          <c:idx val="3"/>
          <c:order val="3"/>
          <c:tx>
            <c:strRef>
              <c:f>TS별발전량!$E$317</c:f>
              <c:strCache>
                <c:ptCount val="1"/>
                <c:pt idx="0">
                  <c:v>해상풍력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TS별발전량!$GD$317:$HA$317</c:f>
              <c:numCache>
                <c:formatCode>_(* #,##0_);_(* \(#,##0\);_(* "-"_);_(@_)</c:formatCode>
                <c:ptCount val="24"/>
                <c:pt idx="0">
                  <c:v>2.1782208549767463</c:v>
                </c:pt>
                <c:pt idx="1">
                  <c:v>2.237428180465121</c:v>
                </c:pt>
                <c:pt idx="2">
                  <c:v>2.2139170501395378</c:v>
                </c:pt>
                <c:pt idx="3">
                  <c:v>2.2319030118139547</c:v>
                </c:pt>
                <c:pt idx="4">
                  <c:v>2.2003003197209337</c:v>
                </c:pt>
                <c:pt idx="5">
                  <c:v>2.164084482976746</c:v>
                </c:pt>
                <c:pt idx="6">
                  <c:v>2.0511737907907004</c:v>
                </c:pt>
                <c:pt idx="7">
                  <c:v>1.780228428279071</c:v>
                </c:pt>
                <c:pt idx="8">
                  <c:v>1.5294642480000002</c:v>
                </c:pt>
                <c:pt idx="9">
                  <c:v>1.9032668288372128</c:v>
                </c:pt>
                <c:pt idx="10">
                  <c:v>1.9336287440930253</c:v>
                </c:pt>
                <c:pt idx="11">
                  <c:v>1.9754545889302335</c:v>
                </c:pt>
                <c:pt idx="12">
                  <c:v>1.8814736972093045</c:v>
                </c:pt>
                <c:pt idx="13">
                  <c:v>1.9363011865116295</c:v>
                </c:pt>
                <c:pt idx="14">
                  <c:v>2.0063043309767461</c:v>
                </c:pt>
                <c:pt idx="15">
                  <c:v>2.0595516856744212</c:v>
                </c:pt>
                <c:pt idx="16">
                  <c:v>2.2045741066046545</c:v>
                </c:pt>
                <c:pt idx="17">
                  <c:v>2.2044256375814002</c:v>
                </c:pt>
                <c:pt idx="18">
                  <c:v>2.2048392298604669</c:v>
                </c:pt>
                <c:pt idx="19">
                  <c:v>2.3969475410232586</c:v>
                </c:pt>
                <c:pt idx="20">
                  <c:v>2.4808643539534923</c:v>
                </c:pt>
                <c:pt idx="21">
                  <c:v>2.5750255294883755</c:v>
                </c:pt>
                <c:pt idx="22">
                  <c:v>2.5045027434418632</c:v>
                </c:pt>
                <c:pt idx="23">
                  <c:v>2.4982458346046545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9D-409D-90F3-86B865094FA4}"/>
            </c:ext>
          </c:extLst>
        </c:ser>
        <c:ser>
          <c:idx val="4"/>
          <c:order val="4"/>
          <c:tx>
            <c:strRef>
              <c:f>TS별발전량!$E$318</c:f>
              <c:strCache>
                <c:ptCount val="1"/>
                <c:pt idx="0">
                  <c:v>태양광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TS별발전량!$GD$318:$HA$318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0.26295810394364211</c:v>
                </c:pt>
                <c:pt idx="5">
                  <c:v>2.8490389189726795</c:v>
                </c:pt>
                <c:pt idx="6">
                  <c:v>14.554362279751919</c:v>
                </c:pt>
                <c:pt idx="7">
                  <c:v>39.522889010364004</c:v>
                </c:pt>
                <c:pt idx="8">
                  <c:v>64.444754600607922</c:v>
                </c:pt>
                <c:pt idx="9">
                  <c:v>85.051969904908347</c:v>
                </c:pt>
                <c:pt idx="10">
                  <c:v>96.449480259067926</c:v>
                </c:pt>
                <c:pt idx="11">
                  <c:v>99.203089619998337</c:v>
                </c:pt>
                <c:pt idx="12">
                  <c:v>99.249148681135424</c:v>
                </c:pt>
                <c:pt idx="13">
                  <c:v>89.131357731514186</c:v>
                </c:pt>
                <c:pt idx="14">
                  <c:v>75.831277008810005</c:v>
                </c:pt>
                <c:pt idx="15">
                  <c:v>47.095540532633336</c:v>
                </c:pt>
                <c:pt idx="16">
                  <c:v>22.715997809308963</c:v>
                </c:pt>
                <c:pt idx="17">
                  <c:v>6.3793304873150847</c:v>
                </c:pt>
                <c:pt idx="18">
                  <c:v>0.59063972517163754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9D-409D-90F3-86B865094FA4}"/>
            </c:ext>
          </c:extLst>
        </c:ser>
        <c:ser>
          <c:idx val="6"/>
          <c:order val="5"/>
          <c:tx>
            <c:strRef>
              <c:f>TS별발전량!$E$319</c:f>
              <c:strCache>
                <c:ptCount val="1"/>
                <c:pt idx="0">
                  <c:v>석유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TS별발전량!$GD$319:$HA$319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9D-409D-90F3-86B865094FA4}"/>
            </c:ext>
          </c:extLst>
        </c:ser>
        <c:ser>
          <c:idx val="7"/>
          <c:order val="6"/>
          <c:tx>
            <c:strRef>
              <c:f>TS별발전량!$E$320</c:f>
              <c:strCache>
                <c:ptCount val="1"/>
                <c:pt idx="0">
                  <c:v>천연가스CC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TS별발전량!$GD$320:$HA$320</c:f>
              <c:numCache>
                <c:formatCode>_(* #,##0_);_(* \(#,##0\);_(* "-"_);_(@_)</c:formatCode>
                <c:ptCount val="24"/>
                <c:pt idx="0">
                  <c:v>37.365154579072296</c:v>
                </c:pt>
                <c:pt idx="1">
                  <c:v>32.873536068597211</c:v>
                </c:pt>
                <c:pt idx="2">
                  <c:v>26.199155725788589</c:v>
                </c:pt>
                <c:pt idx="3">
                  <c:v>35.910025726475887</c:v>
                </c:pt>
                <c:pt idx="4">
                  <c:v>42.584406069284512</c:v>
                </c:pt>
                <c:pt idx="5">
                  <c:v>35.692478741861002</c:v>
                </c:pt>
                <c:pt idx="6">
                  <c:v>13.389444483274199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4.2032827372121258</c:v>
                </c:pt>
                <c:pt idx="18">
                  <c:v>20.905706868344595</c:v>
                </c:pt>
                <c:pt idx="19">
                  <c:v>36.511764647534683</c:v>
                </c:pt>
                <c:pt idx="20">
                  <c:v>27.815721856836991</c:v>
                </c:pt>
                <c:pt idx="21">
                  <c:v>36.511764647534683</c:v>
                </c:pt>
                <c:pt idx="22">
                  <c:v>25.779825559072265</c:v>
                </c:pt>
                <c:pt idx="23">
                  <c:v>26.282149058281934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9D-409D-90F3-86B865094FA4}"/>
            </c:ext>
          </c:extLst>
        </c:ser>
        <c:ser>
          <c:idx val="8"/>
          <c:order val="7"/>
          <c:tx>
            <c:strRef>
              <c:f>TS별발전량!$E$321</c:f>
              <c:strCache>
                <c:ptCount val="1"/>
                <c:pt idx="0">
                  <c:v>천연가스CT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TS별발전량!$GD$321:$HA$321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9D-409D-90F3-86B865094FA4}"/>
            </c:ext>
          </c:extLst>
        </c:ser>
        <c:ser>
          <c:idx val="9"/>
          <c:order val="8"/>
          <c:tx>
            <c:strRef>
              <c:f>TS별발전량!$E$322</c:f>
              <c:strCache>
                <c:ptCount val="1"/>
                <c:pt idx="0">
                  <c:v>신에너지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TS별발전량!$GD$322:$HA$322</c:f>
              <c:numCache>
                <c:formatCode>_(* #,##0_);_(* \(#,##0\);_(* "-"_);_(@_)</c:formatCode>
                <c:ptCount val="24"/>
                <c:pt idx="0">
                  <c:v>1.3189973289145431</c:v>
                </c:pt>
                <c:pt idx="1">
                  <c:v>7.7125855813953761</c:v>
                </c:pt>
                <c:pt idx="2">
                  <c:v>8.0037209302325856</c:v>
                </c:pt>
                <c:pt idx="3">
                  <c:v>8.0037209302325856</c:v>
                </c:pt>
                <c:pt idx="4">
                  <c:v>7.7125855813953761</c:v>
                </c:pt>
                <c:pt idx="5">
                  <c:v>7.7125855813953761</c:v>
                </c:pt>
                <c:pt idx="6">
                  <c:v>8.0037209302325856</c:v>
                </c:pt>
                <c:pt idx="7">
                  <c:v>8.0037209302325856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8.0037209302325856</c:v>
                </c:pt>
                <c:pt idx="17">
                  <c:v>7.7125855813953761</c:v>
                </c:pt>
                <c:pt idx="18">
                  <c:v>8.0037209302325856</c:v>
                </c:pt>
                <c:pt idx="19">
                  <c:v>7.7125855813953761</c:v>
                </c:pt>
                <c:pt idx="20">
                  <c:v>8.0037209302325856</c:v>
                </c:pt>
                <c:pt idx="21">
                  <c:v>7.7125855813953761</c:v>
                </c:pt>
                <c:pt idx="22">
                  <c:v>8.0037209302325856</c:v>
                </c:pt>
                <c:pt idx="23">
                  <c:v>8.0037209302325856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9D-409D-90F3-86B865094FA4}"/>
            </c:ext>
          </c:extLst>
        </c:ser>
        <c:ser>
          <c:idx val="10"/>
          <c:order val="9"/>
          <c:tx>
            <c:strRef>
              <c:f>TS별발전량!$E$323</c:f>
              <c:strCache>
                <c:ptCount val="1"/>
                <c:pt idx="0">
                  <c:v>기타재생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TS별발전량!$GD$323:$HA$323</c:f>
              <c:numCache>
                <c:formatCode>_(* #,##0_);_(* \(#,##0\);_(* "-"_);_(@_)</c:formatCode>
                <c:ptCount val="24"/>
                <c:pt idx="0">
                  <c:v>3.4242006836616525</c:v>
                </c:pt>
                <c:pt idx="1">
                  <c:v>3.563921867441866</c:v>
                </c:pt>
                <c:pt idx="2">
                  <c:v>3.3552918753488417</c:v>
                </c:pt>
                <c:pt idx="3">
                  <c:v>4.6344695651162846</c:v>
                </c:pt>
                <c:pt idx="4">
                  <c:v>3.1001732706976779</c:v>
                </c:pt>
                <c:pt idx="5">
                  <c:v>3.5289055883720981</c:v>
                </c:pt>
                <c:pt idx="6">
                  <c:v>3.1001732706976779</c:v>
                </c:pt>
                <c:pt idx="7">
                  <c:v>3.0484022023255855</c:v>
                </c:pt>
                <c:pt idx="8">
                  <c:v>1.4796438865116315</c:v>
                </c:pt>
                <c:pt idx="9">
                  <c:v>1.4796438865116315</c:v>
                </c:pt>
                <c:pt idx="10">
                  <c:v>1.4796438865116315</c:v>
                </c:pt>
                <c:pt idx="11">
                  <c:v>1.4796438865116315</c:v>
                </c:pt>
                <c:pt idx="12">
                  <c:v>1.4796438865116315</c:v>
                </c:pt>
                <c:pt idx="13">
                  <c:v>1.4796438865116315</c:v>
                </c:pt>
                <c:pt idx="14">
                  <c:v>1.4796438865116315</c:v>
                </c:pt>
                <c:pt idx="15">
                  <c:v>1.6912712720930267</c:v>
                </c:pt>
                <c:pt idx="16">
                  <c:v>3.0509533883720974</c:v>
                </c:pt>
                <c:pt idx="17">
                  <c:v>3.5826775869767502</c:v>
                </c:pt>
                <c:pt idx="18">
                  <c:v>3.3375366209302362</c:v>
                </c:pt>
                <c:pt idx="19">
                  <c:v>4.8850360534883785</c:v>
                </c:pt>
                <c:pt idx="20">
                  <c:v>3.6166934009302381</c:v>
                </c:pt>
                <c:pt idx="21">
                  <c:v>3.3552918753488417</c:v>
                </c:pt>
                <c:pt idx="22">
                  <c:v>4.9200523325581447</c:v>
                </c:pt>
                <c:pt idx="23">
                  <c:v>3.3025203418604701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9D-409D-90F3-86B865094FA4}"/>
            </c:ext>
          </c:extLst>
        </c:ser>
        <c:ser>
          <c:idx val="5"/>
          <c:order val="10"/>
          <c:tx>
            <c:strRef>
              <c:f>TS별발전량!$E$324</c:f>
              <c:strCache>
                <c:ptCount val="1"/>
                <c:pt idx="0">
                  <c:v>양수</c:v>
                </c:pt>
              </c:strCache>
            </c:strRef>
          </c:tx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TS별발전량!$GD$324:$HA$324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4.7229723519287994</c:v>
                </c:pt>
                <c:pt idx="16">
                  <c:v>6.5030232558139556</c:v>
                </c:pt>
                <c:pt idx="17">
                  <c:v>6.5030232558139556</c:v>
                </c:pt>
                <c:pt idx="18">
                  <c:v>1.7800509038851962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B9D-409D-90F3-86B865094FA4}"/>
            </c:ext>
          </c:extLst>
        </c:ser>
        <c:ser>
          <c:idx val="11"/>
          <c:order val="11"/>
          <c:tx>
            <c:strRef>
              <c:f>TS별발전량!$E$325</c:f>
              <c:strCache>
                <c:ptCount val="1"/>
                <c:pt idx="0">
                  <c:v>ESS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TS별발전량!$GD$325:$HA$325</c:f>
              <c:numCache>
                <c:formatCode>_(* #,##0_);_(* \(#,##0\);_(* "-"_);_(@_)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10.435058680243667</c:v>
                </c:pt>
                <c:pt idx="16">
                  <c:v>10.435058680243667</c:v>
                </c:pt>
                <c:pt idx="17">
                  <c:v>10.435058680243667</c:v>
                </c:pt>
                <c:pt idx="18">
                  <c:v>5.6349316873316262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B9D-409D-90F3-86B865094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39054496"/>
        <c:axId val="1"/>
      </c:barChart>
      <c:lineChart>
        <c:grouping val="standard"/>
        <c:varyColors val="0"/>
        <c:ser>
          <c:idx val="12"/>
          <c:order val="12"/>
          <c:tx>
            <c:strRef>
              <c:f>TS별발전량!$E$326</c:f>
              <c:strCache>
                <c:ptCount val="1"/>
                <c:pt idx="0">
                  <c:v>DEMAND</c:v>
                </c:pt>
              </c:strCache>
            </c:strRef>
          </c:tx>
          <c:marker>
            <c:symbol val="none"/>
          </c:marker>
          <c:cat>
            <c:strRef>
              <c:f>TS별발전량!$GD$313:$HA$313</c:f>
              <c:strCache>
                <c:ptCount val="24"/>
                <c:pt idx="0">
                  <c:v>RE1</c:v>
                </c:pt>
                <c:pt idx="1">
                  <c:v>RE2</c:v>
                </c:pt>
                <c:pt idx="2">
                  <c:v>RE3</c:v>
                </c:pt>
                <c:pt idx="3">
                  <c:v>RE4</c:v>
                </c:pt>
                <c:pt idx="4">
                  <c:v>RE5</c:v>
                </c:pt>
                <c:pt idx="5">
                  <c:v>RE6</c:v>
                </c:pt>
                <c:pt idx="6">
                  <c:v>RE7</c:v>
                </c:pt>
                <c:pt idx="7">
                  <c:v>RE8</c:v>
                </c:pt>
                <c:pt idx="8">
                  <c:v>RE9</c:v>
                </c:pt>
                <c:pt idx="9">
                  <c:v>RE10</c:v>
                </c:pt>
                <c:pt idx="10">
                  <c:v>RE11</c:v>
                </c:pt>
                <c:pt idx="11">
                  <c:v>RE12</c:v>
                </c:pt>
                <c:pt idx="12">
                  <c:v>RE13</c:v>
                </c:pt>
                <c:pt idx="13">
                  <c:v>RE14</c:v>
                </c:pt>
                <c:pt idx="14">
                  <c:v>RE15</c:v>
                </c:pt>
                <c:pt idx="15">
                  <c:v>RE16</c:v>
                </c:pt>
                <c:pt idx="16">
                  <c:v>RE17</c:v>
                </c:pt>
                <c:pt idx="17">
                  <c:v>RE18</c:v>
                </c:pt>
                <c:pt idx="18">
                  <c:v>RE19</c:v>
                </c:pt>
                <c:pt idx="19">
                  <c:v>RE20</c:v>
                </c:pt>
                <c:pt idx="20">
                  <c:v>RE21</c:v>
                </c:pt>
                <c:pt idx="21">
                  <c:v>RE22</c:v>
                </c:pt>
                <c:pt idx="22">
                  <c:v>RE23</c:v>
                </c:pt>
                <c:pt idx="23">
                  <c:v>RE24</c:v>
                </c:pt>
              </c:strCache>
            </c:strRef>
          </c:cat>
          <c:val>
            <c:numRef>
              <c:f>TS별발전량!$GD$326:$HA$326</c:f>
              <c:numCache>
                <c:formatCode>_(* #,##0_);_(* \(#,##0\);_(* "-"_);_(@_)</c:formatCode>
                <c:ptCount val="24"/>
                <c:pt idx="0">
                  <c:v>47.60895275835987</c:v>
                </c:pt>
                <c:pt idx="1">
                  <c:v>49.770822382353124</c:v>
                </c:pt>
                <c:pt idx="2">
                  <c:v>43.320267354918599</c:v>
                </c:pt>
                <c:pt idx="3">
                  <c:v>54.007729598836796</c:v>
                </c:pt>
                <c:pt idx="4">
                  <c:v>58.852694292450273</c:v>
                </c:pt>
                <c:pt idx="5">
                  <c:v>54.988013370639109</c:v>
                </c:pt>
                <c:pt idx="6">
                  <c:v>44.247244360452171</c:v>
                </c:pt>
                <c:pt idx="7">
                  <c:v>54.542125997747846</c:v>
                </c:pt>
                <c:pt idx="8">
                  <c:v>68.597821273697505</c:v>
                </c:pt>
                <c:pt idx="9">
                  <c:v>89.711429843297481</c:v>
                </c:pt>
                <c:pt idx="10">
                  <c:v>96.676897162498634</c:v>
                </c:pt>
                <c:pt idx="11">
                  <c:v>86.689652594787006</c:v>
                </c:pt>
                <c:pt idx="12">
                  <c:v>86.437469015848478</c:v>
                </c:pt>
                <c:pt idx="13">
                  <c:v>76.823642869139931</c:v>
                </c:pt>
                <c:pt idx="14">
                  <c:v>68.334713197584705</c:v>
                </c:pt>
                <c:pt idx="15">
                  <c:v>68.35670217010663</c:v>
                </c:pt>
                <c:pt idx="16">
                  <c:v>56.011329207289364</c:v>
                </c:pt>
                <c:pt idx="17">
                  <c:v>44.506959114755063</c:v>
                </c:pt>
                <c:pt idx="18">
                  <c:v>45.897915654511621</c:v>
                </c:pt>
                <c:pt idx="19">
                  <c:v>55.07166317480781</c:v>
                </c:pt>
                <c:pt idx="20">
                  <c:v>45.979688411957952</c:v>
                </c:pt>
                <c:pt idx="21">
                  <c:v>54.154207424046639</c:v>
                </c:pt>
                <c:pt idx="22">
                  <c:v>45.345741180869553</c:v>
                </c:pt>
                <c:pt idx="23">
                  <c:v>44.247244360452171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B9D-409D-90F3-86B865094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54496"/>
        <c:axId val="1"/>
      </c:lineChart>
      <c:catAx>
        <c:axId val="339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ko-KR" altLang="en-US" sz="1200"/>
                  <a:t>발전량</a:t>
                </a:r>
                <a:r>
                  <a:rPr lang="en-US" altLang="ko-KR" sz="1200"/>
                  <a:t>(GWh)</a:t>
                </a:r>
                <a:endParaRPr lang="ko-KR" altLang="en-US" sz="1200"/>
              </a:p>
            </c:rich>
          </c:tx>
          <c:overlay val="0"/>
        </c:title>
        <c:numFmt formatCode="_(* #,##0_);_(* \(#,##0\);_(* &quot;-&quot;_);_(@_)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33905449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vert="horz"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수소 생산기술 </a:t>
            </a:r>
            <a:r>
              <a:rPr lang="en-US" altLang="ko-KR"/>
              <a:t>Mix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수소생산!$H$32</c:f>
              <c:strCache>
                <c:ptCount val="1"/>
                <c:pt idx="0">
                  <c:v>부생수소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수소생산!$I$31:$P$31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수소생산!$I$32:$P$32</c:f>
              <c:numCache>
                <c:formatCode>_(* #,##0_);_(* \(#,##0\);_(* "-"_);_(@_)</c:formatCode>
                <c:ptCount val="8"/>
                <c:pt idx="0">
                  <c:v>1003.17970405959</c:v>
                </c:pt>
                <c:pt idx="1">
                  <c:v>1003.17970405958</c:v>
                </c:pt>
                <c:pt idx="2">
                  <c:v>1003.17970405959</c:v>
                </c:pt>
                <c:pt idx="3">
                  <c:v>1003.17970405958</c:v>
                </c:pt>
                <c:pt idx="4">
                  <c:v>1003.17970405959</c:v>
                </c:pt>
                <c:pt idx="5">
                  <c:v>1003.17970405959</c:v>
                </c:pt>
                <c:pt idx="6">
                  <c:v>1003.17970405959</c:v>
                </c:pt>
                <c:pt idx="7">
                  <c:v>1003.17970405958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8-4272-9655-61534D21C9D5}"/>
            </c:ext>
          </c:extLst>
        </c:ser>
        <c:ser>
          <c:idx val="1"/>
          <c:order val="1"/>
          <c:tx>
            <c:strRef>
              <c:f>수소생산!$H$33</c:f>
              <c:strCache>
                <c:ptCount val="1"/>
                <c:pt idx="0">
                  <c:v>개질수소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cat>
            <c:numRef>
              <c:f>수소생산!$I$31:$P$31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수소생산!$I$33:$P$33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1466.6670193063101</c:v>
                </c:pt>
                <c:pt idx="2">
                  <c:v>2992.8373534982802</c:v>
                </c:pt>
                <c:pt idx="3">
                  <c:v>4614.1871848095898</c:v>
                </c:pt>
                <c:pt idx="4">
                  <c:v>6205.1593642685402</c:v>
                </c:pt>
                <c:pt idx="5">
                  <c:v>3420.08656752145</c:v>
                </c:pt>
                <c:pt idx="6">
                  <c:v>3881.3615929263101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8-4272-9655-61534D21C9D5}"/>
            </c:ext>
          </c:extLst>
        </c:ser>
        <c:ser>
          <c:idx val="2"/>
          <c:order val="2"/>
          <c:tx>
            <c:strRef>
              <c:f>수소생산!$H$34</c:f>
              <c:strCache>
                <c:ptCount val="1"/>
                <c:pt idx="0">
                  <c:v>개질수소CCS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수소생산!$I$31:$P$31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수소생산!$I$34:$P$34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529.56323021190701</c:v>
                </c:pt>
                <c:pt idx="4">
                  <c:v>1059.1264604238099</c:v>
                </c:pt>
                <c:pt idx="5">
                  <c:v>2118.2529208476199</c:v>
                </c:pt>
                <c:pt idx="6">
                  <c:v>1530.43773531241</c:v>
                </c:pt>
                <c:pt idx="7">
                  <c:v>1380.84554679606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8-4272-9655-61534D21C9D5}"/>
            </c:ext>
          </c:extLst>
        </c:ser>
        <c:ser>
          <c:idx val="3"/>
          <c:order val="3"/>
          <c:tx>
            <c:strRef>
              <c:f>수소생산!$H$35</c:f>
              <c:strCache>
                <c:ptCount val="1"/>
                <c:pt idx="0">
                  <c:v>수전해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수소생산!$I$31:$P$31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수소생산!$I$35:$P$35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323.52263784637302</c:v>
                </c:pt>
                <c:pt idx="4">
                  <c:v>670.33504287177902</c:v>
                </c:pt>
                <c:pt idx="5">
                  <c:v>1308.30383848573</c:v>
                </c:pt>
                <c:pt idx="6">
                  <c:v>3124.6068678493798</c:v>
                </c:pt>
                <c:pt idx="7">
                  <c:v>3746.32539420173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8-4272-9655-61534D21C9D5}"/>
            </c:ext>
          </c:extLst>
        </c:ser>
        <c:ser>
          <c:idx val="4"/>
          <c:order val="4"/>
          <c:tx>
            <c:strRef>
              <c:f>수소생산!$H$36</c:f>
              <c:strCache>
                <c:ptCount val="1"/>
                <c:pt idx="0">
                  <c:v>수입수소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수소생산!$I$31:$P$31</c:f>
              <c:numCache>
                <c:formatCode>General</c:formatCode>
                <c:ptCount val="8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수소생산!$I$36:$P$36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5233.2153539429401</c:v>
                </c:pt>
                <c:pt idx="6">
                  <c:v>14920.890766897701</c:v>
                </c:pt>
                <c:pt idx="7">
                  <c:v>27927.1529385947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3-4FB4-B718-28A439D4C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093583"/>
        <c:axId val="654078607"/>
      </c:areaChart>
      <c:catAx>
        <c:axId val="654093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4078607"/>
        <c:crosses val="autoZero"/>
        <c:auto val="1"/>
        <c:lblAlgn val="ctr"/>
        <c:lblOffset val="100"/>
        <c:noMultiLvlLbl val="0"/>
      </c:catAx>
      <c:valAx>
        <c:axId val="6540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수소 생산량</a:t>
                </a:r>
                <a:r>
                  <a:rPr lang="en-US" altLang="ko-KR"/>
                  <a:t>(</a:t>
                </a:r>
                <a:r>
                  <a:rPr lang="ko-KR" altLang="en-US"/>
                  <a:t>천</a:t>
                </a:r>
                <a:r>
                  <a:rPr lang="en-US" altLang="ko-KR"/>
                  <a:t>TOE)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4093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이산화탄소 배출 전망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'CO2'!$H$101</c:f>
              <c:strCache>
                <c:ptCount val="1"/>
                <c:pt idx="0">
                  <c:v>발전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'CO2'!$I$100:$P$100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'CO2'!$I$101:$P$101</c:f>
              <c:numCache>
                <c:formatCode>_(* #,##0_);_(* \(#,##0\);_(* "-"_);_(@_)</c:formatCode>
                <c:ptCount val="5"/>
                <c:pt idx="0">
                  <c:v>251025.188336867</c:v>
                </c:pt>
                <c:pt idx="1">
                  <c:v>250943.243349695</c:v>
                </c:pt>
                <c:pt idx="2">
                  <c:v>136116.75271299499</c:v>
                </c:pt>
                <c:pt idx="3">
                  <c:v>57027.232389529301</c:v>
                </c:pt>
                <c:pt idx="4">
                  <c:v>20862.411020837899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5-402C-ACD9-52709C54F2D3}"/>
            </c:ext>
          </c:extLst>
        </c:ser>
        <c:ser>
          <c:idx val="1"/>
          <c:order val="1"/>
          <c:tx>
            <c:strRef>
              <c:f>'CO2'!$H$102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'CO2'!$I$100:$P$100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'CO2'!$I$102:$P$102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14579.659863688101</c:v>
                </c:pt>
                <c:pt idx="2">
                  <c:v>46881.774934863992</c:v>
                </c:pt>
                <c:pt idx="3">
                  <c:v>51043.234732705299</c:v>
                </c:pt>
                <c:pt idx="4">
                  <c:v>13037.588979162199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05-402C-ACD9-52709C54F2D3}"/>
            </c:ext>
          </c:extLst>
        </c:ser>
        <c:ser>
          <c:idx val="2"/>
          <c:order val="2"/>
          <c:tx>
            <c:strRef>
              <c:f>'CO2'!$H$103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'CO2'!$I$100:$P$100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'CO2'!$I$103:$P$103</c:f>
              <c:numCache>
                <c:formatCode>_(* #,##0_);_(* \(#,##0\);_(* "-"_);_(@_)</c:formatCode>
                <c:ptCount val="5"/>
                <c:pt idx="0">
                  <c:v>26035.378595841401</c:v>
                </c:pt>
                <c:pt idx="1">
                  <c:v>27743.0189561843</c:v>
                </c:pt>
                <c:pt idx="2">
                  <c:v>14701.4723521417</c:v>
                </c:pt>
                <c:pt idx="3">
                  <c:v>8279.5328777655104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05-402C-ACD9-52709C54F2D3}"/>
            </c:ext>
          </c:extLst>
        </c:ser>
        <c:ser>
          <c:idx val="3"/>
          <c:order val="3"/>
          <c:tx>
            <c:strRef>
              <c:f>'CO2'!$H$104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'CO2'!$I$100:$P$100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'CO2'!$I$104:$P$104</c:f>
              <c:numCache>
                <c:formatCode>_(* #,##0_);_(* \(#,##0\);_(* "-"_);_(@_)</c:formatCode>
                <c:ptCount val="5"/>
                <c:pt idx="0">
                  <c:v>274.98153853785499</c:v>
                </c:pt>
                <c:pt idx="1">
                  <c:v>257.32645359974498</c:v>
                </c:pt>
                <c:pt idx="2">
                  <c:v>198.476170472712</c:v>
                </c:pt>
                <c:pt idx="3">
                  <c:v>139.62588734567501</c:v>
                </c:pt>
                <c:pt idx="4">
                  <c:v>80.775604218645498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05-402C-ACD9-52709C54F2D3}"/>
            </c:ext>
          </c:extLst>
        </c:ser>
        <c:ser>
          <c:idx val="5"/>
          <c:order val="5"/>
          <c:tx>
            <c:strRef>
              <c:f>'CO2'!$H$106</c:f>
              <c:strCache>
                <c:ptCount val="1"/>
                <c:pt idx="0">
                  <c:v>최종에너지소비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'CO2'!$I$100:$P$100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'CO2'!$I$106:$P$106</c:f>
              <c:numCache>
                <c:formatCode>_(* #,##0_);_(* \(#,##0\);_(* "-"_);_(@_)</c:formatCode>
                <c:ptCount val="5"/>
                <c:pt idx="0">
                  <c:v>398929.726803875</c:v>
                </c:pt>
                <c:pt idx="1">
                  <c:v>368109.97306952003</c:v>
                </c:pt>
                <c:pt idx="2">
                  <c:v>265377.46062167</c:v>
                </c:pt>
                <c:pt idx="3">
                  <c:v>162644.948173818</c:v>
                </c:pt>
                <c:pt idx="4">
                  <c:v>59912.435725967698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05-402C-ACD9-52709C54F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381311"/>
        <c:axId val="1650385887"/>
        <c:extLst>
          <c:ext xmlns:c15="http://schemas.microsoft.com/office/drawing/2012/chart" uri="{02D57815-91ED-43cb-92C2-25804820EDAC}">
            <c15:filteredArea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'CO2'!$H$105</c15:sqref>
                        </c15:formulaRef>
                      </c:ext>
                    </c:extLst>
                    <c:strCache>
                      <c:ptCount val="1"/>
                      <c:pt idx="0">
                        <c:v>소계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'CO2'!$I$105:$P$105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0">
                        <c:v>277335.54847124621</c:v>
                      </c:pt>
                      <c:pt idx="1">
                        <c:v>293523.24862316716</c:v>
                      </c:pt>
                      <c:pt idx="2">
                        <c:v>197898.47617047338</c:v>
                      </c:pt>
                      <c:pt idx="3">
                        <c:v>116489.62588734578</c:v>
                      </c:pt>
                      <c:pt idx="4">
                        <c:v>33980.775604218747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605-402C-ACD9-52709C54F2D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'CO2'!$H$107</c15:sqref>
                        </c15:formulaRef>
                      </c:ext>
                    </c:extLst>
                    <c:strCache>
                      <c:ptCount val="1"/>
                      <c:pt idx="0">
                        <c:v>산업공정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'CO2'!$I$107:$P$107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05-402C-ACD9-52709C54F2D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'CO2'!$H$108</c15:sqref>
                        </c15:formulaRef>
                      </c:ext>
                    </c:extLst>
                    <c:strCache>
                      <c:ptCount val="1"/>
                      <c:pt idx="0">
                        <c:v>건물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'CO2'!$I$108:$P$108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605-402C-ACD9-52709C54F2D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'CO2'!$H$109</c15:sqref>
                        </c15:formulaRef>
                      </c:ext>
                    </c:extLst>
                    <c:strCache>
                      <c:ptCount val="1"/>
                      <c:pt idx="0">
                        <c:v>수송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'CO2'!$I$109:$P$109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3E5-4F32-8B01-9A636368C5AA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'CO2'!$H$111</c15:sqref>
                        </c15:formulaRef>
                      </c:ext>
                    </c:extLst>
                    <c:strCache>
                      <c:ptCount val="1"/>
                      <c:pt idx="0">
                        <c:v>소계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'CO2'!$I$111:$P$111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0">
                        <c:v>398929.726803875</c:v>
                      </c:pt>
                      <c:pt idx="1">
                        <c:v>368109.97306952003</c:v>
                      </c:pt>
                      <c:pt idx="2">
                        <c:v>265377.46062167</c:v>
                      </c:pt>
                      <c:pt idx="3">
                        <c:v>162644.948173818</c:v>
                      </c:pt>
                      <c:pt idx="4">
                        <c:v>59912.435725967698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3E5-4F32-8B01-9A636368C5AA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'CO2'!$I$112:$P$112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0">
                        <c:v>676265.27527512121</c:v>
                      </c:pt>
                      <c:pt idx="1">
                        <c:v>661633.22169268713</c:v>
                      </c:pt>
                      <c:pt idx="2">
                        <c:v>463275.93679214339</c:v>
                      </c:pt>
                      <c:pt idx="3">
                        <c:v>279134.57406116382</c:v>
                      </c:pt>
                      <c:pt idx="4">
                        <c:v>93893.211330186445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3E5-4F32-8B01-9A636368C5AA}"/>
                  </c:ext>
                </c:extLst>
              </c15:ser>
            </c15:filteredAreaSeries>
            <c15:filteredAreaSeries>
              <c15:ser>
                <c:idx val="12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'CO2'!$H$114</c15:sqref>
                        </c15:formulaRef>
                      </c:ext>
                    </c:extLst>
                    <c:strCache>
                      <c:ptCount val="1"/>
                      <c:pt idx="0">
                        <c:v>산업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'CO2'!$I$114:$P$114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2">
                        <c:v>0</c:v>
                      </c:pt>
                      <c:pt idx="3">
                        <c:v>0</c:v>
                      </c:pt>
                      <c:pt idx="4">
                        <c:v>51100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E5-4F32-8B01-9A636368C5AA}"/>
                  </c:ext>
                </c:extLst>
              </c15:ser>
            </c15:filteredAreaSeries>
            <c15:filteredArea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'CO2'!$H$115</c15:sqref>
                        </c15:formulaRef>
                      </c:ext>
                    </c:extLst>
                    <c:strCache>
                      <c:ptCount val="1"/>
                      <c:pt idx="0">
                        <c:v>발전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'CO2'!$I$115:$P$115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2">
                        <c:v>0</c:v>
                      </c:pt>
                      <c:pt idx="3">
                        <c:v>0</c:v>
                      </c:pt>
                      <c:pt idx="4">
                        <c:v>20862.411020837899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3E5-4F32-8B01-9A636368C5AA}"/>
                  </c:ext>
                </c:extLst>
              </c15:ser>
            </c15:filteredAreaSeries>
            <c15:filteredArea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'CO2'!$H$116</c15:sqref>
                        </c15:formulaRef>
                      </c:ext>
                    </c:extLst>
                    <c:strCache>
                      <c:ptCount val="1"/>
                      <c:pt idx="0">
                        <c:v>수소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'CO2'!$I$116:$P$116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2">
                        <c:v>4999.99999999999</c:v>
                      </c:pt>
                      <c:pt idx="3">
                        <c:v>20000</c:v>
                      </c:pt>
                      <c:pt idx="4">
                        <c:v>13037.588979162199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5-4F32-8B01-9A636368C5AA}"/>
                  </c:ext>
                </c:extLst>
              </c15:ser>
            </c15:filteredAreaSeries>
            <c15:filteredArea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'CO2'!$H$117</c15:sqref>
                        </c15:formulaRef>
                      </c:ext>
                    </c:extLst>
                    <c:strCache>
                      <c:ptCount val="1"/>
                      <c:pt idx="0">
                        <c:v>저장량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'CO2'!$I$117:$P$117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3333</c:v>
                      </c:pt>
                      <c:pt idx="3">
                        <c:v>13332</c:v>
                      </c:pt>
                      <c:pt idx="4">
                        <c:v>56661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5-4F32-8B01-9A636368C5AA}"/>
                  </c:ext>
                </c:extLst>
              </c15:ser>
            </c15:filteredAreaSeries>
            <c15:filteredArea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'CO2'!$H$118</c15:sqref>
                        </c15:formulaRef>
                      </c:ext>
                    </c:extLst>
                    <c:strCache>
                      <c:ptCount val="1"/>
                      <c:pt idx="0">
                        <c:v>할용량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'CO2'!$I$100:$P$100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2017</c:v>
                      </c:pt>
                      <c:pt idx="1">
                        <c:v>2020</c:v>
                      </c:pt>
                      <c:pt idx="2">
                        <c:v>2030</c:v>
                      </c:pt>
                      <c:pt idx="3">
                        <c:v>2040</c:v>
                      </c:pt>
                      <c:pt idx="4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'CO2'!$I$118:$P$118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1667</c:v>
                      </c:pt>
                      <c:pt idx="3">
                        <c:v>6668</c:v>
                      </c:pt>
                      <c:pt idx="4">
                        <c:v>28339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5-4F32-8B01-9A636368C5AA}"/>
                  </c:ext>
                </c:extLst>
              </c15:ser>
            </c15:filteredAreaSeries>
          </c:ext>
        </c:extLst>
      </c:areaChart>
      <c:areaChart>
        <c:grouping val="standard"/>
        <c:varyColors val="0"/>
        <c:ser>
          <c:idx val="11"/>
          <c:order val="16"/>
          <c:tx>
            <c:strRef>
              <c:f>'CO2'!$H$113</c:f>
              <c:strCache>
                <c:ptCount val="1"/>
                <c:pt idx="0">
                  <c:v>포집량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'CO2'!$I$100:$P$100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'CO2'!$I$113:$P$113</c:f>
              <c:numCache>
                <c:formatCode>_(* #,##0_);_(* \(#,##0\);_(* "-"_);_(@_)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-4999.99999999999</c:v>
                </c:pt>
                <c:pt idx="3">
                  <c:v>-20000</c:v>
                </c:pt>
                <c:pt idx="4">
                  <c:v>-85000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E5-4F32-8B01-9A636368C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777535"/>
        <c:axId val="967784191"/>
      </c:areaChart>
      <c:lineChart>
        <c:grouping val="standard"/>
        <c:varyColors val="0"/>
        <c:ser>
          <c:idx val="17"/>
          <c:order val="17"/>
          <c:tx>
            <c:strRef>
              <c:f>'CO2'!$H$119</c:f>
              <c:strCache>
                <c:ptCount val="1"/>
                <c:pt idx="0">
                  <c:v>CCUS 고려후 최종배출량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'CO2'!$I$100:$P$100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'CO2'!$I$119:$P$119</c:f>
              <c:numCache>
                <c:formatCode>_(* #,##0_);_(* \(#,##0\);_(* "-"_);_(@_)</c:formatCode>
                <c:ptCount val="5"/>
                <c:pt idx="0">
                  <c:v>676265.27527512121</c:v>
                </c:pt>
                <c:pt idx="1">
                  <c:v>661633.22169268713</c:v>
                </c:pt>
                <c:pt idx="2">
                  <c:v>458275.93679214339</c:v>
                </c:pt>
                <c:pt idx="3">
                  <c:v>259134.57406116382</c:v>
                </c:pt>
                <c:pt idx="4">
                  <c:v>8893.2113301864447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E5-4F32-8B01-9A636368C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381311"/>
        <c:axId val="1650385887"/>
      </c:lineChart>
      <c:catAx>
        <c:axId val="1650381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0385887"/>
        <c:crosses val="autoZero"/>
        <c:auto val="1"/>
        <c:lblAlgn val="ctr"/>
        <c:lblOffset val="100"/>
        <c:noMultiLvlLbl val="0"/>
      </c:catAx>
      <c:valAx>
        <c:axId val="165038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이산화탄소 배출량</a:t>
                </a:r>
                <a:r>
                  <a:rPr lang="en-US" altLang="ko-KR"/>
                  <a:t>(</a:t>
                </a:r>
                <a:r>
                  <a:rPr lang="ko-KR" altLang="en-US"/>
                  <a:t>천톤</a:t>
                </a:r>
                <a:r>
                  <a:rPr lang="en-US" altLang="ko-KR"/>
                  <a:t>-CO2)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0381311"/>
        <c:crosses val="autoZero"/>
        <c:crossBetween val="between"/>
      </c:valAx>
      <c:valAx>
        <c:axId val="967784191"/>
        <c:scaling>
          <c:orientation val="minMax"/>
        </c:scaling>
        <c:delete val="1"/>
        <c:axPos val="r"/>
        <c:numFmt formatCode="_(* #,##0_);_(* \(#,##0\);_(* &quot;-&quot;_);_(@_)" sourceLinked="1"/>
        <c:majorTickMark val="out"/>
        <c:minorTickMark val="none"/>
        <c:tickLblPos val="nextTo"/>
        <c:crossAx val="967777535"/>
        <c:crosses val="max"/>
        <c:crossBetween val="between"/>
      </c:valAx>
      <c:catAx>
        <c:axId val="967777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67784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14</xdr:row>
      <xdr:rowOff>200025</xdr:rowOff>
    </xdr:from>
    <xdr:to>
      <xdr:col>16</xdr:col>
      <xdr:colOff>304576</xdr:colOff>
      <xdr:row>27</xdr:row>
      <xdr:rowOff>113970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6225" y="3133725"/>
          <a:ext cx="1790476" cy="26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295275</xdr:colOff>
      <xdr:row>14</xdr:row>
      <xdr:rowOff>200025</xdr:rowOff>
    </xdr:from>
    <xdr:to>
      <xdr:col>19</xdr:col>
      <xdr:colOff>66446</xdr:colOff>
      <xdr:row>27</xdr:row>
      <xdr:rowOff>113970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87400" y="3133725"/>
          <a:ext cx="1828571" cy="26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14</xdr:row>
      <xdr:rowOff>200025</xdr:rowOff>
    </xdr:from>
    <xdr:to>
      <xdr:col>21</xdr:col>
      <xdr:colOff>552229</xdr:colOff>
      <xdr:row>27</xdr:row>
      <xdr:rowOff>85399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01925" y="3133725"/>
          <a:ext cx="1771429" cy="26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419101</xdr:colOff>
      <xdr:row>63</xdr:row>
      <xdr:rowOff>38100</xdr:rowOff>
    </xdr:from>
    <xdr:to>
      <xdr:col>13</xdr:col>
      <xdr:colOff>9310</xdr:colOff>
      <xdr:row>82</xdr:row>
      <xdr:rowOff>57150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1" y="8420100"/>
          <a:ext cx="3905034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20</xdr:col>
      <xdr:colOff>618533</xdr:colOff>
      <xdr:row>75</xdr:row>
      <xdr:rowOff>104474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0525" y="8801100"/>
          <a:ext cx="4733333" cy="24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76</xdr:row>
      <xdr:rowOff>0</xdr:rowOff>
    </xdr:from>
    <xdr:to>
      <xdr:col>20</xdr:col>
      <xdr:colOff>504248</xdr:colOff>
      <xdr:row>86</xdr:row>
      <xdr:rowOff>171167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20525" y="11315700"/>
          <a:ext cx="4619048" cy="2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13</xdr:col>
      <xdr:colOff>370889</xdr:colOff>
      <xdr:row>96</xdr:row>
      <xdr:rowOff>66326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9900" y="12782550"/>
          <a:ext cx="4685714" cy="27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20</xdr:col>
      <xdr:colOff>647105</xdr:colOff>
      <xdr:row>96</xdr:row>
      <xdr:rowOff>18812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0525" y="13620750"/>
          <a:ext cx="4761905" cy="19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20</xdr:col>
      <xdr:colOff>618533</xdr:colOff>
      <xdr:row>105</xdr:row>
      <xdr:rowOff>75980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20525" y="15716250"/>
          <a:ext cx="4733333" cy="175238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66</xdr:row>
      <xdr:rowOff>0</xdr:rowOff>
    </xdr:from>
    <xdr:to>
      <xdr:col>29</xdr:col>
      <xdr:colOff>285114</xdr:colOff>
      <xdr:row>98</xdr:row>
      <xdr:rowOff>151543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06925" y="9220200"/>
          <a:ext cx="5085714" cy="685714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37</xdr:col>
      <xdr:colOff>161305</xdr:colOff>
      <xdr:row>98</xdr:row>
      <xdr:rowOff>8686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93325" y="9220200"/>
          <a:ext cx="4961905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100</xdr:row>
      <xdr:rowOff>0</xdr:rowOff>
    </xdr:from>
    <xdr:to>
      <xdr:col>28</xdr:col>
      <xdr:colOff>380438</xdr:colOff>
      <xdr:row>106</xdr:row>
      <xdr:rowOff>9367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06925" y="16344900"/>
          <a:ext cx="4495238" cy="126666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99</xdr:row>
      <xdr:rowOff>0</xdr:rowOff>
    </xdr:from>
    <xdr:to>
      <xdr:col>37</xdr:col>
      <xdr:colOff>56543</xdr:colOff>
      <xdr:row>102</xdr:row>
      <xdr:rowOff>190398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93325" y="16135350"/>
          <a:ext cx="4857143" cy="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123825</xdr:colOff>
      <xdr:row>31</xdr:row>
      <xdr:rowOff>166687</xdr:rowOff>
    </xdr:from>
    <xdr:to>
      <xdr:col>38</xdr:col>
      <xdr:colOff>581025</xdr:colOff>
      <xdr:row>44</xdr:row>
      <xdr:rowOff>185737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455839</xdr:colOff>
      <xdr:row>1</xdr:row>
      <xdr:rowOff>74839</xdr:rowOff>
    </xdr:from>
    <xdr:to>
      <xdr:col>37</xdr:col>
      <xdr:colOff>263978</xdr:colOff>
      <xdr:row>16</xdr:row>
      <xdr:rowOff>93889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462644</xdr:colOff>
      <xdr:row>17</xdr:row>
      <xdr:rowOff>54428</xdr:rowOff>
    </xdr:from>
    <xdr:to>
      <xdr:col>37</xdr:col>
      <xdr:colOff>239487</xdr:colOff>
      <xdr:row>30</xdr:row>
      <xdr:rowOff>73478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95250</xdr:colOff>
      <xdr:row>2</xdr:row>
      <xdr:rowOff>108857</xdr:rowOff>
    </xdr:from>
    <xdr:to>
      <xdr:col>46</xdr:col>
      <xdr:colOff>413815</xdr:colOff>
      <xdr:row>27</xdr:row>
      <xdr:rowOff>149678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336176</xdr:colOff>
      <xdr:row>2</xdr:row>
      <xdr:rowOff>56031</xdr:rowOff>
    </xdr:from>
    <xdr:to>
      <xdr:col>43</xdr:col>
      <xdr:colOff>504264</xdr:colOff>
      <xdr:row>23</xdr:row>
      <xdr:rowOff>156884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688730</xdr:colOff>
      <xdr:row>14</xdr:row>
      <xdr:rowOff>0</xdr:rowOff>
    </xdr:from>
    <xdr:to>
      <xdr:col>35</xdr:col>
      <xdr:colOff>476250</xdr:colOff>
      <xdr:row>29</xdr:row>
      <xdr:rowOff>163286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75</xdr:row>
      <xdr:rowOff>0</xdr:rowOff>
    </xdr:from>
    <xdr:to>
      <xdr:col>35</xdr:col>
      <xdr:colOff>471079</xdr:colOff>
      <xdr:row>90</xdr:row>
      <xdr:rowOff>163287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67236</xdr:colOff>
      <xdr:row>278</xdr:row>
      <xdr:rowOff>104927</xdr:rowOff>
    </xdr:from>
    <xdr:to>
      <xdr:col>21</xdr:col>
      <xdr:colOff>680503</xdr:colOff>
      <xdr:row>299</xdr:row>
      <xdr:rowOff>60104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1965</xdr:colOff>
      <xdr:row>337</xdr:row>
      <xdr:rowOff>152370</xdr:rowOff>
    </xdr:from>
    <xdr:to>
      <xdr:col>21</xdr:col>
      <xdr:colOff>617271</xdr:colOff>
      <xdr:row>358</xdr:row>
      <xdr:rowOff>121446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34637</xdr:colOff>
      <xdr:row>380</xdr:row>
      <xdr:rowOff>121227</xdr:rowOff>
    </xdr:from>
    <xdr:to>
      <xdr:col>21</xdr:col>
      <xdr:colOff>675410</xdr:colOff>
      <xdr:row>401</xdr:row>
      <xdr:rowOff>81497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185</xdr:col>
      <xdr:colOff>0</xdr:colOff>
      <xdr:row>338</xdr:row>
      <xdr:rowOff>0</xdr:rowOff>
    </xdr:from>
    <xdr:to>
      <xdr:col>197</xdr:col>
      <xdr:colOff>615307</xdr:colOff>
      <xdr:row>358</xdr:row>
      <xdr:rowOff>173183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549088</xdr:colOff>
      <xdr:row>28</xdr:row>
      <xdr:rowOff>79562</xdr:rowOff>
    </xdr:from>
    <xdr:to>
      <xdr:col>25</xdr:col>
      <xdr:colOff>336176</xdr:colOff>
      <xdr:row>43</xdr:row>
      <xdr:rowOff>54909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91</xdr:row>
      <xdr:rowOff>0</xdr:rowOff>
    </xdr:from>
    <xdr:to>
      <xdr:col>6</xdr:col>
      <xdr:colOff>1152526</xdr:colOff>
      <xdr:row>100</xdr:row>
      <xdr:rowOff>97100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535900"/>
          <a:ext cx="5324475" cy="198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149678</xdr:colOff>
      <xdr:row>98</xdr:row>
      <xdr:rowOff>107576</xdr:rowOff>
    </xdr:from>
    <xdr:to>
      <xdr:col>27</xdr:col>
      <xdr:colOff>29614</xdr:colOff>
      <xdr:row>124</xdr:row>
      <xdr:rowOff>22412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0</xdr:colOff>
      <xdr:row>47</xdr:row>
      <xdr:rowOff>0</xdr:rowOff>
    </xdr:from>
    <xdr:to>
      <xdr:col>8</xdr:col>
      <xdr:colOff>270248</xdr:colOff>
      <xdr:row>51</xdr:row>
      <xdr:rowOff>5496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3853" y="8303559"/>
          <a:ext cx="4914286" cy="8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27</xdr:row>
      <xdr:rowOff>0</xdr:rowOff>
    </xdr:from>
    <xdr:to>
      <xdr:col>10</xdr:col>
      <xdr:colOff>373179</xdr:colOff>
      <xdr:row>45</xdr:row>
      <xdr:rowOff>161925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1" y="6286500"/>
          <a:ext cx="5916728" cy="39338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14</xdr:col>
      <xdr:colOff>198837</xdr:colOff>
      <xdr:row>46</xdr:row>
      <xdr:rowOff>132574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562350"/>
          <a:ext cx="9504762" cy="62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1%20KIER/07%20&#45824;&#45236;&#50808;%20&#49688;&#49884;&#45824;&#51025;/KETEP/&#44208;&#44284;&#48516;&#49437;/210527%20&#44208;&#44284;&#51221;&#47532;-&#53444;&#49548;&#51473;&#47549;%20-%20&#50504;&#51648;&#49437;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용량(검증)"/>
      <sheetName val="용량(검증) (데이터유효성 검증)"/>
      <sheetName val="용량(검증) IF(ISNUMBER(SEARCH))"/>
      <sheetName val="발전량(검증)"/>
      <sheetName val="발전량(검증) (2)"/>
      <sheetName val="배출량(검증)"/>
      <sheetName val="결과종합"/>
      <sheetName val="5057(FT1)"/>
      <sheetName val="5065ESS(FT2)"/>
      <sheetName val="LD5067(FT)"/>
      <sheetName val="LD5086ESS(FT0)"/>
      <sheetName val="배출량"/>
      <sheetName val="ESS용량"/>
      <sheetName val="비용"/>
      <sheetName val="(임시) TIMES 비용산출 검증"/>
      <sheetName val="(KEEI와 비교검증용) LD5060ESS"/>
    </sheetNames>
    <sheetDataSet>
      <sheetData sheetId="0" refreshError="1"/>
      <sheetData sheetId="1" refreshError="1"/>
      <sheetData sheetId="2" refreshError="1"/>
      <sheetData sheetId="3">
        <row r="9">
          <cell r="C9" t="str">
            <v>ELC-CHP-OUT</v>
          </cell>
          <cell r="D9">
            <v>6728.9025318159902</v>
          </cell>
          <cell r="E9">
            <v>7689.75264829552</v>
          </cell>
          <cell r="F9">
            <v>8294.0375672730897</v>
          </cell>
          <cell r="G9">
            <v>8919.7706379870706</v>
          </cell>
          <cell r="H9">
            <v>8118.06368388191</v>
          </cell>
          <cell r="I9">
            <v>8493.5215866894996</v>
          </cell>
          <cell r="J9">
            <v>8876.5489615915794</v>
          </cell>
          <cell r="K9">
            <v>9267.2984139997807</v>
          </cell>
        </row>
        <row r="10">
          <cell r="C10" t="str">
            <v>ELC-REN-SPV-OUT</v>
          </cell>
          <cell r="D10">
            <v>6898.0058734336699</v>
          </cell>
          <cell r="E10">
            <v>12757.273452703699</v>
          </cell>
          <cell r="F10">
            <v>26656.001198879101</v>
          </cell>
          <cell r="G10">
            <v>45732.6863406884</v>
          </cell>
          <cell r="H10">
            <v>102581.801997738</v>
          </cell>
          <cell r="I10">
            <v>181426.09651696001</v>
          </cell>
          <cell r="J10">
            <v>190555.53289848799</v>
          </cell>
          <cell r="K10">
            <v>201986.12585772201</v>
          </cell>
        </row>
        <row r="11">
          <cell r="C11" t="str">
            <v>ELC-REN-WND-OUT</v>
          </cell>
          <cell r="D11">
            <v>2162.5906265184699</v>
          </cell>
          <cell r="E11">
            <v>5241.9800393175501</v>
          </cell>
          <cell r="F11">
            <v>17961.955986825698</v>
          </cell>
          <cell r="G11">
            <v>41863.444384670402</v>
          </cell>
          <cell r="H11">
            <v>65924.567874459404</v>
          </cell>
          <cell r="I11">
            <v>63761.977247941002</v>
          </cell>
          <cell r="J11">
            <v>63761.977247941002</v>
          </cell>
          <cell r="K11">
            <v>63761.977247941002</v>
          </cell>
        </row>
        <row r="12">
          <cell r="C12" t="str">
            <v>ELC11PP-ANS1E</v>
          </cell>
          <cell r="D12">
            <v>4428.6699875000904</v>
          </cell>
          <cell r="E12">
            <v>2979.7853023255798</v>
          </cell>
          <cell r="F12">
            <v>2979.7853023255798</v>
          </cell>
          <cell r="G12">
            <v>2979.7853023255798</v>
          </cell>
          <cell r="H12">
            <v>2979.7853023255798</v>
          </cell>
        </row>
        <row r="13">
          <cell r="C13" t="str">
            <v>ELC14PP-BSCTP1E</v>
          </cell>
          <cell r="D13">
            <v>229808.27195677001</v>
          </cell>
          <cell r="E13">
            <v>227885.245399901</v>
          </cell>
          <cell r="F13">
            <v>203329.36056790099</v>
          </cell>
          <cell r="G13">
            <v>203329.36056790099</v>
          </cell>
          <cell r="H13">
            <v>189762.573367901</v>
          </cell>
          <cell r="I13">
            <v>149062.211767901</v>
          </cell>
          <cell r="J13">
            <v>121250.298007901</v>
          </cell>
          <cell r="K13">
            <v>78921.921943900903</v>
          </cell>
        </row>
        <row r="14">
          <cell r="C14" t="str">
            <v>ELC14PP-BSCTP1N</v>
          </cell>
          <cell r="E14">
            <v>6783.3936000000103</v>
          </cell>
          <cell r="F14">
            <v>49247.437536000099</v>
          </cell>
          <cell r="G14">
            <v>49247.437535999998</v>
          </cell>
          <cell r="H14">
            <v>49247.437535999998</v>
          </cell>
          <cell r="I14">
            <v>49247.437536000099</v>
          </cell>
          <cell r="J14">
            <v>49247.437535999998</v>
          </cell>
          <cell r="K14">
            <v>49247.437535999998</v>
          </cell>
        </row>
        <row r="15">
          <cell r="C15" t="str">
            <v>ELC14PP-IGCC1E</v>
          </cell>
          <cell r="D15">
            <v>1286.33111539535</v>
          </cell>
          <cell r="E15">
            <v>2337.15165791442</v>
          </cell>
          <cell r="F15">
            <v>2337.15165791442</v>
          </cell>
          <cell r="G15">
            <v>2337.15165791442</v>
          </cell>
          <cell r="H15">
            <v>2337.15165791442</v>
          </cell>
          <cell r="I15">
            <v>2337.15165791442</v>
          </cell>
          <cell r="J15">
            <v>2337.15165791442</v>
          </cell>
          <cell r="K15">
            <v>2337.15165791442</v>
          </cell>
        </row>
        <row r="16">
          <cell r="C16" t="str">
            <v>ELC14PP-IGCC1N</v>
          </cell>
          <cell r="F16">
            <v>2699.3349209302401</v>
          </cell>
          <cell r="G16">
            <v>2699.3349209302401</v>
          </cell>
          <cell r="H16">
            <v>2699.3349209302301</v>
          </cell>
          <cell r="I16">
            <v>2699.3349209302301</v>
          </cell>
          <cell r="J16">
            <v>2699.3349209302401</v>
          </cell>
          <cell r="K16">
            <v>2699.3349209302301</v>
          </cell>
        </row>
        <row r="17">
          <cell r="C17" t="str">
            <v>ELC23PP-KES1E</v>
          </cell>
        </row>
        <row r="18">
          <cell r="C18" t="str">
            <v>ELC24PP-DSSCC1E</v>
          </cell>
        </row>
        <row r="19">
          <cell r="C19" t="str">
            <v>ELC24PP-DSSCT1E</v>
          </cell>
        </row>
        <row r="20">
          <cell r="C20" t="str">
            <v>ELC27PP-BKCCT1E</v>
          </cell>
        </row>
        <row r="21">
          <cell r="C21" t="str">
            <v>ELC27PP-BKCTP1E</v>
          </cell>
          <cell r="J21">
            <v>34.149255587612799</v>
          </cell>
          <cell r="K21">
            <v>25.295047736157201</v>
          </cell>
        </row>
        <row r="22">
          <cell r="C22" t="str">
            <v>ELC51NGL-NGLCCwCHP1E</v>
          </cell>
          <cell r="D22">
            <v>21251.7156522101</v>
          </cell>
          <cell r="E22">
            <v>21251.7156522101</v>
          </cell>
          <cell r="F22">
            <v>21251.7156522101</v>
          </cell>
          <cell r="G22">
            <v>21251.7156522101</v>
          </cell>
          <cell r="H22">
            <v>21251.7156522101</v>
          </cell>
          <cell r="I22">
            <v>21251.7156522101</v>
          </cell>
          <cell r="J22">
            <v>21251.7156522101</v>
          </cell>
          <cell r="K22">
            <v>21251.7156522101</v>
          </cell>
        </row>
        <row r="23">
          <cell r="C23" t="str">
            <v>ELC51PP-NGLCC1E</v>
          </cell>
          <cell r="D23">
            <v>96304.819887110003</v>
          </cell>
          <cell r="E23">
            <v>71848.652542931697</v>
          </cell>
          <cell r="F23">
            <v>74910.799409667801</v>
          </cell>
          <cell r="G23">
            <v>92860.652207978797</v>
          </cell>
          <cell r="H23">
            <v>97571.6893008318</v>
          </cell>
          <cell r="I23">
            <v>121696.76630252</v>
          </cell>
          <cell r="J23">
            <v>139252.50231400199</v>
          </cell>
          <cell r="K23">
            <v>146853.422591574</v>
          </cell>
        </row>
        <row r="24">
          <cell r="C24" t="str">
            <v>ELC51PP-NGLCC1N</v>
          </cell>
          <cell r="E24">
            <v>2436.2085934883698</v>
          </cell>
          <cell r="F24">
            <v>7476.7998674290402</v>
          </cell>
          <cell r="G24">
            <v>37689.494703775803</v>
          </cell>
          <cell r="H24">
            <v>16011.3581649433</v>
          </cell>
          <cell r="I24">
            <v>37165.638460382797</v>
          </cell>
          <cell r="J24">
            <v>80960.163349937706</v>
          </cell>
          <cell r="K24">
            <v>145942.97905006199</v>
          </cell>
        </row>
        <row r="25">
          <cell r="C25" t="str">
            <v>ELC51PP-NGLCT1N</v>
          </cell>
          <cell r="I25">
            <v>887.89898040855098</v>
          </cell>
          <cell r="J25">
            <v>10658.524007734</v>
          </cell>
          <cell r="K25">
            <v>8168.7725127367003</v>
          </cell>
        </row>
        <row r="26">
          <cell r="C26" t="str">
            <v>ELC51PP-NGLFEC1E</v>
          </cell>
          <cell r="D26">
            <v>1428.19356725582</v>
          </cell>
          <cell r="E26">
            <v>2014.7730680930299</v>
          </cell>
          <cell r="F26">
            <v>2014.7730680930299</v>
          </cell>
          <cell r="G26">
            <v>2014.7730680930299</v>
          </cell>
          <cell r="H26">
            <v>2014.7730680930199</v>
          </cell>
          <cell r="I26">
            <v>2014.7730680930199</v>
          </cell>
          <cell r="J26">
            <v>2014.7730680930199</v>
          </cell>
          <cell r="K26">
            <v>2014.7730680930199</v>
          </cell>
        </row>
        <row r="27">
          <cell r="C27" t="str">
            <v>ELC51PP-NGLFEC1N</v>
          </cell>
          <cell r="E27">
            <v>1661.6685097674499</v>
          </cell>
          <cell r="F27">
            <v>2769.44751627907</v>
          </cell>
          <cell r="G27">
            <v>3150.2465497674398</v>
          </cell>
          <cell r="H27">
            <v>3150.2465497674302</v>
          </cell>
          <cell r="I27">
            <v>3150.2465497674302</v>
          </cell>
          <cell r="J27">
            <v>3150.2465497674302</v>
          </cell>
          <cell r="K27">
            <v>3150.2465497674302</v>
          </cell>
        </row>
        <row r="28">
          <cell r="C28" t="str">
            <v>ELC62PP-NURAPR1N</v>
          </cell>
          <cell r="E28">
            <v>28895.1533581396</v>
          </cell>
          <cell r="F28">
            <v>48158.588930232603</v>
          </cell>
          <cell r="G28">
            <v>48158.588930232603</v>
          </cell>
          <cell r="H28">
            <v>48158.588930232603</v>
          </cell>
          <cell r="I28">
            <v>48158.588930232603</v>
          </cell>
          <cell r="J28">
            <v>48158.588930232603</v>
          </cell>
          <cell r="K28">
            <v>48158.588930232603</v>
          </cell>
        </row>
        <row r="29">
          <cell r="C29" t="str">
            <v>ELC62PP-NUROPR1E</v>
          </cell>
          <cell r="D29">
            <v>76905.344711496393</v>
          </cell>
          <cell r="E29">
            <v>78429.701972093098</v>
          </cell>
          <cell r="F29">
            <v>78429.701972093098</v>
          </cell>
          <cell r="G29">
            <v>78429.701972093098</v>
          </cell>
          <cell r="H29">
            <v>78429.701972093098</v>
          </cell>
          <cell r="I29">
            <v>64670.105134883801</v>
          </cell>
          <cell r="J29">
            <v>37150.911460465199</v>
          </cell>
          <cell r="K29">
            <v>30271.113041860499</v>
          </cell>
        </row>
        <row r="30">
          <cell r="C30" t="str">
            <v>ELC62PP-NURPWR1E</v>
          </cell>
          <cell r="D30">
            <v>56329.7919597363</v>
          </cell>
          <cell r="E30">
            <v>57446.316795348903</v>
          </cell>
          <cell r="F30">
            <v>33367.022330232598</v>
          </cell>
          <cell r="G30">
            <v>13759.596837209299</v>
          </cell>
        </row>
        <row r="31">
          <cell r="C31" t="str">
            <v>ELC63PP-EUROPR1E</v>
          </cell>
          <cell r="D31">
            <v>14699.795153831399</v>
          </cell>
          <cell r="E31">
            <v>14445.3957829711</v>
          </cell>
          <cell r="F31">
            <v>14445.3957829711</v>
          </cell>
        </row>
        <row r="32">
          <cell r="C32" t="str">
            <v>ELC64PP-GHY1E</v>
          </cell>
          <cell r="D32">
            <v>2264.5580887697502</v>
          </cell>
          <cell r="E32">
            <v>2772.5675267720999</v>
          </cell>
          <cell r="F32">
            <v>2772.5675267720999</v>
          </cell>
          <cell r="G32">
            <v>2772.5675267720999</v>
          </cell>
          <cell r="H32">
            <v>2772.5675267720999</v>
          </cell>
          <cell r="I32">
            <v>2772.5675267720999</v>
          </cell>
          <cell r="J32">
            <v>2772.5675267720999</v>
          </cell>
          <cell r="K32">
            <v>2772.5675267720999</v>
          </cell>
        </row>
        <row r="33">
          <cell r="C33" t="str">
            <v>ELC65PP-PHY1E</v>
          </cell>
          <cell r="D33">
            <v>4186.0465116279101</v>
          </cell>
          <cell r="E33">
            <v>4186.0465116279101</v>
          </cell>
          <cell r="F33">
            <v>4186.0465116279101</v>
          </cell>
          <cell r="G33">
            <v>4186.0465116279101</v>
          </cell>
          <cell r="H33">
            <v>3329.0487772285501</v>
          </cell>
          <cell r="I33">
            <v>5148.8937209302503</v>
          </cell>
          <cell r="J33">
            <v>4864.7235784902796</v>
          </cell>
          <cell r="K33">
            <v>4478.1045254793698</v>
          </cell>
        </row>
        <row r="34">
          <cell r="C34" t="str">
            <v>ELC65PP-PHY1N</v>
          </cell>
          <cell r="H34">
            <v>1360.6568951366901</v>
          </cell>
          <cell r="I34">
            <v>2191.0186046511699</v>
          </cell>
          <cell r="J34">
            <v>2090.21452984904</v>
          </cell>
          <cell r="K34">
            <v>1852.0795191314</v>
          </cell>
        </row>
        <row r="35">
          <cell r="C35" t="str">
            <v>ELC66PP-SHY04MW1E</v>
          </cell>
          <cell r="D35">
            <v>7.3735028128004796</v>
          </cell>
          <cell r="E35">
            <v>6.2224928372093098</v>
          </cell>
          <cell r="F35">
            <v>6.2224928372093098</v>
          </cell>
          <cell r="G35">
            <v>6.2224928372093098</v>
          </cell>
          <cell r="H35">
            <v>6.2224928372093</v>
          </cell>
          <cell r="I35">
            <v>6.2224928372093098</v>
          </cell>
          <cell r="J35">
            <v>6.2224928372093098</v>
          </cell>
          <cell r="K35">
            <v>6.2224928372093098</v>
          </cell>
        </row>
        <row r="36">
          <cell r="C36" t="str">
            <v>ELC66PP-SHY3MW1E</v>
          </cell>
          <cell r="D36">
            <v>151.55520244966499</v>
          </cell>
          <cell r="E36">
            <v>92.455726671628</v>
          </cell>
          <cell r="F36">
            <v>92.455726671628</v>
          </cell>
          <cell r="G36">
            <v>92.455726671628</v>
          </cell>
          <cell r="H36">
            <v>92.455726671628</v>
          </cell>
          <cell r="I36">
            <v>92.455726671628</v>
          </cell>
          <cell r="J36">
            <v>92.455726671628</v>
          </cell>
          <cell r="K36">
            <v>92.455726671628</v>
          </cell>
        </row>
        <row r="37">
          <cell r="C37" t="str">
            <v>ELC66PP-SHY3MW1N</v>
          </cell>
          <cell r="E37">
            <v>96.404818604651197</v>
          </cell>
          <cell r="F37">
            <v>289.21445581395398</v>
          </cell>
          <cell r="G37">
            <v>815.05892093023294</v>
          </cell>
          <cell r="H37">
            <v>815.05892093023294</v>
          </cell>
          <cell r="I37">
            <v>815.05892093023397</v>
          </cell>
          <cell r="J37">
            <v>815.05892093023294</v>
          </cell>
          <cell r="K37">
            <v>815.05892093023294</v>
          </cell>
        </row>
        <row r="38">
          <cell r="C38" t="str">
            <v>ELC82PP-SPV1E</v>
          </cell>
          <cell r="D38">
            <v>6898.0058734336699</v>
          </cell>
          <cell r="E38">
            <v>6898.0058734336699</v>
          </cell>
          <cell r="F38">
            <v>6898.0058734336699</v>
          </cell>
          <cell r="G38">
            <v>6898.0058734336699</v>
          </cell>
          <cell r="H38">
            <v>6898.0058734336699</v>
          </cell>
        </row>
        <row r="39">
          <cell r="C39" t="str">
            <v>ELC82PP-SPV1N</v>
          </cell>
          <cell r="E39">
            <v>5859.2675792700102</v>
          </cell>
          <cell r="F39">
            <v>19757.995325445401</v>
          </cell>
          <cell r="G39">
            <v>38834.6804672547</v>
          </cell>
          <cell r="H39">
            <v>95683.796124304004</v>
          </cell>
          <cell r="I39">
            <v>181426.09651696001</v>
          </cell>
          <cell r="J39">
            <v>190555.53289848799</v>
          </cell>
          <cell r="K39">
            <v>201986.12585772201</v>
          </cell>
        </row>
        <row r="40">
          <cell r="C40" t="str">
            <v>ELC83PP-BMS1E</v>
          </cell>
          <cell r="D40">
            <v>3728.8156865860501</v>
          </cell>
          <cell r="E40">
            <v>3728.8156865860501</v>
          </cell>
          <cell r="F40">
            <v>3728.8156865860501</v>
          </cell>
          <cell r="G40">
            <v>3728.8156865860501</v>
          </cell>
          <cell r="H40">
            <v>3728.8156865860501</v>
          </cell>
          <cell r="I40">
            <v>3728.8156865860501</v>
          </cell>
          <cell r="J40">
            <v>3728.8156865860501</v>
          </cell>
          <cell r="K40">
            <v>3728.8156865860501</v>
          </cell>
        </row>
        <row r="41">
          <cell r="C41" t="str">
            <v>ELC83PP-BMS1N</v>
          </cell>
          <cell r="E41">
            <v>4644.9594418604602</v>
          </cell>
          <cell r="F41">
            <v>7975.3077209302301</v>
          </cell>
          <cell r="G41">
            <v>10604.5300465116</v>
          </cell>
          <cell r="H41">
            <v>10604.5300465116</v>
          </cell>
          <cell r="I41">
            <v>10604.5300465116</v>
          </cell>
          <cell r="J41">
            <v>10604.5300465116</v>
          </cell>
          <cell r="K41">
            <v>10604.5300465116</v>
          </cell>
        </row>
        <row r="42">
          <cell r="C42" t="str">
            <v>ELC83PP-BMSLFG1E</v>
          </cell>
          <cell r="I42">
            <v>451.59592296558202</v>
          </cell>
          <cell r="J42">
            <v>48.981531516279098</v>
          </cell>
          <cell r="K42">
            <v>70.229857864186101</v>
          </cell>
        </row>
        <row r="43">
          <cell r="C43" t="str">
            <v>ELC83PP-BMSLFG1N</v>
          </cell>
          <cell r="D43">
            <v>604.335515609303</v>
          </cell>
          <cell r="E43">
            <v>604.335515609303</v>
          </cell>
          <cell r="F43">
            <v>604.335515609303</v>
          </cell>
          <cell r="G43">
            <v>604.33551560930198</v>
          </cell>
          <cell r="H43">
            <v>604.33551560930198</v>
          </cell>
          <cell r="I43">
            <v>604.33551560930198</v>
          </cell>
          <cell r="J43">
            <v>604.33551560930198</v>
          </cell>
          <cell r="K43">
            <v>604.33551560930198</v>
          </cell>
        </row>
        <row r="44">
          <cell r="C44" t="str">
            <v>ELC89PP-WND1E</v>
          </cell>
          <cell r="D44">
            <v>2162.5906265184699</v>
          </cell>
          <cell r="E44">
            <v>2162.5906265184699</v>
          </cell>
          <cell r="F44">
            <v>2162.5906265184699</v>
          </cell>
          <cell r="G44">
            <v>2162.5906265184699</v>
          </cell>
          <cell r="H44">
            <v>2162.5906265184699</v>
          </cell>
        </row>
        <row r="45">
          <cell r="C45" t="str">
            <v>ELC89PP-WND1N</v>
          </cell>
          <cell r="E45">
            <v>3079.3894127990802</v>
          </cell>
          <cell r="F45">
            <v>10826.8268299458</v>
          </cell>
          <cell r="G45">
            <v>15639.7302683629</v>
          </cell>
          <cell r="H45">
            <v>39700.853758151898</v>
          </cell>
          <cell r="I45">
            <v>39700.853758151898</v>
          </cell>
          <cell r="J45">
            <v>39700.853758151898</v>
          </cell>
          <cell r="K45">
            <v>39700.853758151898</v>
          </cell>
        </row>
        <row r="46">
          <cell r="C46" t="str">
            <v>ELC89PP-WNDOFF1N</v>
          </cell>
          <cell r="F46">
            <v>4972.5385303614203</v>
          </cell>
          <cell r="G46">
            <v>24061.123489788999</v>
          </cell>
          <cell r="H46">
            <v>24061.123489788999</v>
          </cell>
          <cell r="I46">
            <v>24061.123489788999</v>
          </cell>
          <cell r="J46">
            <v>24061.123489788999</v>
          </cell>
          <cell r="K46">
            <v>24061.123489788999</v>
          </cell>
        </row>
        <row r="47">
          <cell r="C47" t="str">
            <v>ELC90PP-MSW1E</v>
          </cell>
          <cell r="D47">
            <v>686.99265593068105</v>
          </cell>
          <cell r="E47">
            <v>1483.08471815442</v>
          </cell>
          <cell r="F47">
            <v>1483.08471815442</v>
          </cell>
          <cell r="G47">
            <v>1483.08471815442</v>
          </cell>
          <cell r="H47">
            <v>1483.08471815442</v>
          </cell>
          <cell r="I47">
            <v>1483.08471815442</v>
          </cell>
          <cell r="J47">
            <v>1483.08471815442</v>
          </cell>
          <cell r="K47">
            <v>1483.08471815442</v>
          </cell>
        </row>
        <row r="48">
          <cell r="C48" t="str">
            <v>ELC90PP-MSW1N</v>
          </cell>
          <cell r="E48">
            <v>785.26106790697895</v>
          </cell>
          <cell r="F48">
            <v>785.26106790697895</v>
          </cell>
          <cell r="G48">
            <v>785.26106790697895</v>
          </cell>
          <cell r="H48">
            <v>785.26106790697895</v>
          </cell>
          <cell r="I48">
            <v>785.26106790697895</v>
          </cell>
          <cell r="J48">
            <v>785.26106790697895</v>
          </cell>
          <cell r="K48">
            <v>785.26106790697895</v>
          </cell>
        </row>
        <row r="49">
          <cell r="C49" t="str">
            <v>ELC90PP-MSWOFF1E</v>
          </cell>
          <cell r="D49">
            <v>9346.9575553130198</v>
          </cell>
          <cell r="E49">
            <v>7603.00983962792</v>
          </cell>
          <cell r="F49">
            <v>7603.00983962792</v>
          </cell>
          <cell r="G49">
            <v>7603.00983962792</v>
          </cell>
          <cell r="H49">
            <v>7603.0098396279</v>
          </cell>
          <cell r="I49">
            <v>7603.0098396279</v>
          </cell>
          <cell r="J49">
            <v>7603.00983962791</v>
          </cell>
          <cell r="K49">
            <v>7603.00983962791</v>
          </cell>
        </row>
        <row r="50">
          <cell r="C50" t="str">
            <v>ELC90PP-MSWOFF1N</v>
          </cell>
          <cell r="E50">
            <v>117.789160186047</v>
          </cell>
          <cell r="F50">
            <v>117.789160186047</v>
          </cell>
          <cell r="G50">
            <v>117.789160186047</v>
          </cell>
          <cell r="H50">
            <v>117.789160186047</v>
          </cell>
          <cell r="I50">
            <v>117.789160186047</v>
          </cell>
          <cell r="J50">
            <v>117.789160186047</v>
          </cell>
          <cell r="K50">
            <v>117.789160186047</v>
          </cell>
        </row>
        <row r="51">
          <cell r="C51" t="str">
            <v>ELC92PP-OCE1E</v>
          </cell>
          <cell r="D51">
            <v>489.69348014168298</v>
          </cell>
          <cell r="E51">
            <v>489.482330900904</v>
          </cell>
          <cell r="F51">
            <v>489.482330900904</v>
          </cell>
          <cell r="G51">
            <v>489.48233090090298</v>
          </cell>
          <cell r="H51">
            <v>489.482330900904</v>
          </cell>
          <cell r="I51">
            <v>489.482330900904</v>
          </cell>
          <cell r="J51">
            <v>489.482330900904</v>
          </cell>
          <cell r="K51">
            <v>489.482330900904</v>
          </cell>
        </row>
        <row r="52">
          <cell r="C52" t="str">
            <v>ELCHHT90MSW-CHP1E-I</v>
          </cell>
          <cell r="D52">
            <v>561.477587715548</v>
          </cell>
          <cell r="E52">
            <v>1169.7449744073899</v>
          </cell>
          <cell r="F52">
            <v>1169.7449744073899</v>
          </cell>
          <cell r="G52">
            <v>1169.7449744073899</v>
          </cell>
        </row>
        <row r="53">
          <cell r="C53" t="str">
            <v>ELCHHT90MSW-CHP1N-I</v>
          </cell>
          <cell r="D53">
            <v>209.90292341255201</v>
          </cell>
          <cell r="E53">
            <v>209.90292341255201</v>
          </cell>
          <cell r="F53">
            <v>209.90292341255201</v>
          </cell>
          <cell r="G53">
            <v>209.90292341255201</v>
          </cell>
          <cell r="H53">
            <v>209.90292341255301</v>
          </cell>
          <cell r="I53">
            <v>209.90292341255301</v>
          </cell>
          <cell r="J53">
            <v>209.90292341255201</v>
          </cell>
          <cell r="K53">
            <v>209.90292341255201</v>
          </cell>
        </row>
        <row r="54">
          <cell r="C54" t="str">
            <v>ELCHLT27BKC-CHP1E-R</v>
          </cell>
          <cell r="D54">
            <v>2767.1049663661302</v>
          </cell>
          <cell r="E54">
            <v>968.48673822814305</v>
          </cell>
          <cell r="F54">
            <v>968.48673822814305</v>
          </cell>
          <cell r="G54">
            <v>968.48673822814305</v>
          </cell>
        </row>
        <row r="55">
          <cell r="C55" t="str">
            <v>ELCHLT51NGL-CHP1E-R</v>
          </cell>
          <cell r="D55">
            <v>3190.4170543217701</v>
          </cell>
          <cell r="E55">
            <v>5341.6180122474298</v>
          </cell>
          <cell r="F55">
            <v>5945.9029312250204</v>
          </cell>
          <cell r="G55">
            <v>6571.6360019390004</v>
          </cell>
        </row>
        <row r="56">
          <cell r="C56" t="str">
            <v>ELCHLT51NGL-CHP1N-R</v>
          </cell>
          <cell r="H56">
            <v>7908.16076046936</v>
          </cell>
          <cell r="I56">
            <v>8283.6186632769495</v>
          </cell>
          <cell r="J56">
            <v>8666.6460381790293</v>
          </cell>
          <cell r="K56">
            <v>9057.3954905872197</v>
          </cell>
        </row>
        <row r="61">
          <cell r="C61" t="str">
            <v>ELC-CHP-OUT</v>
          </cell>
          <cell r="D61">
            <v>6662.1450832886803</v>
          </cell>
          <cell r="E61">
            <v>6680.6277584190102</v>
          </cell>
          <cell r="F61">
            <v>5742.3521077996802</v>
          </cell>
          <cell r="G61">
            <v>4859.0527244910199</v>
          </cell>
          <cell r="H61">
            <v>2325.45569171843</v>
          </cell>
          <cell r="I61">
            <v>1092.6499815166601</v>
          </cell>
          <cell r="J61">
            <v>209.82675943429501</v>
          </cell>
          <cell r="K61">
            <v>310.91463371118499</v>
          </cell>
        </row>
        <row r="62">
          <cell r="C62" t="str">
            <v>ELC-REN-SPV-OUT</v>
          </cell>
          <cell r="D62">
            <v>6898.0058734336699</v>
          </cell>
          <cell r="E62">
            <v>12757.273452703699</v>
          </cell>
          <cell r="F62">
            <v>26656.001198879101</v>
          </cell>
          <cell r="G62">
            <v>45732.6863406884</v>
          </cell>
          <cell r="H62">
            <v>70716.013071975001</v>
          </cell>
          <cell r="I62">
            <v>124163.014171168</v>
          </cell>
          <cell r="J62">
            <v>121922.25625676601</v>
          </cell>
          <cell r="K62">
            <v>121910.128599455</v>
          </cell>
        </row>
        <row r="63">
          <cell r="C63" t="str">
            <v>ELC-REN-WND-OUT</v>
          </cell>
          <cell r="D63">
            <v>2162.5906265184699</v>
          </cell>
          <cell r="E63">
            <v>5241.9800393175501</v>
          </cell>
          <cell r="F63">
            <v>17961.955986825698</v>
          </cell>
          <cell r="G63">
            <v>41863.444384670402</v>
          </cell>
          <cell r="H63">
            <v>65924.567874459404</v>
          </cell>
          <cell r="I63">
            <v>63761.977247941002</v>
          </cell>
          <cell r="J63">
            <v>63761.977247941002</v>
          </cell>
          <cell r="K63">
            <v>63761.977247941002</v>
          </cell>
        </row>
        <row r="64">
          <cell r="C64" t="str">
            <v>ELC11PP-ANS1E</v>
          </cell>
          <cell r="D64">
            <v>4428.6699875000904</v>
          </cell>
          <cell r="E64">
            <v>2979.7853023255798</v>
          </cell>
          <cell r="F64">
            <v>2979.7853023255798</v>
          </cell>
          <cell r="G64">
            <v>2979.7853023255798</v>
          </cell>
          <cell r="H64">
            <v>2979.7853023255798</v>
          </cell>
        </row>
        <row r="65">
          <cell r="C65" t="str">
            <v>ELC14PP-BSCTP1E</v>
          </cell>
          <cell r="D65">
            <v>229808.27195677001</v>
          </cell>
          <cell r="E65">
            <v>227885.245399901</v>
          </cell>
          <cell r="F65">
            <v>180999.90882594799</v>
          </cell>
          <cell r="G65">
            <v>158670.45708399499</v>
          </cell>
          <cell r="H65">
            <v>148083.45518632099</v>
          </cell>
          <cell r="I65">
            <v>116322.449493297</v>
          </cell>
          <cell r="J65">
            <v>94619.095603064794</v>
          </cell>
          <cell r="K65">
            <v>61587.649682320603</v>
          </cell>
        </row>
        <row r="66">
          <cell r="C66" t="str">
            <v>ELC14PP-BSCTP1N</v>
          </cell>
          <cell r="E66">
            <v>6439.5722189624403</v>
          </cell>
          <cell r="F66">
            <v>42591.055599112697</v>
          </cell>
          <cell r="G66">
            <v>38430.816888558198</v>
          </cell>
          <cell r="H66">
            <v>38430.816888558198</v>
          </cell>
          <cell r="I66">
            <v>38430.816888558198</v>
          </cell>
          <cell r="J66">
            <v>38430.816888558198</v>
          </cell>
          <cell r="K66">
            <v>38430.816888558198</v>
          </cell>
        </row>
        <row r="67">
          <cell r="C67" t="str">
            <v>ELC14PP-IGCC1E</v>
          </cell>
          <cell r="D67">
            <v>1286.33111539535</v>
          </cell>
          <cell r="E67">
            <v>2337.15165791442</v>
          </cell>
          <cell r="F67">
            <v>2337.15165791442</v>
          </cell>
          <cell r="G67">
            <v>2337.15165791442</v>
          </cell>
          <cell r="H67">
            <v>2337.15165791442</v>
          </cell>
          <cell r="I67">
            <v>2337.15165791442</v>
          </cell>
          <cell r="J67">
            <v>2337.15165791442</v>
          </cell>
          <cell r="K67">
            <v>2337.15165791442</v>
          </cell>
        </row>
        <row r="68">
          <cell r="C68" t="str">
            <v>ELC14PP-IGCC1N</v>
          </cell>
          <cell r="F68">
            <v>2699.3349209302401</v>
          </cell>
          <cell r="G68">
            <v>2699.3349209302401</v>
          </cell>
          <cell r="H68">
            <v>2699.3349209302401</v>
          </cell>
          <cell r="I68">
            <v>2699.3349209302301</v>
          </cell>
          <cell r="J68">
            <v>2699.3349209302301</v>
          </cell>
          <cell r="K68">
            <v>2699.3349209302301</v>
          </cell>
        </row>
        <row r="69">
          <cell r="C69" t="str">
            <v>ELC51NGL-NGLCCwCHP1E</v>
          </cell>
          <cell r="D69">
            <v>21251.7156522101</v>
          </cell>
          <cell r="E69">
            <v>21251.7156522101</v>
          </cell>
          <cell r="F69">
            <v>21251.7156522101</v>
          </cell>
          <cell r="G69">
            <v>21251.7156522101</v>
          </cell>
          <cell r="H69">
            <v>21251.7156522101</v>
          </cell>
          <cell r="I69">
            <v>21251.7156522101</v>
          </cell>
          <cell r="J69">
            <v>20792.366700633698</v>
          </cell>
          <cell r="K69">
            <v>18593.424811182202</v>
          </cell>
        </row>
        <row r="70">
          <cell r="C70" t="str">
            <v>ELC51PP-NGLCC1E</v>
          </cell>
          <cell r="D70">
            <v>96371.577335637397</v>
          </cell>
          <cell r="E70">
            <v>57971.9442660723</v>
          </cell>
          <cell r="F70">
            <v>63262.205168099303</v>
          </cell>
          <cell r="G70">
            <v>80236.558330511602</v>
          </cell>
          <cell r="H70">
            <v>81180.7091503142</v>
          </cell>
          <cell r="I70">
            <v>91929.467867183397</v>
          </cell>
          <cell r="J70">
            <v>120427.78826642899</v>
          </cell>
          <cell r="K70">
            <v>146375.737545362</v>
          </cell>
        </row>
        <row r="71">
          <cell r="C71" t="str">
            <v>ELC51PP-NGLCC1N</v>
          </cell>
          <cell r="E71">
            <v>1262.7668169236499</v>
          </cell>
          <cell r="F71">
            <v>3636.1884532269301</v>
          </cell>
          <cell r="G71">
            <v>27849.901511538999</v>
          </cell>
          <cell r="H71">
            <v>6680.8779687243396</v>
          </cell>
          <cell r="I71">
            <v>12435.4409438248</v>
          </cell>
          <cell r="J71">
            <v>28545.294962849999</v>
          </cell>
          <cell r="K71">
            <v>38177.832732547897</v>
          </cell>
        </row>
        <row r="72">
          <cell r="C72" t="str">
            <v>ELC51PP-NGLCT1N</v>
          </cell>
          <cell r="J72">
            <v>953.16711375625903</v>
          </cell>
          <cell r="K72">
            <v>7392.1002427814301</v>
          </cell>
        </row>
        <row r="73">
          <cell r="C73" t="str">
            <v>ELC51PP-NGLFEC1E</v>
          </cell>
          <cell r="D73">
            <v>1428.19356725582</v>
          </cell>
          <cell r="E73">
            <v>2014.7730680930299</v>
          </cell>
          <cell r="F73">
            <v>2014.7730680930299</v>
          </cell>
          <cell r="G73">
            <v>2014.7730680930299</v>
          </cell>
          <cell r="H73">
            <v>2014.7730680930299</v>
          </cell>
          <cell r="I73">
            <v>2014.7730680930199</v>
          </cell>
          <cell r="J73">
            <v>2014.7730680930199</v>
          </cell>
          <cell r="K73">
            <v>2014.7730680930199</v>
          </cell>
        </row>
        <row r="74">
          <cell r="C74" t="str">
            <v>ELC51PP-NGLFEC1N</v>
          </cell>
          <cell r="E74">
            <v>1661.6685097674499</v>
          </cell>
          <cell r="F74">
            <v>2769.44751627907</v>
          </cell>
          <cell r="G74">
            <v>3150.2465497674398</v>
          </cell>
          <cell r="H74">
            <v>3150.2465497674398</v>
          </cell>
          <cell r="I74">
            <v>3150.2465497674302</v>
          </cell>
          <cell r="J74">
            <v>3150.2465497674302</v>
          </cell>
          <cell r="K74">
            <v>3150.2465497674398</v>
          </cell>
        </row>
        <row r="75">
          <cell r="C75" t="str">
            <v>ELC62PP-NURAPR1N</v>
          </cell>
          <cell r="E75">
            <v>28895.1533581396</v>
          </cell>
          <cell r="F75">
            <v>48158.588930232603</v>
          </cell>
          <cell r="G75">
            <v>48158.588930232603</v>
          </cell>
          <cell r="H75">
            <v>48158.588930232603</v>
          </cell>
          <cell r="I75">
            <v>48158.588930232603</v>
          </cell>
          <cell r="J75">
            <v>48158.588930232603</v>
          </cell>
          <cell r="K75">
            <v>48158.588930232603</v>
          </cell>
        </row>
        <row r="76">
          <cell r="C76" t="str">
            <v>ELC62PP-NUROPR1E</v>
          </cell>
          <cell r="D76">
            <v>76905.344711496306</v>
          </cell>
          <cell r="E76">
            <v>78429.701972093098</v>
          </cell>
          <cell r="F76">
            <v>78429.701972093098</v>
          </cell>
          <cell r="G76">
            <v>78429.701972093098</v>
          </cell>
          <cell r="H76">
            <v>78429.701972092997</v>
          </cell>
          <cell r="I76">
            <v>64670.105134883801</v>
          </cell>
          <cell r="J76">
            <v>37150.911460465199</v>
          </cell>
          <cell r="K76">
            <v>30271.113041860499</v>
          </cell>
        </row>
        <row r="77">
          <cell r="C77" t="str">
            <v>ELC62PP-NURPWR1E</v>
          </cell>
          <cell r="D77">
            <v>56329.7919597363</v>
          </cell>
          <cell r="E77">
            <v>57446.316795348903</v>
          </cell>
          <cell r="F77">
            <v>33367.022330232598</v>
          </cell>
          <cell r="G77">
            <v>13759.596837209299</v>
          </cell>
        </row>
        <row r="78">
          <cell r="C78" t="str">
            <v>ELC63PP-EUROPR1E</v>
          </cell>
          <cell r="D78">
            <v>14699.795153831399</v>
          </cell>
          <cell r="E78">
            <v>14445.3957829711</v>
          </cell>
          <cell r="F78">
            <v>14445.3957829711</v>
          </cell>
        </row>
        <row r="79">
          <cell r="C79" t="str">
            <v>ELC64PP-GHY1E</v>
          </cell>
          <cell r="D79">
            <v>2264.5580887697502</v>
          </cell>
          <cell r="E79">
            <v>2772.5675267720999</v>
          </cell>
          <cell r="F79">
            <v>2772.5675267720999</v>
          </cell>
          <cell r="G79">
            <v>2772.5675267720999</v>
          </cell>
          <cell r="H79">
            <v>2772.5675267720999</v>
          </cell>
          <cell r="I79">
            <v>2772.5675267720999</v>
          </cell>
          <cell r="J79">
            <v>2772.5675267720999</v>
          </cell>
          <cell r="K79">
            <v>2772.5675267720999</v>
          </cell>
        </row>
        <row r="80">
          <cell r="C80" t="str">
            <v>ELC65PP-PHY1E</v>
          </cell>
          <cell r="D80">
            <v>4186.0465116279101</v>
          </cell>
          <cell r="E80">
            <v>4186.0465116279101</v>
          </cell>
          <cell r="F80">
            <v>4186.0465116279101</v>
          </cell>
          <cell r="G80">
            <v>4186.0465116279101</v>
          </cell>
          <cell r="H80">
            <v>945.42805021060803</v>
          </cell>
          <cell r="I80">
            <v>5148.8937209302503</v>
          </cell>
          <cell r="J80">
            <v>4324.4723588872503</v>
          </cell>
          <cell r="K80">
            <v>2237.38474805846</v>
          </cell>
        </row>
        <row r="81">
          <cell r="C81" t="str">
            <v>ELC65PP-PHY1N</v>
          </cell>
          <cell r="H81">
            <v>436.447409494525</v>
          </cell>
          <cell r="I81">
            <v>2191.0186046511699</v>
          </cell>
          <cell r="J81">
            <v>1750.8957631584301</v>
          </cell>
          <cell r="K81">
            <v>835.00445984876296</v>
          </cell>
        </row>
        <row r="82">
          <cell r="C82" t="str">
            <v>ELC66PP-SHY04MW1E</v>
          </cell>
          <cell r="D82">
            <v>7.3735028128004796</v>
          </cell>
          <cell r="E82">
            <v>6.2224928372093098</v>
          </cell>
          <cell r="F82">
            <v>6.2224928372093098</v>
          </cell>
          <cell r="G82">
            <v>6.2224928372093098</v>
          </cell>
          <cell r="H82">
            <v>6.2224928372093098</v>
          </cell>
          <cell r="I82">
            <v>6.2224928372093</v>
          </cell>
          <cell r="J82">
            <v>6.2224928372093</v>
          </cell>
          <cell r="K82">
            <v>6.2224928372093098</v>
          </cell>
        </row>
        <row r="83">
          <cell r="C83" t="str">
            <v>ELC66PP-SHY3MW1E</v>
          </cell>
          <cell r="D83">
            <v>151.55520244966499</v>
          </cell>
          <cell r="E83">
            <v>92.455726671628</v>
          </cell>
          <cell r="F83">
            <v>92.455726671628</v>
          </cell>
          <cell r="G83">
            <v>92.455726671628</v>
          </cell>
          <cell r="H83">
            <v>92.455726671628</v>
          </cell>
          <cell r="I83">
            <v>92.455726671628</v>
          </cell>
          <cell r="J83">
            <v>92.455726671628</v>
          </cell>
          <cell r="K83">
            <v>92.455726671628</v>
          </cell>
        </row>
        <row r="84">
          <cell r="C84" t="str">
            <v>ELC66PP-SHY3MW1N</v>
          </cell>
          <cell r="E84">
            <v>96.404818604651297</v>
          </cell>
          <cell r="F84">
            <v>289.21445581395398</v>
          </cell>
          <cell r="G84">
            <v>815.05892093023397</v>
          </cell>
          <cell r="H84">
            <v>815.05892093023294</v>
          </cell>
          <cell r="I84">
            <v>815.05892093023294</v>
          </cell>
          <cell r="J84">
            <v>815.05892093023397</v>
          </cell>
          <cell r="K84">
            <v>815.05892093023294</v>
          </cell>
        </row>
        <row r="85">
          <cell r="C85" t="str">
            <v>ELC82PP-SPV1E</v>
          </cell>
          <cell r="D85">
            <v>6898.0058734336699</v>
          </cell>
          <cell r="E85">
            <v>6898.0058734336699</v>
          </cell>
          <cell r="F85">
            <v>6898.0058734336699</v>
          </cell>
          <cell r="G85">
            <v>6898.0058734336699</v>
          </cell>
          <cell r="H85">
            <v>6898.0058734336699</v>
          </cell>
        </row>
        <row r="86">
          <cell r="C86" t="str">
            <v>ELC82PP-SPV1N</v>
          </cell>
          <cell r="E86">
            <v>5859.2675792700102</v>
          </cell>
          <cell r="F86">
            <v>19757.995325445401</v>
          </cell>
          <cell r="G86">
            <v>38834.6804672547</v>
          </cell>
          <cell r="H86">
            <v>63818.007198541301</v>
          </cell>
          <cell r="I86">
            <v>124163.014171168</v>
          </cell>
          <cell r="J86">
            <v>121922.25625676601</v>
          </cell>
          <cell r="K86">
            <v>121910.128599455</v>
          </cell>
        </row>
        <row r="87">
          <cell r="C87" t="str">
            <v>ELC83PP-BMS1E</v>
          </cell>
          <cell r="D87">
            <v>3728.8156865860501</v>
          </cell>
          <cell r="E87">
            <v>3728.8156865860501</v>
          </cell>
          <cell r="F87">
            <v>3728.8156865860501</v>
          </cell>
          <cell r="G87">
            <v>3728.8156865860501</v>
          </cell>
          <cell r="H87">
            <v>3728.8156865860501</v>
          </cell>
          <cell r="I87">
            <v>3728.8156865860501</v>
          </cell>
          <cell r="J87">
            <v>3728.8156865860501</v>
          </cell>
          <cell r="K87">
            <v>3728.8156865860501</v>
          </cell>
        </row>
        <row r="88">
          <cell r="C88" t="str">
            <v>ELC83PP-BMS1N</v>
          </cell>
          <cell r="E88">
            <v>4644.9594418604402</v>
          </cell>
          <cell r="F88">
            <v>7975.30772093019</v>
          </cell>
          <cell r="G88">
            <v>10604.5300465116</v>
          </cell>
          <cell r="H88">
            <v>10604.5300465116</v>
          </cell>
          <cell r="I88">
            <v>10604.5300465116</v>
          </cell>
          <cell r="J88">
            <v>10604.5300465116</v>
          </cell>
          <cell r="K88">
            <v>10604.5300465116</v>
          </cell>
        </row>
        <row r="89">
          <cell r="C89" t="str">
            <v>ELC83PP-BMSLFG1E</v>
          </cell>
          <cell r="I89">
            <v>453.25163670697702</v>
          </cell>
          <cell r="K89">
            <v>18.212851155348901</v>
          </cell>
        </row>
        <row r="90">
          <cell r="C90" t="str">
            <v>ELC83PP-BMSLFG1N</v>
          </cell>
          <cell r="D90">
            <v>604.335515609303</v>
          </cell>
          <cell r="E90">
            <v>604.33551560930198</v>
          </cell>
          <cell r="F90">
            <v>604.33551560930198</v>
          </cell>
          <cell r="G90">
            <v>604.335515609303</v>
          </cell>
          <cell r="H90">
            <v>604.33551560930198</v>
          </cell>
          <cell r="I90">
            <v>604.33551560930198</v>
          </cell>
          <cell r="J90">
            <v>604.33551560930198</v>
          </cell>
          <cell r="K90">
            <v>604.33551560930198</v>
          </cell>
        </row>
        <row r="91">
          <cell r="C91" t="str">
            <v>ELC89PP-WND1E</v>
          </cell>
          <cell r="D91">
            <v>2162.5906265184699</v>
          </cell>
          <cell r="E91">
            <v>2162.5906265184699</v>
          </cell>
          <cell r="F91">
            <v>2162.5906265184699</v>
          </cell>
          <cell r="G91">
            <v>2162.5906265184699</v>
          </cell>
          <cell r="H91">
            <v>2162.5906265184699</v>
          </cell>
        </row>
        <row r="92">
          <cell r="C92" t="str">
            <v>ELC89PP-WND1N</v>
          </cell>
          <cell r="E92">
            <v>3079.3894127990802</v>
          </cell>
          <cell r="F92">
            <v>10826.8268299458</v>
          </cell>
          <cell r="G92">
            <v>15639.7302683629</v>
          </cell>
          <cell r="H92">
            <v>39700.853758151898</v>
          </cell>
          <cell r="I92">
            <v>39700.853758151898</v>
          </cell>
          <cell r="J92">
            <v>39700.853758151898</v>
          </cell>
          <cell r="K92">
            <v>39700.853758151898</v>
          </cell>
        </row>
        <row r="93">
          <cell r="C93" t="str">
            <v>ELC89PP-WNDOFF1N</v>
          </cell>
          <cell r="F93">
            <v>4972.5385303614203</v>
          </cell>
          <cell r="G93">
            <v>24061.123489788999</v>
          </cell>
          <cell r="H93">
            <v>24061.123489788999</v>
          </cell>
          <cell r="I93">
            <v>24061.123489788999</v>
          </cell>
          <cell r="J93">
            <v>24061.123489788999</v>
          </cell>
          <cell r="K93">
            <v>24061.123489788999</v>
          </cell>
        </row>
        <row r="94">
          <cell r="C94" t="str">
            <v>ELC90PP-MSW1E</v>
          </cell>
          <cell r="D94">
            <v>686.99265593068105</v>
          </cell>
          <cell r="E94">
            <v>1483.08471815442</v>
          </cell>
          <cell r="F94">
            <v>1483.08471815442</v>
          </cell>
          <cell r="G94">
            <v>1483.08471815442</v>
          </cell>
          <cell r="H94">
            <v>1483.08471815442</v>
          </cell>
          <cell r="I94">
            <v>1483.08471815442</v>
          </cell>
          <cell r="J94">
            <v>1483.08471815442</v>
          </cell>
          <cell r="K94">
            <v>1483.08471815442</v>
          </cell>
        </row>
        <row r="95">
          <cell r="C95" t="str">
            <v>ELC90PP-MSW1N</v>
          </cell>
          <cell r="E95">
            <v>785.26106790697895</v>
          </cell>
          <cell r="F95">
            <v>785.26106790697895</v>
          </cell>
          <cell r="G95">
            <v>785.26106790697895</v>
          </cell>
          <cell r="H95">
            <v>785.26106790697895</v>
          </cell>
          <cell r="I95">
            <v>785.26106790697895</v>
          </cell>
          <cell r="J95">
            <v>785.26106790697895</v>
          </cell>
          <cell r="K95">
            <v>785.26106790697895</v>
          </cell>
        </row>
        <row r="96">
          <cell r="C96" t="str">
            <v>ELC90PP-MSWOFF1E</v>
          </cell>
          <cell r="D96">
            <v>9346.9575553130198</v>
          </cell>
          <cell r="E96">
            <v>7603.00983962793</v>
          </cell>
          <cell r="F96">
            <v>7603.00983962791</v>
          </cell>
          <cell r="G96">
            <v>7603.00983962792</v>
          </cell>
          <cell r="H96">
            <v>7603.0098396279</v>
          </cell>
          <cell r="I96">
            <v>7603.0098396279</v>
          </cell>
          <cell r="J96">
            <v>7603.0098396279</v>
          </cell>
          <cell r="K96">
            <v>7603.0098396279</v>
          </cell>
        </row>
        <row r="97">
          <cell r="C97" t="str">
            <v>ELC90PP-MSWOFF1N</v>
          </cell>
          <cell r="E97">
            <v>117.789160186047</v>
          </cell>
          <cell r="F97">
            <v>117.789160186047</v>
          </cell>
          <cell r="G97">
            <v>117.789160186047</v>
          </cell>
          <cell r="H97">
            <v>117.789160186047</v>
          </cell>
          <cell r="I97">
            <v>117.789160186047</v>
          </cell>
          <cell r="J97">
            <v>117.789160186047</v>
          </cell>
          <cell r="K97">
            <v>117.789160186047</v>
          </cell>
        </row>
        <row r="98">
          <cell r="C98" t="str">
            <v>ELC92PP-OCE1E</v>
          </cell>
          <cell r="D98">
            <v>489.69348014168298</v>
          </cell>
          <cell r="E98">
            <v>489.482330900904</v>
          </cell>
          <cell r="F98">
            <v>489.482330900904</v>
          </cell>
          <cell r="G98">
            <v>489.48233090090298</v>
          </cell>
          <cell r="H98">
            <v>489.482330900904</v>
          </cell>
          <cell r="I98">
            <v>489.482330900904</v>
          </cell>
          <cell r="J98">
            <v>489.482330900904</v>
          </cell>
          <cell r="K98">
            <v>489.482330900904</v>
          </cell>
        </row>
        <row r="99">
          <cell r="C99" t="str">
            <v>ELCHHT90MSW-CHP1E-I</v>
          </cell>
          <cell r="D99">
            <v>561.477587715548</v>
          </cell>
          <cell r="E99">
            <v>1169.7449744073899</v>
          </cell>
          <cell r="F99">
            <v>1169.7449744073899</v>
          </cell>
          <cell r="G99">
            <v>1169.7449744073899</v>
          </cell>
        </row>
        <row r="100">
          <cell r="C100" t="str">
            <v>ELCHHT90MSW-CHP1N-I</v>
          </cell>
          <cell r="D100">
            <v>209.90292341255201</v>
          </cell>
          <cell r="E100">
            <v>209.90292341255201</v>
          </cell>
          <cell r="F100">
            <v>209.90292341255201</v>
          </cell>
          <cell r="G100">
            <v>209.90292341255201</v>
          </cell>
          <cell r="H100">
            <v>209.90292341255201</v>
          </cell>
          <cell r="I100">
            <v>209.90292341255301</v>
          </cell>
          <cell r="J100">
            <v>209.82675943429501</v>
          </cell>
          <cell r="K100">
            <v>209.48402153213601</v>
          </cell>
        </row>
        <row r="101">
          <cell r="C101" t="str">
            <v>ELCHLT27BKC-CHP1E-R</v>
          </cell>
          <cell r="D101">
            <v>2767.1049663661302</v>
          </cell>
          <cell r="E101">
            <v>968.48673822814396</v>
          </cell>
          <cell r="F101">
            <v>968.48673822814305</v>
          </cell>
          <cell r="G101">
            <v>968.48673822814305</v>
          </cell>
        </row>
        <row r="102">
          <cell r="C102" t="str">
            <v>ELCHLT51NGL-CHP1E-R</v>
          </cell>
          <cell r="D102">
            <v>3123.6596057944498</v>
          </cell>
          <cell r="E102">
            <v>4332.49312237093</v>
          </cell>
          <cell r="F102">
            <v>3394.2174717516</v>
          </cell>
          <cell r="G102">
            <v>2510.9180884429302</v>
          </cell>
        </row>
        <row r="103">
          <cell r="C103" t="str">
            <v>ELCHLT51NGL-CHP1N-R</v>
          </cell>
          <cell r="H103">
            <v>2115.5527683058799</v>
          </cell>
          <cell r="I103">
            <v>882.74705810410296</v>
          </cell>
          <cell r="K103">
            <v>101.43061217904901</v>
          </cell>
        </row>
      </sheetData>
      <sheetData sheetId="4" refreshError="1"/>
      <sheetData sheetId="5" refreshError="1"/>
      <sheetData sheetId="6" refreshError="1"/>
      <sheetData sheetId="7">
        <row r="78">
          <cell r="C78" t="str">
            <v>ELC-CHP-OUT</v>
          </cell>
          <cell r="D78">
            <v>6728.9025318159902</v>
          </cell>
          <cell r="E78">
            <v>7689.75264829551</v>
          </cell>
          <cell r="F78">
            <v>8294.0375672730697</v>
          </cell>
          <cell r="G78">
            <v>8919.7706379870597</v>
          </cell>
          <cell r="H78">
            <v>8118.06368388192</v>
          </cell>
          <cell r="I78">
            <v>8493.5215866894996</v>
          </cell>
          <cell r="J78">
            <v>8876.5489615915594</v>
          </cell>
          <cell r="K78">
            <v>9400.9586870296698</v>
          </cell>
        </row>
        <row r="79">
          <cell r="C79" t="str">
            <v>ELC-REN-SPV-OUT</v>
          </cell>
          <cell r="D79">
            <v>6898.0058734336699</v>
          </cell>
          <cell r="E79">
            <v>12757.273452703699</v>
          </cell>
          <cell r="F79">
            <v>26656.001198879101</v>
          </cell>
          <cell r="G79">
            <v>45732.6863406884</v>
          </cell>
          <cell r="H79">
            <v>107011.34270469401</v>
          </cell>
          <cell r="I79">
            <v>182046.763527501</v>
          </cell>
          <cell r="J79">
            <v>329903.57999145199</v>
          </cell>
          <cell r="K79">
            <v>437401.13789434201</v>
          </cell>
        </row>
        <row r="80">
          <cell r="C80" t="str">
            <v>ELC-REN-WND-OUT</v>
          </cell>
          <cell r="D80">
            <v>2162.5906265184699</v>
          </cell>
          <cell r="E80">
            <v>5241.9800393175501</v>
          </cell>
          <cell r="F80">
            <v>17961.955986825698</v>
          </cell>
          <cell r="G80">
            <v>41863.444384670402</v>
          </cell>
          <cell r="H80">
            <v>61791.7185123366</v>
          </cell>
          <cell r="I80">
            <v>63761.977247941002</v>
          </cell>
          <cell r="J80">
            <v>63761.977247941002</v>
          </cell>
          <cell r="K80">
            <v>92635.325435687802</v>
          </cell>
        </row>
        <row r="81">
          <cell r="C81" t="str">
            <v>ELC11PP-ANS1E</v>
          </cell>
          <cell r="D81">
            <v>4428.6699875000904</v>
          </cell>
          <cell r="E81">
            <v>2979.7853023255798</v>
          </cell>
          <cell r="F81">
            <v>2979.7853023255798</v>
          </cell>
          <cell r="G81">
            <v>2979.7853023255798</v>
          </cell>
          <cell r="H81">
            <v>2979.7853023255798</v>
          </cell>
        </row>
        <row r="82">
          <cell r="C82" t="str">
            <v>ELC14PP-BSCTP1E</v>
          </cell>
          <cell r="D82">
            <v>229808.27195677001</v>
          </cell>
          <cell r="E82">
            <v>227885.245399901</v>
          </cell>
          <cell r="F82">
            <v>203329.36056790099</v>
          </cell>
          <cell r="G82">
            <v>203329.36056790099</v>
          </cell>
          <cell r="H82">
            <v>189762.573367901</v>
          </cell>
          <cell r="I82">
            <v>149062.211767901</v>
          </cell>
          <cell r="J82">
            <v>121250.298007901</v>
          </cell>
        </row>
        <row r="83">
          <cell r="C83" t="str">
            <v>ELC14PP-BSCTP1N</v>
          </cell>
          <cell r="E83">
            <v>6783.3936000000103</v>
          </cell>
          <cell r="F83">
            <v>49247.437535999998</v>
          </cell>
          <cell r="G83">
            <v>49247.437535999998</v>
          </cell>
          <cell r="H83">
            <v>49247.437536000099</v>
          </cell>
          <cell r="I83">
            <v>49247.437536000099</v>
          </cell>
          <cell r="J83">
            <v>49247.437536000099</v>
          </cell>
        </row>
        <row r="84">
          <cell r="C84" t="str">
            <v>ELC14PP-IGCC1E</v>
          </cell>
          <cell r="D84">
            <v>1286.33111539535</v>
          </cell>
          <cell r="E84">
            <v>2337.15165791442</v>
          </cell>
          <cell r="F84">
            <v>2337.15165791442</v>
          </cell>
          <cell r="G84">
            <v>2337.15165791442</v>
          </cell>
          <cell r="H84">
            <v>2337.15165791442</v>
          </cell>
          <cell r="I84">
            <v>2337.15165791442</v>
          </cell>
        </row>
        <row r="85">
          <cell r="C85" t="str">
            <v>ELC14PP-IGCC1N</v>
          </cell>
          <cell r="F85">
            <v>2699.3349209302401</v>
          </cell>
          <cell r="G85">
            <v>2699.3349209302401</v>
          </cell>
          <cell r="H85">
            <v>2699.3349209302301</v>
          </cell>
          <cell r="I85">
            <v>2699.3349209302301</v>
          </cell>
        </row>
        <row r="86">
          <cell r="C86" t="str">
            <v>ELC23PP-KES1E</v>
          </cell>
          <cell r="K86">
            <v>14.7236450232558</v>
          </cell>
        </row>
        <row r="87">
          <cell r="C87" t="str">
            <v>ELC24PP-DSSCC1E</v>
          </cell>
          <cell r="K87">
            <v>50.593248803721004</v>
          </cell>
        </row>
        <row r="88">
          <cell r="C88" t="str">
            <v>ELC24PP-DSSCT1E</v>
          </cell>
          <cell r="K88">
            <v>28.4394946323448</v>
          </cell>
        </row>
        <row r="89">
          <cell r="C89" t="str">
            <v>ELC27PP-BKCCT1E</v>
          </cell>
          <cell r="J89">
            <v>11.218015255814</v>
          </cell>
          <cell r="K89">
            <v>11.218015255814</v>
          </cell>
        </row>
        <row r="90">
          <cell r="C90" t="str">
            <v>ELC27PP-BKCTP1E</v>
          </cell>
          <cell r="J90">
            <v>49.078816744186099</v>
          </cell>
          <cell r="K90">
            <v>49.078816744186099</v>
          </cell>
        </row>
        <row r="91">
          <cell r="C91" t="str">
            <v>ELC51NGL-NGLCCwCHP1E</v>
          </cell>
          <cell r="D91">
            <v>21251.7156522101</v>
          </cell>
          <cell r="E91">
            <v>21251.7156522101</v>
          </cell>
          <cell r="F91">
            <v>21251.7156522101</v>
          </cell>
          <cell r="G91">
            <v>21251.7156522101</v>
          </cell>
          <cell r="H91">
            <v>21251.7156522101</v>
          </cell>
          <cell r="I91">
            <v>21251.7156522101</v>
          </cell>
          <cell r="J91">
            <v>21251.7156522101</v>
          </cell>
          <cell r="K91">
            <v>21251.7156522101</v>
          </cell>
        </row>
        <row r="92">
          <cell r="C92" t="str">
            <v>ELC51PP-NGLCC1E</v>
          </cell>
          <cell r="D92">
            <v>96304.819887110003</v>
          </cell>
          <cell r="E92">
            <v>71848.652542931697</v>
          </cell>
          <cell r="F92">
            <v>74877.418603845901</v>
          </cell>
          <cell r="G92">
            <v>92691.514019829003</v>
          </cell>
          <cell r="H92">
            <v>98230.191370751403</v>
          </cell>
          <cell r="I92">
            <v>122306.595907608</v>
          </cell>
          <cell r="J92">
            <v>120518.36520592999</v>
          </cell>
          <cell r="K92">
            <v>129071.830865087</v>
          </cell>
        </row>
        <row r="93">
          <cell r="C93" t="str">
            <v>ELC51PP-NGLCC1N</v>
          </cell>
          <cell r="E93">
            <v>2436.2085934883698</v>
          </cell>
          <cell r="F93">
            <v>7510.1806732508803</v>
          </cell>
          <cell r="G93">
            <v>37858.632891925699</v>
          </cell>
          <cell r="H93">
            <v>16135.042367763601</v>
          </cell>
          <cell r="I93">
            <v>36861.858059442602</v>
          </cell>
          <cell r="J93">
            <v>78714.108213527405</v>
          </cell>
          <cell r="K93">
            <v>230643.377739452</v>
          </cell>
        </row>
        <row r="94">
          <cell r="C94" t="str">
            <v>ELC51PP-NGLCT1N</v>
          </cell>
          <cell r="I94">
            <v>895.83893890243201</v>
          </cell>
          <cell r="J94">
            <v>6844.7592484548604</v>
          </cell>
          <cell r="K94">
            <v>1506.0301356526199</v>
          </cell>
        </row>
        <row r="95">
          <cell r="C95" t="str">
            <v>ELC51PP-NGLFEC1E</v>
          </cell>
          <cell r="D95">
            <v>1428.19356725582</v>
          </cell>
          <cell r="E95">
            <v>2014.7730680930299</v>
          </cell>
          <cell r="F95">
            <v>2014.7730680930299</v>
          </cell>
          <cell r="G95">
            <v>2014.7730680930299</v>
          </cell>
          <cell r="H95">
            <v>2014.7730680930199</v>
          </cell>
          <cell r="I95">
            <v>2014.7730680930199</v>
          </cell>
          <cell r="J95">
            <v>2014.7730680930199</v>
          </cell>
          <cell r="K95">
            <v>2014.7730680930199</v>
          </cell>
        </row>
        <row r="96">
          <cell r="C96" t="str">
            <v>ELC51PP-NGLFEC1N</v>
          </cell>
          <cell r="E96">
            <v>1661.6685097674499</v>
          </cell>
          <cell r="F96">
            <v>2769.44751627907</v>
          </cell>
          <cell r="G96">
            <v>3150.2465497674398</v>
          </cell>
          <cell r="H96">
            <v>3150.2465497674302</v>
          </cell>
          <cell r="I96">
            <v>3150.2465497674302</v>
          </cell>
          <cell r="J96">
            <v>3150.2465497674302</v>
          </cell>
          <cell r="K96">
            <v>3150.2465497674302</v>
          </cell>
        </row>
        <row r="97">
          <cell r="C97" t="str">
            <v>ELC62PP-NURAPR1N</v>
          </cell>
          <cell r="E97">
            <v>28895.1533581396</v>
          </cell>
          <cell r="F97">
            <v>48158.588930232603</v>
          </cell>
          <cell r="G97">
            <v>48158.588930232603</v>
          </cell>
          <cell r="H97">
            <v>48158.588930232603</v>
          </cell>
          <cell r="I97">
            <v>48158.588930232603</v>
          </cell>
          <cell r="J97">
            <v>48158.588930232603</v>
          </cell>
          <cell r="K97">
            <v>25672.3304052764</v>
          </cell>
        </row>
        <row r="98">
          <cell r="C98" t="str">
            <v>ELC62PP-NUROPR1E</v>
          </cell>
          <cell r="D98">
            <v>76905.344711496393</v>
          </cell>
          <cell r="E98">
            <v>78429.701972093098</v>
          </cell>
          <cell r="F98">
            <v>78429.701972093098</v>
          </cell>
          <cell r="G98">
            <v>78429.701972093098</v>
          </cell>
          <cell r="H98">
            <v>78429.701972093098</v>
          </cell>
          <cell r="I98">
            <v>64670.105134883801</v>
          </cell>
          <cell r="J98">
            <v>37150.911460465199</v>
          </cell>
        </row>
        <row r="99">
          <cell r="C99" t="str">
            <v>ELC62PP-NURPWR1E</v>
          </cell>
          <cell r="D99">
            <v>56329.7919597363</v>
          </cell>
          <cell r="E99">
            <v>57446.316795348903</v>
          </cell>
          <cell r="F99">
            <v>33367.022330232598</v>
          </cell>
          <cell r="G99">
            <v>13759.596837209299</v>
          </cell>
        </row>
        <row r="100">
          <cell r="C100" t="str">
            <v>ELC63PP-EUROPR1E</v>
          </cell>
          <cell r="D100">
            <v>14699.795153831399</v>
          </cell>
          <cell r="E100">
            <v>14445.3957829711</v>
          </cell>
          <cell r="F100">
            <v>14445.3957829711</v>
          </cell>
        </row>
        <row r="101">
          <cell r="C101" t="str">
            <v>ELC64PP-GHY1E</v>
          </cell>
          <cell r="D101">
            <v>2264.5580887697502</v>
          </cell>
          <cell r="E101">
            <v>2772.5675267720999</v>
          </cell>
          <cell r="F101">
            <v>2772.5675267720999</v>
          </cell>
          <cell r="G101">
            <v>2772.5675267720999</v>
          </cell>
          <cell r="H101">
            <v>2772.5675267720999</v>
          </cell>
          <cell r="I101">
            <v>2772.5675267720999</v>
          </cell>
          <cell r="J101">
            <v>2772.5675267720999</v>
          </cell>
          <cell r="K101">
            <v>2772.5675267720999</v>
          </cell>
        </row>
        <row r="102">
          <cell r="C102" t="str">
            <v>ELC65PP-PHY1E</v>
          </cell>
          <cell r="D102">
            <v>4186.0465116279101</v>
          </cell>
          <cell r="E102">
            <v>4186.0465116279101</v>
          </cell>
          <cell r="F102">
            <v>4186.0465116279101</v>
          </cell>
          <cell r="G102">
            <v>4186.0465116279101</v>
          </cell>
          <cell r="H102">
            <v>3738.09184088552</v>
          </cell>
          <cell r="I102">
            <v>5148.8937209302503</v>
          </cell>
          <cell r="J102">
            <v>5148.8937209302503</v>
          </cell>
          <cell r="K102">
            <v>5148.8937209302503</v>
          </cell>
        </row>
        <row r="103">
          <cell r="C103" t="str">
            <v>ELC65PP-PHY1N</v>
          </cell>
          <cell r="H103">
            <v>1545.51322201989</v>
          </cell>
          <cell r="I103">
            <v>2191.0186046511699</v>
          </cell>
          <cell r="J103">
            <v>2191.0186046511699</v>
          </cell>
          <cell r="K103">
            <v>2191.0186046511699</v>
          </cell>
        </row>
        <row r="104">
          <cell r="C104" t="str">
            <v>ELC66PP-SHY04MW1E</v>
          </cell>
          <cell r="D104">
            <v>7.3735028128004796</v>
          </cell>
          <cell r="E104">
            <v>6.2224928372093098</v>
          </cell>
          <cell r="F104">
            <v>6.2224928372093098</v>
          </cell>
          <cell r="G104">
            <v>6.2224928372093098</v>
          </cell>
          <cell r="H104">
            <v>6.2224928372093</v>
          </cell>
          <cell r="I104">
            <v>6.2224928372093098</v>
          </cell>
          <cell r="J104">
            <v>6.2224928372093</v>
          </cell>
          <cell r="K104">
            <v>6.2224928372093098</v>
          </cell>
        </row>
        <row r="105">
          <cell r="C105" t="str">
            <v>ELC66PP-SHY3MW1E</v>
          </cell>
          <cell r="D105">
            <v>151.55520244966499</v>
          </cell>
          <cell r="E105">
            <v>92.455726671628</v>
          </cell>
          <cell r="F105">
            <v>92.455726671628</v>
          </cell>
          <cell r="G105">
            <v>92.455726671628099</v>
          </cell>
          <cell r="H105">
            <v>92.455726671628</v>
          </cell>
          <cell r="I105">
            <v>92.455726671628</v>
          </cell>
          <cell r="J105">
            <v>92.455726671628</v>
          </cell>
          <cell r="K105">
            <v>92.455726671628</v>
          </cell>
        </row>
        <row r="106">
          <cell r="C106" t="str">
            <v>ELC66PP-SHY3MW1N</v>
          </cell>
          <cell r="E106">
            <v>96.404818604651197</v>
          </cell>
          <cell r="F106">
            <v>289.21445581395398</v>
          </cell>
          <cell r="G106">
            <v>815.05892093023294</v>
          </cell>
          <cell r="H106">
            <v>815.05892093023294</v>
          </cell>
          <cell r="I106">
            <v>815.05892093023294</v>
          </cell>
          <cell r="J106">
            <v>815.05892093023294</v>
          </cell>
          <cell r="K106">
            <v>815.05892093023397</v>
          </cell>
        </row>
        <row r="107">
          <cell r="C107" t="str">
            <v>ELC82PP-SPV1E</v>
          </cell>
          <cell r="D107">
            <v>6898.0058734336699</v>
          </cell>
          <cell r="E107">
            <v>6898.0058734336699</v>
          </cell>
          <cell r="F107">
            <v>6898.0058734336699</v>
          </cell>
          <cell r="G107">
            <v>6898.0058734336699</v>
          </cell>
          <cell r="H107">
            <v>6898.0058734336699</v>
          </cell>
        </row>
        <row r="108">
          <cell r="C108" t="str">
            <v>ELC82PP-SPV1N</v>
          </cell>
          <cell r="E108">
            <v>5859.2675792700102</v>
          </cell>
          <cell r="F108">
            <v>19757.995325445401</v>
          </cell>
          <cell r="G108">
            <v>38834.6804672547</v>
          </cell>
          <cell r="H108">
            <v>100113.33683126001</v>
          </cell>
          <cell r="I108">
            <v>182046.763527501</v>
          </cell>
          <cell r="J108">
            <v>329903.57999145199</v>
          </cell>
          <cell r="K108">
            <v>437401.13789434201</v>
          </cell>
        </row>
        <row r="109">
          <cell r="C109" t="str">
            <v>ELC83PP-BMS1E</v>
          </cell>
          <cell r="D109">
            <v>3728.8156865860501</v>
          </cell>
          <cell r="E109">
            <v>3728.8156865860501</v>
          </cell>
          <cell r="F109">
            <v>3728.8156865860501</v>
          </cell>
          <cell r="G109">
            <v>3728.8156865860501</v>
          </cell>
          <cell r="H109">
            <v>3728.8156865860501</v>
          </cell>
          <cell r="I109">
            <v>3728.8156865860501</v>
          </cell>
          <cell r="J109">
            <v>3728.8156865860501</v>
          </cell>
          <cell r="K109">
            <v>3728.8156865860501</v>
          </cell>
        </row>
        <row r="110">
          <cell r="C110" t="str">
            <v>ELC83PP-BMS1N</v>
          </cell>
          <cell r="E110">
            <v>4644.9594418604602</v>
          </cell>
          <cell r="F110">
            <v>7975.3077209302301</v>
          </cell>
          <cell r="G110">
            <v>10604.5300465116</v>
          </cell>
          <cell r="H110">
            <v>10604.5300465116</v>
          </cell>
          <cell r="I110">
            <v>10604.5300465116</v>
          </cell>
          <cell r="J110">
            <v>10604.5300465116</v>
          </cell>
          <cell r="K110">
            <v>10604.5300465116</v>
          </cell>
        </row>
        <row r="111">
          <cell r="C111" t="str">
            <v>ELC83PP-BMSLFG1E</v>
          </cell>
          <cell r="J111">
            <v>416.274029815814</v>
          </cell>
          <cell r="K111">
            <v>604.335515609303</v>
          </cell>
        </row>
        <row r="112">
          <cell r="C112" t="str">
            <v>ELC83PP-BMSLFG1N</v>
          </cell>
          <cell r="D112">
            <v>604.335515609303</v>
          </cell>
          <cell r="E112">
            <v>604.335515609303</v>
          </cell>
          <cell r="F112">
            <v>604.335515609303</v>
          </cell>
          <cell r="G112">
            <v>604.33551560930198</v>
          </cell>
          <cell r="H112">
            <v>604.33551560930198</v>
          </cell>
          <cell r="I112">
            <v>604.33551560930198</v>
          </cell>
          <cell r="J112">
            <v>604.33551560930198</v>
          </cell>
          <cell r="K112">
            <v>604.335515609303</v>
          </cell>
        </row>
        <row r="113">
          <cell r="C113" t="str">
            <v>ELC89PP-WND1E</v>
          </cell>
          <cell r="D113">
            <v>2162.5906265184699</v>
          </cell>
          <cell r="E113">
            <v>2162.5906265184699</v>
          </cell>
          <cell r="F113">
            <v>2162.5906265184699</v>
          </cell>
          <cell r="G113">
            <v>2162.5906265184699</v>
          </cell>
          <cell r="H113">
            <v>2162.5906265184699</v>
          </cell>
        </row>
        <row r="114">
          <cell r="C114" t="str">
            <v>ELC89PP-WND1N</v>
          </cell>
          <cell r="E114">
            <v>3079.3894127990802</v>
          </cell>
          <cell r="F114">
            <v>10826.8268299458</v>
          </cell>
          <cell r="G114">
            <v>15639.7302683629</v>
          </cell>
          <cell r="H114">
            <v>35568.0043960291</v>
          </cell>
          <cell r="I114">
            <v>39700.853758151898</v>
          </cell>
          <cell r="J114">
            <v>39700.853758151898</v>
          </cell>
          <cell r="K114">
            <v>39700.853758151898</v>
          </cell>
        </row>
        <row r="115">
          <cell r="C115" t="str">
            <v>ELC89PP-WNDOFF1N</v>
          </cell>
          <cell r="F115">
            <v>4972.5385303614203</v>
          </cell>
          <cell r="G115">
            <v>24061.123489788999</v>
          </cell>
          <cell r="H115">
            <v>24061.123489788999</v>
          </cell>
          <cell r="I115">
            <v>24061.123489788999</v>
          </cell>
          <cell r="J115">
            <v>24061.123489788999</v>
          </cell>
          <cell r="K115">
            <v>52934.471677535897</v>
          </cell>
        </row>
        <row r="116">
          <cell r="C116" t="str">
            <v>ELC90PP-MSW1E</v>
          </cell>
          <cell r="D116">
            <v>686.99265593068105</v>
          </cell>
          <cell r="E116">
            <v>1483.08471815442</v>
          </cell>
          <cell r="F116">
            <v>1483.08471815442</v>
          </cell>
          <cell r="G116">
            <v>1483.08471815442</v>
          </cell>
          <cell r="H116">
            <v>1483.08471815442</v>
          </cell>
          <cell r="I116">
            <v>1483.08471815442</v>
          </cell>
          <cell r="J116">
            <v>1483.08471815442</v>
          </cell>
          <cell r="K116">
            <v>1483.08471815442</v>
          </cell>
        </row>
        <row r="117">
          <cell r="C117" t="str">
            <v>ELC90PP-MSW1N</v>
          </cell>
          <cell r="E117">
            <v>785.26106790697895</v>
          </cell>
          <cell r="F117">
            <v>785.26106790697895</v>
          </cell>
          <cell r="G117">
            <v>785.26106790697895</v>
          </cell>
          <cell r="H117">
            <v>785.26106790697895</v>
          </cell>
          <cell r="I117">
            <v>785.26106790697895</v>
          </cell>
          <cell r="J117">
            <v>785.26106790697895</v>
          </cell>
          <cell r="K117">
            <v>785.26106790697895</v>
          </cell>
        </row>
        <row r="118">
          <cell r="C118" t="str">
            <v>ELC90PP-MSWOFF1E</v>
          </cell>
          <cell r="D118">
            <v>9346.9575553130198</v>
          </cell>
          <cell r="E118">
            <v>7603.00983962792</v>
          </cell>
          <cell r="F118">
            <v>7603.00983962792</v>
          </cell>
          <cell r="G118">
            <v>7603.00983962792</v>
          </cell>
          <cell r="H118">
            <v>7603.0098396279</v>
          </cell>
          <cell r="I118">
            <v>7603.0098396279</v>
          </cell>
          <cell r="J118">
            <v>7603.0098396279</v>
          </cell>
          <cell r="K118">
            <v>7603.0098396279</v>
          </cell>
        </row>
        <row r="119">
          <cell r="C119" t="str">
            <v>ELC90PP-MSWOFF1N</v>
          </cell>
          <cell r="E119">
            <v>117.789160186047</v>
          </cell>
          <cell r="F119">
            <v>117.789160186047</v>
          </cell>
          <cell r="G119">
            <v>117.789160186047</v>
          </cell>
          <cell r="H119">
            <v>117.789160186047</v>
          </cell>
          <cell r="I119">
            <v>117.789160186047</v>
          </cell>
          <cell r="J119">
            <v>117.789160186047</v>
          </cell>
          <cell r="K119">
            <v>117.789160186047</v>
          </cell>
        </row>
        <row r="120">
          <cell r="C120" t="str">
            <v>ELC92PP-OCE1E</v>
          </cell>
          <cell r="D120">
            <v>489.69348014168298</v>
          </cell>
          <cell r="E120">
            <v>489.482330900904</v>
          </cell>
          <cell r="F120">
            <v>489.482330900904</v>
          </cell>
          <cell r="G120">
            <v>489.48233090090298</v>
          </cell>
          <cell r="H120">
            <v>489.482330900904</v>
          </cell>
          <cell r="I120">
            <v>489.482330900904</v>
          </cell>
          <cell r="J120">
            <v>489.482330900904</v>
          </cell>
          <cell r="K120">
            <v>489.482330900904</v>
          </cell>
        </row>
        <row r="121">
          <cell r="C121" t="str">
            <v>ELCHHT83BMS-CHP1N-I</v>
          </cell>
          <cell r="K121">
            <v>133.66027302991</v>
          </cell>
        </row>
        <row r="122">
          <cell r="C122" t="str">
            <v>ELCHHT90MSW-CHP1E-I</v>
          </cell>
          <cell r="D122">
            <v>561.477587715548</v>
          </cell>
          <cell r="E122">
            <v>1169.7449744073899</v>
          </cell>
          <cell r="F122">
            <v>1169.7449744073899</v>
          </cell>
          <cell r="G122">
            <v>1169.7449744073899</v>
          </cell>
        </row>
        <row r="123">
          <cell r="C123" t="str">
            <v>ELCHHT90MSW-CHP1N-I</v>
          </cell>
          <cell r="D123">
            <v>209.90292341255201</v>
          </cell>
          <cell r="E123">
            <v>209.90292341255201</v>
          </cell>
          <cell r="F123">
            <v>209.90292341255201</v>
          </cell>
          <cell r="G123">
            <v>209.90292341255201</v>
          </cell>
          <cell r="H123">
            <v>209.90292341255201</v>
          </cell>
          <cell r="I123">
            <v>209.90292341255201</v>
          </cell>
          <cell r="J123">
            <v>209.90292341255201</v>
          </cell>
          <cell r="K123">
            <v>209.90292341255201</v>
          </cell>
        </row>
        <row r="124">
          <cell r="C124" t="str">
            <v>ELCHLT27BKC-CHP1E-R</v>
          </cell>
          <cell r="D124">
            <v>2767.1049663661302</v>
          </cell>
          <cell r="E124">
            <v>968.48673822814305</v>
          </cell>
          <cell r="F124">
            <v>968.48673822814305</v>
          </cell>
          <cell r="G124">
            <v>968.48673822814305</v>
          </cell>
        </row>
        <row r="125">
          <cell r="C125" t="str">
            <v>ELCHLT51NGL-CHP1E-R</v>
          </cell>
          <cell r="D125">
            <v>3190.4170543217701</v>
          </cell>
          <cell r="E125">
            <v>5341.6180122474298</v>
          </cell>
          <cell r="F125">
            <v>5945.9029312250004</v>
          </cell>
          <cell r="G125">
            <v>6571.6360019389904</v>
          </cell>
        </row>
        <row r="126">
          <cell r="C126" t="str">
            <v>ELCHLT51NGL-CHP1N-R</v>
          </cell>
          <cell r="H126">
            <v>7908.16076046937</v>
          </cell>
          <cell r="I126">
            <v>8283.6186632769495</v>
          </cell>
          <cell r="J126">
            <v>8666.6460381790002</v>
          </cell>
          <cell r="K126">
            <v>9057.3954905871906</v>
          </cell>
        </row>
        <row r="141">
          <cell r="E141" t="str">
            <v>FE1</v>
          </cell>
          <cell r="F141" t="str">
            <v>FE10</v>
          </cell>
          <cell r="G141" t="str">
            <v>FE11</v>
          </cell>
          <cell r="H141" t="str">
            <v>FE12</v>
          </cell>
          <cell r="I141" t="str">
            <v>FE13</v>
          </cell>
          <cell r="J141" t="str">
            <v>FE14</v>
          </cell>
          <cell r="K141" t="str">
            <v>FE15</v>
          </cell>
          <cell r="L141" t="str">
            <v>FE16</v>
          </cell>
          <cell r="M141" t="str">
            <v>FE17</v>
          </cell>
          <cell r="N141" t="str">
            <v>FE18</v>
          </cell>
          <cell r="O141" t="str">
            <v>FE19</v>
          </cell>
          <cell r="P141" t="str">
            <v>FE2</v>
          </cell>
          <cell r="Q141" t="str">
            <v>FE20</v>
          </cell>
          <cell r="R141" t="str">
            <v>FE21</v>
          </cell>
          <cell r="S141" t="str">
            <v>FE22</v>
          </cell>
          <cell r="T141" t="str">
            <v>FE23</v>
          </cell>
          <cell r="U141" t="str">
            <v>FE24</v>
          </cell>
          <cell r="V141" t="str">
            <v>FE3</v>
          </cell>
          <cell r="W141" t="str">
            <v>FE4</v>
          </cell>
          <cell r="X141" t="str">
            <v>FE5</v>
          </cell>
          <cell r="Y141" t="str">
            <v>FE6</v>
          </cell>
          <cell r="Z141" t="str">
            <v>FE7</v>
          </cell>
          <cell r="AA141" t="str">
            <v>FE8</v>
          </cell>
          <cell r="AB141" t="str">
            <v>FE9</v>
          </cell>
          <cell r="AC141" t="str">
            <v>FK1</v>
          </cell>
          <cell r="AD141" t="str">
            <v>FK10</v>
          </cell>
          <cell r="AE141" t="str">
            <v>FK11</v>
          </cell>
          <cell r="AF141" t="str">
            <v>FK12</v>
          </cell>
          <cell r="AG141" t="str">
            <v>FK13</v>
          </cell>
          <cell r="AH141" t="str">
            <v>FK14</v>
          </cell>
          <cell r="AI141" t="str">
            <v>FK15</v>
          </cell>
          <cell r="AJ141" t="str">
            <v>FK16</v>
          </cell>
          <cell r="AK141" t="str">
            <v>FK17</v>
          </cell>
          <cell r="AL141" t="str">
            <v>FK18</v>
          </cell>
          <cell r="AM141" t="str">
            <v>FK19</v>
          </cell>
          <cell r="AN141" t="str">
            <v>FK2</v>
          </cell>
          <cell r="AO141" t="str">
            <v>FK20</v>
          </cell>
          <cell r="AP141" t="str">
            <v>FK21</v>
          </cell>
          <cell r="AQ141" t="str">
            <v>FK22</v>
          </cell>
          <cell r="AR141" t="str">
            <v>FK23</v>
          </cell>
          <cell r="AS141" t="str">
            <v>FK24</v>
          </cell>
          <cell r="AT141" t="str">
            <v>FK3</v>
          </cell>
          <cell r="AU141" t="str">
            <v>FK4</v>
          </cell>
          <cell r="AV141" t="str">
            <v>FK5</v>
          </cell>
          <cell r="AW141" t="str">
            <v>FK6</v>
          </cell>
          <cell r="AX141" t="str">
            <v>FK7</v>
          </cell>
          <cell r="AY141" t="str">
            <v>FK8</v>
          </cell>
          <cell r="AZ141" t="str">
            <v>FK9</v>
          </cell>
          <cell r="BA141" t="str">
            <v>RE1</v>
          </cell>
          <cell r="BB141" t="str">
            <v>RE10</v>
          </cell>
          <cell r="BC141" t="str">
            <v>RE11</v>
          </cell>
          <cell r="BD141" t="str">
            <v>RE12</v>
          </cell>
          <cell r="BE141" t="str">
            <v>RE13</v>
          </cell>
          <cell r="BF141" t="str">
            <v>RE14</v>
          </cell>
          <cell r="BG141" t="str">
            <v>RE15</v>
          </cell>
          <cell r="BH141" t="str">
            <v>RE16</v>
          </cell>
          <cell r="BI141" t="str">
            <v>RE17</v>
          </cell>
          <cell r="BJ141" t="str">
            <v>RE18</v>
          </cell>
          <cell r="BK141" t="str">
            <v>RE19</v>
          </cell>
          <cell r="BL141" t="str">
            <v>RE2</v>
          </cell>
          <cell r="BM141" t="str">
            <v>RE20</v>
          </cell>
          <cell r="BN141" t="str">
            <v>RE21</v>
          </cell>
          <cell r="BO141" t="str">
            <v>RE22</v>
          </cell>
          <cell r="BP141" t="str">
            <v>RE23</v>
          </cell>
          <cell r="BQ141" t="str">
            <v>RE24</v>
          </cell>
          <cell r="BR141" t="str">
            <v>RE3</v>
          </cell>
          <cell r="BS141" t="str">
            <v>RE4</v>
          </cell>
          <cell r="BT141" t="str">
            <v>RE5</v>
          </cell>
          <cell r="BU141" t="str">
            <v>RE6</v>
          </cell>
          <cell r="BV141" t="str">
            <v>RE7</v>
          </cell>
          <cell r="BW141" t="str">
            <v>RE8</v>
          </cell>
          <cell r="BX141" t="str">
            <v>RE9</v>
          </cell>
          <cell r="BY141" t="str">
            <v>RK1</v>
          </cell>
          <cell r="BZ141" t="str">
            <v>RK10</v>
          </cell>
          <cell r="CA141" t="str">
            <v>RK11</v>
          </cell>
          <cell r="CB141" t="str">
            <v>RK12</v>
          </cell>
          <cell r="CC141" t="str">
            <v>RK13</v>
          </cell>
          <cell r="CD141" t="str">
            <v>RK14</v>
          </cell>
          <cell r="CE141" t="str">
            <v>RK15</v>
          </cell>
          <cell r="CF141" t="str">
            <v>RK16</v>
          </cell>
          <cell r="CG141" t="str">
            <v>RK17</v>
          </cell>
          <cell r="CH141" t="str">
            <v>RK18</v>
          </cell>
          <cell r="CI141" t="str">
            <v>RK19</v>
          </cell>
          <cell r="CJ141" t="str">
            <v>RK2</v>
          </cell>
          <cell r="CK141" t="str">
            <v>RK20</v>
          </cell>
          <cell r="CL141" t="str">
            <v>RK21</v>
          </cell>
          <cell r="CM141" t="str">
            <v>RK22</v>
          </cell>
          <cell r="CN141" t="str">
            <v>RK23</v>
          </cell>
          <cell r="CO141" t="str">
            <v>RK24</v>
          </cell>
          <cell r="CP141" t="str">
            <v>RK3</v>
          </cell>
          <cell r="CQ141" t="str">
            <v>RK4</v>
          </cell>
          <cell r="CR141" t="str">
            <v>RK5</v>
          </cell>
          <cell r="CS141" t="str">
            <v>RK6</v>
          </cell>
          <cell r="CT141" t="str">
            <v>RK7</v>
          </cell>
          <cell r="CU141" t="str">
            <v>RK8</v>
          </cell>
          <cell r="CV141" t="str">
            <v>RK9</v>
          </cell>
          <cell r="CW141" t="str">
            <v>S</v>
          </cell>
          <cell r="CX141" t="str">
            <v>SE1</v>
          </cell>
          <cell r="CY141" t="str">
            <v>SE10</v>
          </cell>
          <cell r="CZ141" t="str">
            <v>SE11</v>
          </cell>
          <cell r="DA141" t="str">
            <v>SE12</v>
          </cell>
          <cell r="DB141" t="str">
            <v>SE13</v>
          </cell>
          <cell r="DC141" t="str">
            <v>SE14</v>
          </cell>
          <cell r="DD141" t="str">
            <v>SE15</v>
          </cell>
          <cell r="DE141" t="str">
            <v>SE16</v>
          </cell>
          <cell r="DF141" t="str">
            <v>SE17</v>
          </cell>
          <cell r="DG141" t="str">
            <v>SE18</v>
          </cell>
          <cell r="DH141" t="str">
            <v>SE19</v>
          </cell>
          <cell r="DI141" t="str">
            <v>SE2</v>
          </cell>
          <cell r="DJ141" t="str">
            <v>SE20</v>
          </cell>
          <cell r="DK141" t="str">
            <v>SE21</v>
          </cell>
          <cell r="DL141" t="str">
            <v>SE22</v>
          </cell>
          <cell r="DM141" t="str">
            <v>SE23</v>
          </cell>
          <cell r="DN141" t="str">
            <v>SE24</v>
          </cell>
          <cell r="DO141" t="str">
            <v>SE3</v>
          </cell>
          <cell r="DP141" t="str">
            <v>SE4</v>
          </cell>
          <cell r="DQ141" t="str">
            <v>SE5</v>
          </cell>
          <cell r="DR141" t="str">
            <v>SE6</v>
          </cell>
          <cell r="DS141" t="str">
            <v>SE7</v>
          </cell>
          <cell r="DT141" t="str">
            <v>SE8</v>
          </cell>
          <cell r="DU141" t="str">
            <v>SE9</v>
          </cell>
          <cell r="DV141" t="str">
            <v>SK1</v>
          </cell>
          <cell r="DW141" t="str">
            <v>SK10</v>
          </cell>
          <cell r="DX141" t="str">
            <v>SK11</v>
          </cell>
          <cell r="DY141" t="str">
            <v>SK12</v>
          </cell>
          <cell r="DZ141" t="str">
            <v>SK13</v>
          </cell>
          <cell r="EA141" t="str">
            <v>SK14</v>
          </cell>
          <cell r="EB141" t="str">
            <v>SK15</v>
          </cell>
          <cell r="EC141" t="str">
            <v>SK16</v>
          </cell>
          <cell r="ED141" t="str">
            <v>SK17</v>
          </cell>
          <cell r="EE141" t="str">
            <v>SK18</v>
          </cell>
          <cell r="EF141" t="str">
            <v>SK19</v>
          </cell>
          <cell r="EG141" t="str">
            <v>SK2</v>
          </cell>
          <cell r="EH141" t="str">
            <v>SK20</v>
          </cell>
          <cell r="EI141" t="str">
            <v>SK21</v>
          </cell>
          <cell r="EJ141" t="str">
            <v>SK22</v>
          </cell>
          <cell r="EK141" t="str">
            <v>SK23</v>
          </cell>
          <cell r="EL141" t="str">
            <v>SK24</v>
          </cell>
          <cell r="EM141" t="str">
            <v>SK3</v>
          </cell>
          <cell r="EN141" t="str">
            <v>SK4</v>
          </cell>
          <cell r="EO141" t="str">
            <v>SK5</v>
          </cell>
          <cell r="EP141" t="str">
            <v>SK6</v>
          </cell>
          <cell r="EQ141" t="str">
            <v>SK7</v>
          </cell>
          <cell r="ER141" t="str">
            <v>SK8</v>
          </cell>
          <cell r="ES141" t="str">
            <v>SK9</v>
          </cell>
          <cell r="ET141" t="str">
            <v>W</v>
          </cell>
          <cell r="EU141" t="str">
            <v>WE1</v>
          </cell>
          <cell r="EV141" t="str">
            <v>WE10</v>
          </cell>
          <cell r="EW141" t="str">
            <v>WE11</v>
          </cell>
          <cell r="EX141" t="str">
            <v>WE12</v>
          </cell>
          <cell r="EY141" t="str">
            <v>WE13</v>
          </cell>
          <cell r="EZ141" t="str">
            <v>WE14</v>
          </cell>
          <cell r="FA141" t="str">
            <v>WE15</v>
          </cell>
          <cell r="FB141" t="str">
            <v>WE16</v>
          </cell>
          <cell r="FC141" t="str">
            <v>WE17</v>
          </cell>
          <cell r="FD141" t="str">
            <v>WE18</v>
          </cell>
          <cell r="FE141" t="str">
            <v>WE19</v>
          </cell>
          <cell r="FF141" t="str">
            <v>WE2</v>
          </cell>
          <cell r="FG141" t="str">
            <v>WE20</v>
          </cell>
          <cell r="FH141" t="str">
            <v>WE21</v>
          </cell>
          <cell r="FI141" t="str">
            <v>WE22</v>
          </cell>
          <cell r="FJ141" t="str">
            <v>WE23</v>
          </cell>
          <cell r="FK141" t="str">
            <v>WE24</v>
          </cell>
          <cell r="FL141" t="str">
            <v>WE3</v>
          </cell>
          <cell r="FM141" t="str">
            <v>WE4</v>
          </cell>
          <cell r="FN141" t="str">
            <v>WE5</v>
          </cell>
          <cell r="FO141" t="str">
            <v>WE6</v>
          </cell>
          <cell r="FP141" t="str">
            <v>WE7</v>
          </cell>
          <cell r="FQ141" t="str">
            <v>WE8</v>
          </cell>
          <cell r="FR141" t="str">
            <v>WE9</v>
          </cell>
          <cell r="FS141" t="str">
            <v>WK1</v>
          </cell>
          <cell r="FT141" t="str">
            <v>WK10</v>
          </cell>
          <cell r="FU141" t="str">
            <v>WK11</v>
          </cell>
          <cell r="FV141" t="str">
            <v>WK12</v>
          </cell>
          <cell r="FW141" t="str">
            <v>WK13</v>
          </cell>
          <cell r="FX141" t="str">
            <v>WK14</v>
          </cell>
          <cell r="FY141" t="str">
            <v>WK15</v>
          </cell>
          <cell r="FZ141" t="str">
            <v>WK16</v>
          </cell>
          <cell r="GA141" t="str">
            <v>WK17</v>
          </cell>
          <cell r="GB141" t="str">
            <v>WK18</v>
          </cell>
          <cell r="GC141" t="str">
            <v>WK19</v>
          </cell>
          <cell r="GD141" t="str">
            <v>WK2</v>
          </cell>
          <cell r="GE141" t="str">
            <v>WK20</v>
          </cell>
          <cell r="GF141" t="str">
            <v>WK21</v>
          </cell>
          <cell r="GG141" t="str">
            <v>WK22</v>
          </cell>
          <cell r="GH141" t="str">
            <v>WK23</v>
          </cell>
          <cell r="GI141" t="str">
            <v>WK24</v>
          </cell>
          <cell r="GJ141" t="str">
            <v>WK3</v>
          </cell>
          <cell r="GK141" t="str">
            <v>WK4</v>
          </cell>
          <cell r="GL141" t="str">
            <v>WK5</v>
          </cell>
          <cell r="GM141" t="str">
            <v>WK6</v>
          </cell>
          <cell r="GN141" t="str">
            <v>WK7</v>
          </cell>
          <cell r="GO141" t="str">
            <v>WK8</v>
          </cell>
          <cell r="GP141" t="str">
            <v>WK9</v>
          </cell>
        </row>
        <row r="142">
          <cell r="E142">
            <v>10.227066685774201</v>
          </cell>
          <cell r="F142">
            <v>0.11022299631252799</v>
          </cell>
          <cell r="K142">
            <v>0.18040989767526799</v>
          </cell>
          <cell r="L142">
            <v>0.36081979535053299</v>
          </cell>
          <cell r="M142">
            <v>9.0343843034100804</v>
          </cell>
          <cell r="N142">
            <v>17.707948811469699</v>
          </cell>
          <cell r="O142">
            <v>9.3952040987606207</v>
          </cell>
          <cell r="P142">
            <v>18.539811398483302</v>
          </cell>
          <cell r="Q142">
            <v>18.0687686068201</v>
          </cell>
          <cell r="R142">
            <v>9.7560238941111503</v>
          </cell>
          <cell r="S142">
            <v>18.429588402170701</v>
          </cell>
          <cell r="T142">
            <v>10.1168436894617</v>
          </cell>
          <cell r="U142">
            <v>1.8040989767526601</v>
          </cell>
          <cell r="V142">
            <v>9.8662468904236693</v>
          </cell>
          <cell r="W142">
            <v>18.178991603132701</v>
          </cell>
          <cell r="X142">
            <v>9.5054270950731397</v>
          </cell>
          <cell r="Y142">
            <v>17.8181718077821</v>
          </cell>
          <cell r="Z142">
            <v>9.1446072997226207</v>
          </cell>
          <cell r="AA142">
            <v>0.47104279166306001</v>
          </cell>
          <cell r="AB142">
            <v>0.29063289398779302</v>
          </cell>
          <cell r="AC142">
            <v>99.5794507302531</v>
          </cell>
          <cell r="AD142">
            <v>0.33728806956679902</v>
          </cell>
          <cell r="AG142">
            <v>0.33728806956680202</v>
          </cell>
          <cell r="AH142">
            <v>0.67457613913360404</v>
          </cell>
          <cell r="AI142">
            <v>16.890370654201401</v>
          </cell>
          <cell r="AJ142">
            <v>33.106165169269303</v>
          </cell>
          <cell r="AK142">
            <v>49.321959684337202</v>
          </cell>
          <cell r="AL142">
            <v>65.5377541994051</v>
          </cell>
          <cell r="AM142">
            <v>81.753548714472899</v>
          </cell>
          <cell r="AN142">
            <v>83.363656215185202</v>
          </cell>
          <cell r="AO142">
            <v>97.969343229540797</v>
          </cell>
          <cell r="AP142">
            <v>114.18513774460899</v>
          </cell>
          <cell r="AQ142">
            <v>130.40093225967701</v>
          </cell>
          <cell r="AR142">
            <v>131.33646362125501</v>
          </cell>
          <cell r="AS142">
            <v>115.457957175754</v>
          </cell>
          <cell r="AT142">
            <v>67.147861700117403</v>
          </cell>
          <cell r="AU142">
            <v>50.932067185049497</v>
          </cell>
          <cell r="AV142">
            <v>34.716272669981699</v>
          </cell>
          <cell r="AW142">
            <v>49.321959684337202</v>
          </cell>
          <cell r="AX142">
            <v>33.106165169269303</v>
          </cell>
          <cell r="AY142">
            <v>16.890370654201401</v>
          </cell>
          <cell r="AZ142">
            <v>0.67457613913360104</v>
          </cell>
          <cell r="BA142">
            <v>28.0932970565791</v>
          </cell>
          <cell r="BH142">
            <v>0.188253806269843</v>
          </cell>
          <cell r="BI142">
            <v>9.2389298146797998</v>
          </cell>
          <cell r="BJ142">
            <v>18.289605823089801</v>
          </cell>
          <cell r="BK142">
            <v>27.340281831499698</v>
          </cell>
          <cell r="BL142">
            <v>36.767465452449301</v>
          </cell>
          <cell r="BM142">
            <v>36.390957839909703</v>
          </cell>
          <cell r="BN142">
            <v>27.716789444039399</v>
          </cell>
          <cell r="BO142">
            <v>19.042621048169099</v>
          </cell>
          <cell r="BP142">
            <v>28.0932970565791</v>
          </cell>
          <cell r="BQ142">
            <v>37.143973064988998</v>
          </cell>
          <cell r="BR142">
            <v>27.716789444039399</v>
          </cell>
          <cell r="BS142">
            <v>18.666113435629399</v>
          </cell>
          <cell r="BT142">
            <v>9.61543742721949</v>
          </cell>
          <cell r="BU142">
            <v>0.56476141880952702</v>
          </cell>
          <cell r="BV142">
            <v>9.2389298146797998</v>
          </cell>
          <cell r="BW142">
            <v>0.188253806269843</v>
          </cell>
          <cell r="BY142">
            <v>100.088406325698</v>
          </cell>
          <cell r="BZ142">
            <v>0.40788324691799199</v>
          </cell>
          <cell r="CE142">
            <v>0.40788324691799199</v>
          </cell>
          <cell r="CF142">
            <v>0.81576649383598598</v>
          </cell>
          <cell r="CG142">
            <v>20.425564512057601</v>
          </cell>
          <cell r="CH142">
            <v>40.035362530279102</v>
          </cell>
          <cell r="CI142">
            <v>59.645160548500797</v>
          </cell>
          <cell r="CJ142">
            <v>80.478608307476307</v>
          </cell>
          <cell r="CK142">
            <v>79.254958566722294</v>
          </cell>
          <cell r="CL142">
            <v>98.864756584943905</v>
          </cell>
          <cell r="CM142">
            <v>118.474554603165</v>
          </cell>
          <cell r="CN142">
            <v>138.08435262138701</v>
          </cell>
          <cell r="CO142">
            <v>119.290321097001</v>
          </cell>
          <cell r="CP142">
            <v>60.868810289254696</v>
          </cell>
          <cell r="CQ142">
            <v>41.2590122710331</v>
          </cell>
          <cell r="CR142">
            <v>21.6492142528115</v>
          </cell>
          <cell r="CS142">
            <v>40.443245777197099</v>
          </cell>
          <cell r="CT142">
            <v>20.833447758975598</v>
          </cell>
          <cell r="CU142">
            <v>1.2236497407539799</v>
          </cell>
          <cell r="CV142">
            <v>0.81576649383598598</v>
          </cell>
          <cell r="CX142">
            <v>2.68261673934526</v>
          </cell>
          <cell r="DD142">
            <v>0.29806852659391803</v>
          </cell>
          <cell r="DE142">
            <v>0.59613705318783605</v>
          </cell>
          <cell r="DF142">
            <v>11.050408188198601</v>
          </cell>
          <cell r="DG142">
            <v>25.380645201514302</v>
          </cell>
          <cell r="DH142">
            <v>39.7108822148302</v>
          </cell>
          <cell r="DI142">
            <v>16.416716699473199</v>
          </cell>
          <cell r="DJ142">
            <v>54.041119228146002</v>
          </cell>
          <cell r="DK142">
            <v>58.2151536330448</v>
          </cell>
          <cell r="DL142">
            <v>44.4810536729169</v>
          </cell>
          <cell r="DM142">
            <v>30.746953712789001</v>
          </cell>
          <cell r="DN142">
            <v>17.012853752661101</v>
          </cell>
          <cell r="DO142">
            <v>30.150816659601201</v>
          </cell>
          <cell r="DP142">
            <v>15.820579646285401</v>
          </cell>
          <cell r="DQ142">
            <v>29.554679606413298</v>
          </cell>
          <cell r="DR142">
            <v>15.224442593097599</v>
          </cell>
          <cell r="DS142">
            <v>0.89420557978175497</v>
          </cell>
          <cell r="DT142">
            <v>14.6283055399097</v>
          </cell>
          <cell r="DU142">
            <v>0.29806852659391803</v>
          </cell>
          <cell r="DV142">
            <v>220.40387053029099</v>
          </cell>
          <cell r="DX142">
            <v>0.65104441334987395</v>
          </cell>
          <cell r="DY142">
            <v>1.3020888266997499</v>
          </cell>
          <cell r="DZ142">
            <v>32.6023433557842</v>
          </cell>
          <cell r="EA142">
            <v>63.902597884868698</v>
          </cell>
          <cell r="EB142">
            <v>95.202852413953096</v>
          </cell>
          <cell r="EC142">
            <v>126.503106943037</v>
          </cell>
          <cell r="ED142">
            <v>157.80336147212199</v>
          </cell>
          <cell r="EE142">
            <v>189.10361600120601</v>
          </cell>
          <cell r="EF142">
            <v>220.40387053029099</v>
          </cell>
          <cell r="EG142">
            <v>189.10361600120601</v>
          </cell>
          <cell r="EH142">
            <v>251.704125059376</v>
          </cell>
          <cell r="EI142">
            <v>282.35333517510998</v>
          </cell>
          <cell r="EJ142">
            <v>313.00254529084498</v>
          </cell>
          <cell r="EK142">
            <v>282.35333517510998</v>
          </cell>
          <cell r="EL142">
            <v>251.704125059376</v>
          </cell>
          <cell r="EM142">
            <v>157.80336147212199</v>
          </cell>
          <cell r="EN142">
            <v>126.503106943037</v>
          </cell>
          <cell r="EO142">
            <v>95.202852413953295</v>
          </cell>
          <cell r="EP142">
            <v>63.902597884868797</v>
          </cell>
          <cell r="EQ142">
            <v>63.251553471518797</v>
          </cell>
          <cell r="ER142">
            <v>31.951298942434299</v>
          </cell>
          <cell r="ES142">
            <v>0.65104441334987295</v>
          </cell>
          <cell r="EU142">
            <v>33.531504684181698</v>
          </cell>
          <cell r="EV142">
            <v>0.34943004732965999</v>
          </cell>
          <cell r="EW142">
            <v>8.2737155114049304E-2</v>
          </cell>
          <cell r="FA142">
            <v>0.26669289221561099</v>
          </cell>
          <cell r="FB142">
            <v>0.53338578443122198</v>
          </cell>
          <cell r="FC142">
            <v>13.3551767963454</v>
          </cell>
          <cell r="FD142">
            <v>19.3762492111894</v>
          </cell>
          <cell r="FE142">
            <v>32.198040223103497</v>
          </cell>
          <cell r="FF142">
            <v>20.792450827381501</v>
          </cell>
          <cell r="FG142">
            <v>45.019831235017698</v>
          </cell>
          <cell r="FH142">
            <v>32.7314260075348</v>
          </cell>
          <cell r="FI142">
            <v>45.553217019448901</v>
          </cell>
          <cell r="FJ142">
            <v>33.264811791965997</v>
          </cell>
          <cell r="FK142">
            <v>20.976406564483199</v>
          </cell>
          <cell r="FL142">
            <v>14.7713784125375</v>
          </cell>
          <cell r="FM142">
            <v>27.059783640020399</v>
          </cell>
          <cell r="FN142">
            <v>14.2379926281062</v>
          </cell>
          <cell r="FO142">
            <v>1.41620161619211</v>
          </cell>
          <cell r="FP142">
            <v>13.704606843675</v>
          </cell>
          <cell r="FQ142">
            <v>0.88281583176088196</v>
          </cell>
          <cell r="FR142">
            <v>13.171221059243701</v>
          </cell>
          <cell r="FS142">
            <v>228.33053896822</v>
          </cell>
          <cell r="FT142">
            <v>0.53338578443122198</v>
          </cell>
          <cell r="FW142">
            <v>0.53338578443121998</v>
          </cell>
          <cell r="FX142">
            <v>1.06677156886244</v>
          </cell>
          <cell r="FY142">
            <v>26.710353592690598</v>
          </cell>
          <cell r="FZ142">
            <v>52.353935616518903</v>
          </cell>
          <cell r="GA142">
            <v>77.997517640347098</v>
          </cell>
          <cell r="GB142">
            <v>103.641099664175</v>
          </cell>
          <cell r="GC142">
            <v>129.28468168800401</v>
          </cell>
          <cell r="GD142">
            <v>202.68695694439199</v>
          </cell>
          <cell r="GE142">
            <v>154.92826371183199</v>
          </cell>
          <cell r="GF142">
            <v>180.57184573565999</v>
          </cell>
          <cell r="GG142">
            <v>203.22034272882399</v>
          </cell>
          <cell r="GH142">
            <v>228.33053896822</v>
          </cell>
          <cell r="GI142">
            <v>253.440735207617</v>
          </cell>
          <cell r="GJ142">
            <v>177.04337492056399</v>
          </cell>
          <cell r="GK142">
            <v>151.39979289673499</v>
          </cell>
          <cell r="GL142">
            <v>125.756210872907</v>
          </cell>
          <cell r="GM142">
            <v>100.112628849079</v>
          </cell>
          <cell r="GN142">
            <v>77.464131855915795</v>
          </cell>
          <cell r="GO142">
            <v>51.8205498320876</v>
          </cell>
          <cell r="GP142">
            <v>26.176967808259398</v>
          </cell>
        </row>
        <row r="143">
          <cell r="F143">
            <v>3576.6295032223302</v>
          </cell>
          <cell r="G143">
            <v>4176.4596452832602</v>
          </cell>
          <cell r="H143">
            <v>4105.8601095558197</v>
          </cell>
          <cell r="I143">
            <v>3895.0069659195401</v>
          </cell>
          <cell r="J143">
            <v>3264.5969872911701</v>
          </cell>
          <cell r="K143">
            <v>2343.9592457623298</v>
          </cell>
          <cell r="L143">
            <v>1098.6507998079101</v>
          </cell>
          <cell r="M143">
            <v>233.00505906279099</v>
          </cell>
          <cell r="N143">
            <v>2.2307030539534898</v>
          </cell>
          <cell r="Y143">
            <v>14.034224511627899</v>
          </cell>
          <cell r="Z143">
            <v>218.15094038232601</v>
          </cell>
          <cell r="AA143">
            <v>1096.8189641874401</v>
          </cell>
          <cell r="AB143">
            <v>2392.9756214776799</v>
          </cell>
          <cell r="AD143">
            <v>5911.1222310000103</v>
          </cell>
          <cell r="AE143">
            <v>6980.3303839200098</v>
          </cell>
          <cell r="AF143">
            <v>7297.6570461000101</v>
          </cell>
          <cell r="AG143">
            <v>6581.3900495400103</v>
          </cell>
          <cell r="AH143">
            <v>5502.7776816000096</v>
          </cell>
          <cell r="AI143">
            <v>3891.0112263000001</v>
          </cell>
          <cell r="AJ143">
            <v>1954.7648292599999</v>
          </cell>
          <cell r="AK143">
            <v>348.93642455999998</v>
          </cell>
          <cell r="AL143">
            <v>12.980854799999999</v>
          </cell>
          <cell r="AW143">
            <v>17.938436580000001</v>
          </cell>
          <cell r="AX143">
            <v>361.18538009999997</v>
          </cell>
          <cell r="AY143">
            <v>1723.1808558600001</v>
          </cell>
          <cell r="AZ143">
            <v>3891.8674103399999</v>
          </cell>
          <cell r="BB143">
            <v>4355.2084566139602</v>
          </cell>
          <cell r="BC143">
            <v>4938.8343683274497</v>
          </cell>
          <cell r="BD143">
            <v>5079.8368964093097</v>
          </cell>
          <cell r="BE143">
            <v>5082.19541688559</v>
          </cell>
          <cell r="BF143">
            <v>4564.0993780130302</v>
          </cell>
          <cell r="BG143">
            <v>3883.0496139460502</v>
          </cell>
          <cell r="BH143">
            <v>2411.5948945786099</v>
          </cell>
          <cell r="BI143">
            <v>1163.20534221768</v>
          </cell>
          <cell r="BJ143">
            <v>326.66279354790697</v>
          </cell>
          <cell r="BK143">
            <v>30.244556695814001</v>
          </cell>
          <cell r="BT143">
            <v>13.465147947907001</v>
          </cell>
          <cell r="BU143">
            <v>145.88913586604701</v>
          </cell>
          <cell r="BV143">
            <v>745.27705533767505</v>
          </cell>
          <cell r="BW143">
            <v>2023.8263809786099</v>
          </cell>
          <cell r="BX143">
            <v>3299.9863558102402</v>
          </cell>
          <cell r="BZ143">
            <v>8303.2728199200101</v>
          </cell>
          <cell r="CA143">
            <v>9473.2081669172203</v>
          </cell>
          <cell r="CB143">
            <v>10199.3138935033</v>
          </cell>
          <cell r="CC143">
            <v>9804.9489732335005</v>
          </cell>
          <cell r="CD143">
            <v>8629.3691060986093</v>
          </cell>
          <cell r="CE143">
            <v>6652.0001831944301</v>
          </cell>
          <cell r="CF143">
            <v>4788.3399514660496</v>
          </cell>
          <cell r="CG143">
            <v>2179.8535580204698</v>
          </cell>
          <cell r="CH143">
            <v>599.22092183441896</v>
          </cell>
          <cell r="CI143">
            <v>61.1545347460466</v>
          </cell>
          <cell r="CR143">
            <v>24.047659758139599</v>
          </cell>
          <cell r="CS143">
            <v>263.822867263256</v>
          </cell>
          <cell r="CT143">
            <v>1412.0485214232599</v>
          </cell>
          <cell r="CU143">
            <v>3744.4377212707</v>
          </cell>
          <cell r="CV143">
            <v>6360.3221100446599</v>
          </cell>
          <cell r="CY143">
            <v>4863.9449202195401</v>
          </cell>
          <cell r="CZ143">
            <v>5629.94509773769</v>
          </cell>
          <cell r="DA143">
            <v>5938.3319267888401</v>
          </cell>
          <cell r="DB143">
            <v>5426.7539341562997</v>
          </cell>
          <cell r="DC143">
            <v>5123.2119634800101</v>
          </cell>
          <cell r="DD143">
            <v>4225.8636482065203</v>
          </cell>
          <cell r="DE143">
            <v>2962.6125907311698</v>
          </cell>
          <cell r="DF143">
            <v>1584.9765016493</v>
          </cell>
          <cell r="DG143">
            <v>547.22492289209504</v>
          </cell>
          <cell r="DH143">
            <v>95.884262598139799</v>
          </cell>
          <cell r="DQ143">
            <v>21.0025220734884</v>
          </cell>
          <cell r="DR143">
            <v>247.18540650697699</v>
          </cell>
          <cell r="DS143">
            <v>1066.2715636995399</v>
          </cell>
          <cell r="DT143">
            <v>2506.3904610418599</v>
          </cell>
          <cell r="DU143">
            <v>3762.1484629953502</v>
          </cell>
          <cell r="DW143">
            <v>11552.8734193898</v>
          </cell>
          <cell r="DX143">
            <v>13308.530819596799</v>
          </cell>
          <cell r="DY143">
            <v>13246.450411412099</v>
          </cell>
          <cell r="DZ143">
            <v>13777.3192003368</v>
          </cell>
          <cell r="EA143">
            <v>12057.886477984201</v>
          </cell>
          <cell r="EB143">
            <v>10247.478902418199</v>
          </cell>
          <cell r="EC143">
            <v>7217.6671047725704</v>
          </cell>
          <cell r="ED143">
            <v>3882.5977568776798</v>
          </cell>
          <cell r="EE143">
            <v>1362.1971575218599</v>
          </cell>
          <cell r="EF143">
            <v>261.54270721674402</v>
          </cell>
          <cell r="EO143">
            <v>46.806868515348903</v>
          </cell>
          <cell r="EP143">
            <v>515.40866151069804</v>
          </cell>
          <cell r="EQ143">
            <v>2309.7163802525602</v>
          </cell>
          <cell r="ER143">
            <v>5530.7539607734998</v>
          </cell>
          <cell r="ES143">
            <v>8723.0037178339608</v>
          </cell>
          <cell r="EV143">
            <v>3491.9642703516301</v>
          </cell>
          <cell r="EW143">
            <v>4794.2824981562999</v>
          </cell>
          <cell r="EX143">
            <v>5501.0633866241997</v>
          </cell>
          <cell r="EY143">
            <v>5313.2225173953702</v>
          </cell>
          <cell r="EZ143">
            <v>4809.0014129804804</v>
          </cell>
          <cell r="FA143">
            <v>3336.0835373916302</v>
          </cell>
          <cell r="FB143">
            <v>1728.5662085107001</v>
          </cell>
          <cell r="FC143">
            <v>394.26600628465201</v>
          </cell>
          <cell r="FD143">
            <v>27.0247137906977</v>
          </cell>
          <cell r="FP143">
            <v>77.874852022325797</v>
          </cell>
          <cell r="FQ143">
            <v>574.08135444837399</v>
          </cell>
          <cell r="FR143">
            <v>1835.9444046390699</v>
          </cell>
          <cell r="FT143">
            <v>8642.3178459683804</v>
          </cell>
          <cell r="FU143">
            <v>11633.555116314399</v>
          </cell>
          <cell r="FV143">
            <v>12921.984279092099</v>
          </cell>
          <cell r="FW143">
            <v>12611.2492063423</v>
          </cell>
          <cell r="FX143">
            <v>10959.935462506101</v>
          </cell>
          <cell r="FY143">
            <v>8010.8895029023397</v>
          </cell>
          <cell r="FZ143">
            <v>3944.7783636446602</v>
          </cell>
          <cell r="GA143">
            <v>1084.6573612576799</v>
          </cell>
          <cell r="GB143">
            <v>63.046746435348901</v>
          </cell>
          <cell r="GN143">
            <v>175.360365041861</v>
          </cell>
          <cell r="GO143">
            <v>1354.46773611349</v>
          </cell>
          <cell r="GP143">
            <v>4621.2806535907002</v>
          </cell>
        </row>
        <row r="144">
          <cell r="E144">
            <v>265.72793456463302</v>
          </cell>
          <cell r="F144">
            <v>236.297028298942</v>
          </cell>
          <cell r="G144">
            <v>233.12959307365799</v>
          </cell>
          <cell r="H144">
            <v>237.18498750171699</v>
          </cell>
          <cell r="I144">
            <v>238.00880225623399</v>
          </cell>
          <cell r="J144">
            <v>242.00971221896199</v>
          </cell>
          <cell r="K144">
            <v>246.995234368441</v>
          </cell>
          <cell r="L144">
            <v>244.57224682591999</v>
          </cell>
          <cell r="M144">
            <v>244.61023827014401</v>
          </cell>
          <cell r="N144">
            <v>248.09906548607901</v>
          </cell>
          <cell r="O144">
            <v>298.860588102804</v>
          </cell>
          <cell r="P144">
            <v>274.65289856831299</v>
          </cell>
          <cell r="Q144">
            <v>306.55107202313502</v>
          </cell>
          <cell r="R144">
            <v>305.68058123042601</v>
          </cell>
          <cell r="S144">
            <v>266.04115933384298</v>
          </cell>
          <cell r="T144">
            <v>247.40614420894599</v>
          </cell>
          <cell r="U144">
            <v>246.41963262716499</v>
          </cell>
          <cell r="V144">
            <v>280.86216886486301</v>
          </cell>
          <cell r="W144">
            <v>276.89310123213602</v>
          </cell>
          <cell r="X144">
            <v>278.47129385545998</v>
          </cell>
          <cell r="Y144">
            <v>279.83531905834002</v>
          </cell>
          <cell r="Z144">
            <v>276.41979218974001</v>
          </cell>
          <cell r="AA144">
            <v>263.897674325563</v>
          </cell>
          <cell r="AB144">
            <v>243.78415469535099</v>
          </cell>
          <cell r="AC144">
            <v>446.35535407386101</v>
          </cell>
          <cell r="AD144">
            <v>396.68946796709997</v>
          </cell>
          <cell r="AE144">
            <v>387.20439558801098</v>
          </cell>
          <cell r="AF144">
            <v>392.03614593296999</v>
          </cell>
          <cell r="AG144">
            <v>398.20176835362003</v>
          </cell>
          <cell r="AH144">
            <v>423.83014169958102</v>
          </cell>
          <cell r="AI144">
            <v>444.34239307920097</v>
          </cell>
          <cell r="AJ144">
            <v>458.07540712857002</v>
          </cell>
          <cell r="AK144">
            <v>473.68736342928099</v>
          </cell>
          <cell r="AL144">
            <v>479.79304875116998</v>
          </cell>
          <cell r="AM144">
            <v>568.76712948594104</v>
          </cell>
          <cell r="AN144">
            <v>463.12739003916101</v>
          </cell>
          <cell r="AO144">
            <v>569.44253320416101</v>
          </cell>
          <cell r="AP144">
            <v>573.27511051503097</v>
          </cell>
          <cell r="AQ144">
            <v>514.88290091007002</v>
          </cell>
          <cell r="AR144">
            <v>476.198192560861</v>
          </cell>
          <cell r="AS144">
            <v>470.65263953400103</v>
          </cell>
          <cell r="AT144">
            <v>475.283338576201</v>
          </cell>
          <cell r="AU144">
            <v>477.82262739519098</v>
          </cell>
          <cell r="AV144">
            <v>483.14327220621101</v>
          </cell>
          <cell r="AW144">
            <v>470.39076171549101</v>
          </cell>
          <cell r="AX144">
            <v>450.46965794291998</v>
          </cell>
          <cell r="AY144">
            <v>436.61828518308101</v>
          </cell>
          <cell r="AZ144">
            <v>401.46066011205102</v>
          </cell>
          <cell r="BA144">
            <v>201.52806601125801</v>
          </cell>
          <cell r="BB144">
            <v>176.08921016599299</v>
          </cell>
          <cell r="BC144">
            <v>178.89886838422899</v>
          </cell>
          <cell r="BD144">
            <v>182.768790231076</v>
          </cell>
          <cell r="BE144">
            <v>174.07373695640399</v>
          </cell>
          <cell r="BF144">
            <v>179.14593425716501</v>
          </cell>
          <cell r="BG144">
            <v>185.622704599998</v>
          </cell>
          <cell r="BH144">
            <v>190.54946783645599</v>
          </cell>
          <cell r="BI144">
            <v>203.966834686928</v>
          </cell>
          <cell r="BJ144">
            <v>203.95279906977001</v>
          </cell>
          <cell r="BK144">
            <v>203.99067665506101</v>
          </cell>
          <cell r="BL144">
            <v>207.00616470759701</v>
          </cell>
          <cell r="BM144">
            <v>221.76513244438399</v>
          </cell>
          <cell r="BN144">
            <v>229.528721041083</v>
          </cell>
          <cell r="BO144">
            <v>238.24008495457099</v>
          </cell>
          <cell r="BP144">
            <v>231.715819259147</v>
          </cell>
          <cell r="BQ144">
            <v>231.13706243907399</v>
          </cell>
          <cell r="BR144">
            <v>204.831232909703</v>
          </cell>
          <cell r="BS144">
            <v>206.49451686649101</v>
          </cell>
          <cell r="BT144">
            <v>203.57105764616401</v>
          </cell>
          <cell r="BU144">
            <v>200.22019571829799</v>
          </cell>
          <cell r="BV144">
            <v>189.77356989746801</v>
          </cell>
          <cell r="BW144">
            <v>164.706644502686</v>
          </cell>
          <cell r="BX144">
            <v>141.50594220711099</v>
          </cell>
          <cell r="BY144">
            <v>526.76991437768402</v>
          </cell>
          <cell r="BZ144">
            <v>511.36914833283402</v>
          </cell>
          <cell r="CA144">
            <v>514.535157586683</v>
          </cell>
          <cell r="CB144">
            <v>520.70985987206302</v>
          </cell>
          <cell r="CC144">
            <v>484.10253537320199</v>
          </cell>
          <cell r="CD144">
            <v>472.21929901006303</v>
          </cell>
          <cell r="CE144">
            <v>486.57742321467401</v>
          </cell>
          <cell r="CF144">
            <v>499.181810937112</v>
          </cell>
          <cell r="CG144">
            <v>509.42631111371998</v>
          </cell>
          <cell r="CH144">
            <v>507.94584654767499</v>
          </cell>
          <cell r="CI144">
            <v>503.84513141101701</v>
          </cell>
          <cell r="CJ144">
            <v>527.78768982753797</v>
          </cell>
          <cell r="CK144">
            <v>522.72558175325901</v>
          </cell>
          <cell r="CL144">
            <v>533.08791437017499</v>
          </cell>
          <cell r="CM144">
            <v>531.14361300838095</v>
          </cell>
          <cell r="CN144">
            <v>507.38928605667701</v>
          </cell>
          <cell r="CO144">
            <v>491.82151961733598</v>
          </cell>
          <cell r="CP144">
            <v>532.82185100330298</v>
          </cell>
          <cell r="CQ144">
            <v>521.16027102022599</v>
          </cell>
          <cell r="CR144">
            <v>501.56909657831801</v>
          </cell>
          <cell r="CS144">
            <v>486.231621155281</v>
          </cell>
          <cell r="CT144">
            <v>479.21199237353301</v>
          </cell>
          <cell r="CU144">
            <v>447.37445014867302</v>
          </cell>
          <cell r="CV144">
            <v>426.722519357088</v>
          </cell>
          <cell r="CX144">
            <v>241.23176817023699</v>
          </cell>
          <cell r="CY144">
            <v>206.08958180816401</v>
          </cell>
          <cell r="CZ144">
            <v>208.47456862364601</v>
          </cell>
          <cell r="DA144">
            <v>216.16194576663599</v>
          </cell>
          <cell r="DB144">
            <v>218.90058266505801</v>
          </cell>
          <cell r="DC144">
            <v>283.77806705856898</v>
          </cell>
          <cell r="DD144">
            <v>298.25177233182399</v>
          </cell>
          <cell r="DE144">
            <v>283.453525189039</v>
          </cell>
          <cell r="DF144">
            <v>258.60105640714698</v>
          </cell>
          <cell r="DG144">
            <v>237.689027671015</v>
          </cell>
          <cell r="DH144">
            <v>234.34926013293199</v>
          </cell>
          <cell r="DI144">
            <v>249.001325116624</v>
          </cell>
          <cell r="DJ144">
            <v>243.00397052219299</v>
          </cell>
          <cell r="DK144">
            <v>251.71195009830399</v>
          </cell>
          <cell r="DL144">
            <v>246.32705210297499</v>
          </cell>
          <cell r="DM144">
            <v>250.57077991423199</v>
          </cell>
          <cell r="DN144">
            <v>258.63601787873603</v>
          </cell>
          <cell r="DO144">
            <v>249.94529216794899</v>
          </cell>
          <cell r="DP144">
            <v>243.35682436296099</v>
          </cell>
          <cell r="DQ144">
            <v>240.062416282491</v>
          </cell>
          <cell r="DR144">
            <v>237.50643938771299</v>
          </cell>
          <cell r="DS144">
            <v>226.401328839304</v>
          </cell>
          <cell r="DT144">
            <v>204.86487206154601</v>
          </cell>
          <cell r="DU144">
            <v>202.46802797061699</v>
          </cell>
          <cell r="DV144">
            <v>553.02816504764098</v>
          </cell>
          <cell r="DW144">
            <v>456.86314066883801</v>
          </cell>
          <cell r="DX144">
            <v>435.45744409650501</v>
          </cell>
          <cell r="DY144">
            <v>431.52627950940598</v>
          </cell>
          <cell r="DZ144">
            <v>433.21330998695402</v>
          </cell>
          <cell r="EA144">
            <v>580.135667466776</v>
          </cell>
          <cell r="EB144">
            <v>603.76498628469403</v>
          </cell>
          <cell r="EC144">
            <v>563.28419613747303</v>
          </cell>
          <cell r="ED144">
            <v>489.77947444443998</v>
          </cell>
          <cell r="EE144">
            <v>444.64044190861603</v>
          </cell>
          <cell r="EF144">
            <v>436.51855581239101</v>
          </cell>
          <cell r="EG144">
            <v>558.44442247397205</v>
          </cell>
          <cell r="EH144">
            <v>486.13712879477703</v>
          </cell>
          <cell r="EI144">
            <v>526.63899347555105</v>
          </cell>
          <cell r="EJ144">
            <v>513.19588676411604</v>
          </cell>
          <cell r="EK144">
            <v>507.28002670099698</v>
          </cell>
          <cell r="EL144">
            <v>525.09284778934898</v>
          </cell>
          <cell r="EM144">
            <v>551.72338862852405</v>
          </cell>
          <cell r="EN144">
            <v>552.58472706580301</v>
          </cell>
          <cell r="EO144">
            <v>556.50033192068202</v>
          </cell>
          <cell r="EP144">
            <v>556.36663715147802</v>
          </cell>
          <cell r="EQ144">
            <v>536.20256053432104</v>
          </cell>
          <cell r="ER144">
            <v>494.88143934665999</v>
          </cell>
          <cell r="ES144">
            <v>469.66755665842601</v>
          </cell>
          <cell r="EU144">
            <v>527.39008264694201</v>
          </cell>
          <cell r="EV144">
            <v>494.50786083049098</v>
          </cell>
          <cell r="EW144">
            <v>492.96778179167399</v>
          </cell>
          <cell r="EX144">
            <v>488.938416609613</v>
          </cell>
          <cell r="EY144">
            <v>454.787593737473</v>
          </cell>
          <cell r="EZ144">
            <v>445.76108601561299</v>
          </cell>
          <cell r="FA144">
            <v>465.54562173719</v>
          </cell>
          <cell r="FB144">
            <v>477.03834815223399</v>
          </cell>
          <cell r="FC144">
            <v>486.02545498261799</v>
          </cell>
          <cell r="FD144">
            <v>483.82662698337799</v>
          </cell>
          <cell r="FE144">
            <v>505.085361871217</v>
          </cell>
          <cell r="FF144">
            <v>540.47523709485301</v>
          </cell>
          <cell r="FG144">
            <v>518.42111913738995</v>
          </cell>
          <cell r="FH144">
            <v>522.03560547825805</v>
          </cell>
          <cell r="FI144">
            <v>527.13372016901496</v>
          </cell>
          <cell r="FJ144">
            <v>522.88220080146198</v>
          </cell>
          <cell r="FK144">
            <v>534.28596548819598</v>
          </cell>
          <cell r="FL144">
            <v>547.17867815591501</v>
          </cell>
          <cell r="FM144">
            <v>541.03638745668297</v>
          </cell>
          <cell r="FN144">
            <v>532.32294565618395</v>
          </cell>
          <cell r="FO144">
            <v>522.68322800199905</v>
          </cell>
          <cell r="FP144">
            <v>505.57874652376501</v>
          </cell>
          <cell r="FQ144">
            <v>485.137155165992</v>
          </cell>
          <cell r="FR144">
            <v>467.83800557254102</v>
          </cell>
          <cell r="FS144">
            <v>1185.5173809215</v>
          </cell>
          <cell r="FT144">
            <v>1215.8438094195201</v>
          </cell>
          <cell r="FU144">
            <v>1195.2446315207601</v>
          </cell>
          <cell r="FV144">
            <v>1186.9727544607299</v>
          </cell>
          <cell r="FW144">
            <v>1112.7953338924599</v>
          </cell>
          <cell r="FX144">
            <v>1078.6545098837901</v>
          </cell>
          <cell r="FY144">
            <v>1101.6947960359</v>
          </cell>
          <cell r="FZ144">
            <v>1111.2769131646</v>
          </cell>
          <cell r="GA144">
            <v>1148.1869364901499</v>
          </cell>
          <cell r="GB144">
            <v>1178.86333437695</v>
          </cell>
          <cell r="GC144">
            <v>1219.8444758335199</v>
          </cell>
          <cell r="GD144">
            <v>1208.75735622911</v>
          </cell>
          <cell r="GE144">
            <v>1215.9155524108501</v>
          </cell>
          <cell r="GF144">
            <v>1218.04058919055</v>
          </cell>
          <cell r="GG144">
            <v>1184.1614538389399</v>
          </cell>
          <cell r="GH144">
            <v>1152.78746137439</v>
          </cell>
          <cell r="GI144">
            <v>1153.7632902072601</v>
          </cell>
          <cell r="GJ144">
            <v>1228.08699670186</v>
          </cell>
          <cell r="GK144">
            <v>1238.83925980348</v>
          </cell>
          <cell r="GL144">
            <v>1222.21675366561</v>
          </cell>
          <cell r="GM144">
            <v>1217.17740243298</v>
          </cell>
          <cell r="GN144">
            <v>1198.59024992892</v>
          </cell>
          <cell r="GO144">
            <v>1168.5048077914701</v>
          </cell>
          <cell r="GP144">
            <v>1139.9676087943301</v>
          </cell>
        </row>
        <row r="145">
          <cell r="AL145">
            <v>4.5171000000000099</v>
          </cell>
          <cell r="EF145">
            <v>1.4874915348837201</v>
          </cell>
          <cell r="EH145">
            <v>8.7190534883721007</v>
          </cell>
        </row>
        <row r="146">
          <cell r="AL146">
            <v>15.521616</v>
          </cell>
          <cell r="EF146">
            <v>5.1113042455813797</v>
          </cell>
          <cell r="EH146">
            <v>29.960328558139601</v>
          </cell>
        </row>
        <row r="147">
          <cell r="AL147">
            <v>8.7962994000000094</v>
          </cell>
          <cell r="EF147">
            <v>2.66429173932148</v>
          </cell>
          <cell r="EH147">
            <v>16.978903493023299</v>
          </cell>
        </row>
        <row r="148">
          <cell r="AL148">
            <v>3.4416000000000002</v>
          </cell>
          <cell r="EF148">
            <v>1.13332688372093</v>
          </cell>
          <cell r="EH148">
            <v>6.6430883720930298</v>
          </cell>
        </row>
        <row r="149">
          <cell r="AL149">
            <v>4.64305544191647</v>
          </cell>
          <cell r="EF149">
            <v>15.174515038296899</v>
          </cell>
          <cell r="EH149">
            <v>29.063511627907001</v>
          </cell>
          <cell r="GB149">
            <v>0.19773463606572</v>
          </cell>
        </row>
        <row r="150">
          <cell r="E150">
            <v>92.996472602898294</v>
          </cell>
          <cell r="L150">
            <v>46.498236301449097</v>
          </cell>
          <cell r="M150">
            <v>92.996472602898294</v>
          </cell>
          <cell r="N150">
            <v>46.498236301449097</v>
          </cell>
          <cell r="O150">
            <v>92.996472602898294</v>
          </cell>
          <cell r="P150">
            <v>92.996472602898294</v>
          </cell>
          <cell r="Q150">
            <v>46.498236301449097</v>
          </cell>
          <cell r="R150">
            <v>92.996472602898294</v>
          </cell>
          <cell r="S150">
            <v>92.996472602898294</v>
          </cell>
          <cell r="T150">
            <v>46.498236301449097</v>
          </cell>
          <cell r="U150">
            <v>92.996472602898294</v>
          </cell>
          <cell r="V150">
            <v>46.498236301449097</v>
          </cell>
          <cell r="W150">
            <v>92.996472602898294</v>
          </cell>
          <cell r="X150">
            <v>92.996472602898294</v>
          </cell>
          <cell r="Y150">
            <v>92.996472602898294</v>
          </cell>
          <cell r="Z150">
            <v>46.498236301449097</v>
          </cell>
          <cell r="AC150">
            <v>173.86297051846199</v>
          </cell>
          <cell r="AJ150">
            <v>86.931485259230996</v>
          </cell>
          <cell r="AK150">
            <v>173.86297051846199</v>
          </cell>
          <cell r="AL150">
            <v>173.86297051846199</v>
          </cell>
          <cell r="AM150">
            <v>173.86297051846199</v>
          </cell>
          <cell r="AN150">
            <v>173.86297051846199</v>
          </cell>
          <cell r="AO150">
            <v>173.86297051846199</v>
          </cell>
          <cell r="AP150">
            <v>173.86297051846199</v>
          </cell>
          <cell r="AQ150">
            <v>173.86297051846199</v>
          </cell>
          <cell r="AR150">
            <v>173.86297051846199</v>
          </cell>
          <cell r="AS150">
            <v>150.32227213050601</v>
          </cell>
          <cell r="AT150">
            <v>86.931485259230897</v>
          </cell>
          <cell r="AU150">
            <v>173.86297051846199</v>
          </cell>
          <cell r="AV150">
            <v>173.86297051846199</v>
          </cell>
          <cell r="AW150">
            <v>173.86297051846199</v>
          </cell>
          <cell r="AX150">
            <v>86.931485259230897</v>
          </cell>
          <cell r="AY150">
            <v>86.931485259230996</v>
          </cell>
          <cell r="BA150">
            <v>97.039797498676293</v>
          </cell>
          <cell r="BI150">
            <v>29.5918852078557</v>
          </cell>
          <cell r="BJ150">
            <v>78.111783957193893</v>
          </cell>
          <cell r="BK150">
            <v>97.039797498676293</v>
          </cell>
          <cell r="BL150">
            <v>97.039797498676293</v>
          </cell>
          <cell r="BM150">
            <v>97.039797498676293</v>
          </cell>
          <cell r="BN150">
            <v>97.039797498676293</v>
          </cell>
          <cell r="BO150">
            <v>48.519898749338203</v>
          </cell>
          <cell r="BP150">
            <v>97.039797498676293</v>
          </cell>
          <cell r="BQ150">
            <v>48.519898749338203</v>
          </cell>
          <cell r="BR150">
            <v>97.039797498676293</v>
          </cell>
          <cell r="BS150">
            <v>97.039797498676293</v>
          </cell>
          <cell r="BT150">
            <v>97.039797498676293</v>
          </cell>
          <cell r="BU150">
            <v>70.156660327101704</v>
          </cell>
          <cell r="BV150">
            <v>21.636761577763501</v>
          </cell>
          <cell r="BY150">
            <v>210.25289458046501</v>
          </cell>
          <cell r="CH150">
            <v>105.126447290233</v>
          </cell>
          <cell r="CI150">
            <v>210.25289458046501</v>
          </cell>
          <cell r="CJ150">
            <v>210.25289458046501</v>
          </cell>
          <cell r="CK150">
            <v>210.25289458046501</v>
          </cell>
          <cell r="CL150">
            <v>210.25289458046501</v>
          </cell>
          <cell r="CM150">
            <v>210.25289458046501</v>
          </cell>
          <cell r="CN150">
            <v>210.25289458046501</v>
          </cell>
          <cell r="CO150">
            <v>210.25289458046501</v>
          </cell>
          <cell r="CP150">
            <v>210.25289458046501</v>
          </cell>
          <cell r="CQ150">
            <v>210.25289458046501</v>
          </cell>
          <cell r="CR150">
            <v>210.25289458046501</v>
          </cell>
          <cell r="CS150">
            <v>210.25289458046501</v>
          </cell>
          <cell r="CT150">
            <v>105.126447290233</v>
          </cell>
          <cell r="CX150">
            <v>153.646346039571</v>
          </cell>
          <cell r="DG150">
            <v>76.8231730197856</v>
          </cell>
          <cell r="DH150">
            <v>153.646346039571</v>
          </cell>
          <cell r="DI150">
            <v>153.646346039571</v>
          </cell>
          <cell r="DJ150">
            <v>153.646346039571</v>
          </cell>
          <cell r="DK150">
            <v>153.646346039571</v>
          </cell>
          <cell r="DL150">
            <v>153.646346039571</v>
          </cell>
          <cell r="DM150">
            <v>153.646346039571</v>
          </cell>
          <cell r="DN150">
            <v>153.646346039571</v>
          </cell>
          <cell r="DO150">
            <v>153.646346039571</v>
          </cell>
          <cell r="DP150">
            <v>153.646346039571</v>
          </cell>
          <cell r="DQ150">
            <v>153.646346039571</v>
          </cell>
          <cell r="DR150">
            <v>153.646346039571</v>
          </cell>
          <cell r="DS150">
            <v>153.48707812972299</v>
          </cell>
          <cell r="DT150">
            <v>76.663905109938</v>
          </cell>
          <cell r="DV150">
            <v>335.59596634958899</v>
          </cell>
          <cell r="ED150">
            <v>167.79798317479401</v>
          </cell>
          <cell r="EE150">
            <v>335.59596634958899</v>
          </cell>
          <cell r="EF150">
            <v>335.59596634958899</v>
          </cell>
          <cell r="EG150">
            <v>335.59596634958899</v>
          </cell>
          <cell r="EH150">
            <v>335.59596634958899</v>
          </cell>
          <cell r="EI150">
            <v>335.59596634958899</v>
          </cell>
          <cell r="EJ150">
            <v>335.59596634958899</v>
          </cell>
          <cell r="EK150">
            <v>335.59596634958899</v>
          </cell>
          <cell r="EL150">
            <v>335.59596634958899</v>
          </cell>
          <cell r="EM150">
            <v>335.59596634958899</v>
          </cell>
          <cell r="EN150">
            <v>335.59596634958899</v>
          </cell>
          <cell r="EO150">
            <v>268.98264856018102</v>
          </cell>
          <cell r="EP150">
            <v>335.59596634958899</v>
          </cell>
          <cell r="EQ150">
            <v>335.59596634958899</v>
          </cell>
          <cell r="ER150">
            <v>167.79798317479401</v>
          </cell>
          <cell r="EU150">
            <v>137.47304645645801</v>
          </cell>
          <cell r="FB150">
            <v>22.310903483348199</v>
          </cell>
          <cell r="FC150">
            <v>91.047426711577302</v>
          </cell>
          <cell r="FD150">
            <v>137.47304645645801</v>
          </cell>
          <cell r="FE150">
            <v>137.47304645645801</v>
          </cell>
          <cell r="FF150">
            <v>137.47304645645801</v>
          </cell>
          <cell r="FG150">
            <v>137.47304645645801</v>
          </cell>
          <cell r="FH150">
            <v>137.47304645645801</v>
          </cell>
          <cell r="FI150">
            <v>68.736523228229103</v>
          </cell>
          <cell r="FJ150">
            <v>137.47304645645801</v>
          </cell>
          <cell r="FK150">
            <v>137.47304645645801</v>
          </cell>
          <cell r="FL150">
            <v>137.47304645645801</v>
          </cell>
          <cell r="FM150">
            <v>137.47304645645801</v>
          </cell>
          <cell r="FN150">
            <v>137.47304645645801</v>
          </cell>
          <cell r="FO150">
            <v>137.47304645645801</v>
          </cell>
          <cell r="FP150">
            <v>137.47304645645801</v>
          </cell>
          <cell r="FQ150">
            <v>137.47304645645801</v>
          </cell>
          <cell r="FR150">
            <v>68.736523228229103</v>
          </cell>
          <cell r="FS150">
            <v>274.94609291291698</v>
          </cell>
          <cell r="GA150">
            <v>137.47304645645801</v>
          </cell>
          <cell r="GB150">
            <v>274.94609291291698</v>
          </cell>
          <cell r="GC150">
            <v>274.94609291291698</v>
          </cell>
          <cell r="GD150">
            <v>274.94609291291698</v>
          </cell>
          <cell r="GE150">
            <v>274.94609291291698</v>
          </cell>
          <cell r="GF150">
            <v>274.94609291291698</v>
          </cell>
          <cell r="GG150">
            <v>274.94609291291698</v>
          </cell>
          <cell r="GH150">
            <v>274.94609291291698</v>
          </cell>
          <cell r="GI150">
            <v>274.94609291291698</v>
          </cell>
          <cell r="GJ150">
            <v>274.94609291291698</v>
          </cell>
          <cell r="GK150">
            <v>274.94609291291698</v>
          </cell>
          <cell r="GL150">
            <v>137.47304645645801</v>
          </cell>
          <cell r="GM150">
            <v>274.94609291291698</v>
          </cell>
          <cell r="GN150">
            <v>274.94609291291698</v>
          </cell>
          <cell r="GO150">
            <v>274.94609291291698</v>
          </cell>
          <cell r="GP150">
            <v>137.47304645645801</v>
          </cell>
        </row>
        <row r="151">
          <cell r="E151">
            <v>518.658502361861</v>
          </cell>
          <cell r="L151">
            <v>259.32925118093101</v>
          </cell>
          <cell r="M151">
            <v>518.658502361861</v>
          </cell>
          <cell r="N151">
            <v>518.658502361861</v>
          </cell>
          <cell r="O151">
            <v>518.658502361861</v>
          </cell>
          <cell r="P151">
            <v>518.658502361861</v>
          </cell>
          <cell r="Q151">
            <v>518.658502361861</v>
          </cell>
          <cell r="R151">
            <v>518.658502361861</v>
          </cell>
          <cell r="S151">
            <v>518.658502361861</v>
          </cell>
          <cell r="T151">
            <v>518.658502361861</v>
          </cell>
          <cell r="U151">
            <v>518.658502361861</v>
          </cell>
          <cell r="V151">
            <v>518.658502361861</v>
          </cell>
          <cell r="W151">
            <v>518.658502361861</v>
          </cell>
          <cell r="X151">
            <v>518.658502361861</v>
          </cell>
          <cell r="Y151">
            <v>518.658502361861</v>
          </cell>
          <cell r="Z151">
            <v>518.658502361861</v>
          </cell>
          <cell r="AA151">
            <v>259.32925118093101</v>
          </cell>
          <cell r="AC151">
            <v>969.665895720001</v>
          </cell>
          <cell r="AJ151">
            <v>484.83294786000101</v>
          </cell>
          <cell r="AK151">
            <v>969.665895720001</v>
          </cell>
          <cell r="AL151">
            <v>969.665895720001</v>
          </cell>
          <cell r="AM151">
            <v>969.665895720001</v>
          </cell>
          <cell r="AN151">
            <v>969.665895720001</v>
          </cell>
          <cell r="AO151">
            <v>969.665895720001</v>
          </cell>
          <cell r="AP151">
            <v>969.665895720001</v>
          </cell>
          <cell r="AQ151">
            <v>969.665895720001</v>
          </cell>
          <cell r="AR151">
            <v>969.665895720001</v>
          </cell>
          <cell r="AS151">
            <v>969.665895720001</v>
          </cell>
          <cell r="AT151">
            <v>969.665895720001</v>
          </cell>
          <cell r="AU151">
            <v>969.665895720001</v>
          </cell>
          <cell r="AV151">
            <v>969.665895720001</v>
          </cell>
          <cell r="AW151">
            <v>969.665895720001</v>
          </cell>
          <cell r="AX151">
            <v>969.665895720001</v>
          </cell>
          <cell r="AY151">
            <v>484.83294786000101</v>
          </cell>
          <cell r="BA151">
            <v>541.20887202976803</v>
          </cell>
          <cell r="BI151">
            <v>270.60443601488402</v>
          </cell>
          <cell r="BJ151">
            <v>541.20887202976803</v>
          </cell>
          <cell r="BK151">
            <v>541.20887202976803</v>
          </cell>
          <cell r="BL151">
            <v>541.20887202976803</v>
          </cell>
          <cell r="BM151">
            <v>541.20887202976803</v>
          </cell>
          <cell r="BN151">
            <v>541.20887202976803</v>
          </cell>
          <cell r="BO151">
            <v>541.20887202976803</v>
          </cell>
          <cell r="BP151">
            <v>541.20887202976803</v>
          </cell>
          <cell r="BQ151">
            <v>541.20887202976803</v>
          </cell>
          <cell r="BR151">
            <v>541.20887202976803</v>
          </cell>
          <cell r="BS151">
            <v>541.20887202976803</v>
          </cell>
          <cell r="BT151">
            <v>541.20887202976803</v>
          </cell>
          <cell r="BU151">
            <v>541.20887202976803</v>
          </cell>
          <cell r="BV151">
            <v>270.60443601488402</v>
          </cell>
          <cell r="BY151">
            <v>1172.6192227311601</v>
          </cell>
          <cell r="CG151">
            <v>586.30961136558199</v>
          </cell>
          <cell r="CH151">
            <v>1172.6192227311601</v>
          </cell>
          <cell r="CI151">
            <v>1172.6192227311601</v>
          </cell>
          <cell r="CJ151">
            <v>1172.6192227311601</v>
          </cell>
          <cell r="CK151">
            <v>1172.6192227311601</v>
          </cell>
          <cell r="CL151">
            <v>1172.6192227311601</v>
          </cell>
          <cell r="CM151">
            <v>1172.6192227311601</v>
          </cell>
          <cell r="CN151">
            <v>1172.6192227311601</v>
          </cell>
          <cell r="CO151">
            <v>1172.6192227311601</v>
          </cell>
          <cell r="CP151">
            <v>1172.6192227311601</v>
          </cell>
          <cell r="CQ151">
            <v>1172.6192227311601</v>
          </cell>
          <cell r="CR151">
            <v>1172.6192227311601</v>
          </cell>
          <cell r="CS151">
            <v>1172.6192227311601</v>
          </cell>
          <cell r="CT151">
            <v>1112.33200651376</v>
          </cell>
          <cell r="CU151">
            <v>526.02239514817404</v>
          </cell>
          <cell r="CX151">
            <v>856.91404738046697</v>
          </cell>
          <cell r="DF151">
            <v>428.45702369023297</v>
          </cell>
          <cell r="DG151">
            <v>856.91404738046697</v>
          </cell>
          <cell r="DH151">
            <v>856.91404738046697</v>
          </cell>
          <cell r="DI151">
            <v>856.91404738046697</v>
          </cell>
          <cell r="DJ151">
            <v>856.91404738046697</v>
          </cell>
          <cell r="DK151">
            <v>856.91404738046697</v>
          </cell>
          <cell r="DL151">
            <v>856.91404738046697</v>
          </cell>
          <cell r="DM151">
            <v>856.91404738046697</v>
          </cell>
          <cell r="DN151">
            <v>856.91404738046697</v>
          </cell>
          <cell r="DO151">
            <v>856.91404738046697</v>
          </cell>
          <cell r="DP151">
            <v>856.91404738046697</v>
          </cell>
          <cell r="DQ151">
            <v>856.91404738046697</v>
          </cell>
          <cell r="DR151">
            <v>856.91404738046697</v>
          </cell>
          <cell r="DS151">
            <v>428.45702369023297</v>
          </cell>
          <cell r="DV151">
            <v>1871.68068243628</v>
          </cell>
          <cell r="EC151">
            <v>716.13457116624397</v>
          </cell>
          <cell r="ED151">
            <v>1651.9749123843901</v>
          </cell>
          <cell r="EE151">
            <v>1871.68068243628</v>
          </cell>
          <cell r="EF151">
            <v>1871.68068243628</v>
          </cell>
          <cell r="EG151">
            <v>1871.68068243628</v>
          </cell>
          <cell r="EH151">
            <v>1871.68068243628</v>
          </cell>
          <cell r="EI151">
            <v>1871.68068243628</v>
          </cell>
          <cell r="EJ151">
            <v>1871.68068243628</v>
          </cell>
          <cell r="EK151">
            <v>1871.68068243628</v>
          </cell>
          <cell r="EL151">
            <v>1871.68068243628</v>
          </cell>
          <cell r="EM151">
            <v>1871.68068243628</v>
          </cell>
          <cell r="EN151">
            <v>1871.68068243628</v>
          </cell>
          <cell r="EO151">
            <v>1871.68068243628</v>
          </cell>
          <cell r="EP151">
            <v>1871.68068243628</v>
          </cell>
          <cell r="EQ151">
            <v>1478.0660149104001</v>
          </cell>
          <cell r="ER151">
            <v>935.84034121814102</v>
          </cell>
          <cell r="EU151">
            <v>766.71256870883894</v>
          </cell>
          <cell r="FB151">
            <v>383.35628435441998</v>
          </cell>
          <cell r="FC151">
            <v>766.71256870883894</v>
          </cell>
          <cell r="FD151">
            <v>766.71256870883894</v>
          </cell>
          <cell r="FE151">
            <v>766.71256870883894</v>
          </cell>
          <cell r="FF151">
            <v>766.71256870883894</v>
          </cell>
          <cell r="FG151">
            <v>766.71256870883894</v>
          </cell>
          <cell r="FH151">
            <v>766.71256870883894</v>
          </cell>
          <cell r="FI151">
            <v>766.71256870883894</v>
          </cell>
          <cell r="FJ151">
            <v>766.71256870883894</v>
          </cell>
          <cell r="FK151">
            <v>766.71256870883894</v>
          </cell>
          <cell r="FL151">
            <v>766.71256870883894</v>
          </cell>
          <cell r="FM151">
            <v>766.71256870883894</v>
          </cell>
          <cell r="FN151">
            <v>766.71256870883894</v>
          </cell>
          <cell r="FO151">
            <v>766.71256870883894</v>
          </cell>
          <cell r="FP151">
            <v>766.71256870883894</v>
          </cell>
          <cell r="FQ151">
            <v>766.71256870883894</v>
          </cell>
          <cell r="FR151">
            <v>383.35628435441998</v>
          </cell>
          <cell r="FS151">
            <v>1533.4251374176799</v>
          </cell>
          <cell r="FZ151">
            <v>766.71256870883701</v>
          </cell>
          <cell r="GA151">
            <v>1533.4251374176799</v>
          </cell>
          <cell r="GB151">
            <v>1533.4251374176799</v>
          </cell>
          <cell r="GC151">
            <v>1533.4251374176799</v>
          </cell>
          <cell r="GD151">
            <v>1533.4251374176799</v>
          </cell>
          <cell r="GE151">
            <v>1533.4251374176799</v>
          </cell>
          <cell r="GF151">
            <v>1533.4251374176799</v>
          </cell>
          <cell r="GG151">
            <v>1533.4251374176799</v>
          </cell>
          <cell r="GH151">
            <v>1533.4251374176799</v>
          </cell>
          <cell r="GI151">
            <v>1533.4251374176799</v>
          </cell>
          <cell r="GJ151">
            <v>1533.4251374176799</v>
          </cell>
          <cell r="GK151">
            <v>1533.4251374176799</v>
          </cell>
          <cell r="GL151">
            <v>1533.4251374176799</v>
          </cell>
          <cell r="GM151">
            <v>1533.4251374176799</v>
          </cell>
          <cell r="GN151">
            <v>1533.4251374176799</v>
          </cell>
          <cell r="GO151">
            <v>1533.4251374176799</v>
          </cell>
          <cell r="GP151">
            <v>766.71256870883701</v>
          </cell>
        </row>
        <row r="152">
          <cell r="E152">
            <v>831.73175863348104</v>
          </cell>
          <cell r="L152">
            <v>18.5534058839749</v>
          </cell>
          <cell r="M152">
            <v>540.35222179038999</v>
          </cell>
          <cell r="N152">
            <v>873.39409034567598</v>
          </cell>
          <cell r="O152">
            <v>959.23736129506403</v>
          </cell>
          <cell r="P152">
            <v>796.230851848572</v>
          </cell>
          <cell r="Q152">
            <v>979.38633841964099</v>
          </cell>
          <cell r="R152">
            <v>913.39826279505201</v>
          </cell>
          <cell r="S152">
            <v>937.17516851999505</v>
          </cell>
          <cell r="T152">
            <v>999.05344009589999</v>
          </cell>
          <cell r="U152">
            <v>892.79008574527404</v>
          </cell>
          <cell r="V152">
            <v>841.03287788299599</v>
          </cell>
          <cell r="W152">
            <v>791.02306539727203</v>
          </cell>
          <cell r="X152">
            <v>811.88250813449702</v>
          </cell>
          <cell r="Y152">
            <v>807.34260243851998</v>
          </cell>
          <cell r="Z152">
            <v>667.98679676042195</v>
          </cell>
          <cell r="AA152">
            <v>125.102990299816</v>
          </cell>
          <cell r="AC152">
            <v>1769.4588585347899</v>
          </cell>
          <cell r="AJ152">
            <v>1014.95668164374</v>
          </cell>
          <cell r="AK152">
            <v>2029.91336328748</v>
          </cell>
          <cell r="AL152">
            <v>2029.91336328748</v>
          </cell>
          <cell r="AM152">
            <v>2029.91336328748</v>
          </cell>
          <cell r="AN152">
            <v>1733.12227856916</v>
          </cell>
          <cell r="AO152">
            <v>2029.91336328748</v>
          </cell>
          <cell r="AP152">
            <v>2029.91336328748</v>
          </cell>
          <cell r="AQ152">
            <v>2029.91336328748</v>
          </cell>
          <cell r="AR152">
            <v>2029.91336328748</v>
          </cell>
          <cell r="AS152">
            <v>2029.91336328748</v>
          </cell>
          <cell r="AT152">
            <v>1824.9457107021301</v>
          </cell>
          <cell r="AU152">
            <v>1767.79937958497</v>
          </cell>
          <cell r="AV152">
            <v>1894.8036822051199</v>
          </cell>
          <cell r="AW152">
            <v>1961.6368033102799</v>
          </cell>
          <cell r="AX152">
            <v>1927.76744207978</v>
          </cell>
          <cell r="AY152">
            <v>1014.95668164374</v>
          </cell>
          <cell r="BA152">
            <v>943.73181864859805</v>
          </cell>
          <cell r="BJ152">
            <v>519.99191789140104</v>
          </cell>
          <cell r="BK152">
            <v>829.20559966073495</v>
          </cell>
          <cell r="BL152">
            <v>902.27528013656104</v>
          </cell>
          <cell r="BM152">
            <v>1033.8383432381099</v>
          </cell>
          <cell r="BN152">
            <v>1039.92326149628</v>
          </cell>
          <cell r="BO152">
            <v>1062.03141888864</v>
          </cell>
          <cell r="BP152">
            <v>991.01468832935097</v>
          </cell>
          <cell r="BQ152">
            <v>948.78422396138797</v>
          </cell>
          <cell r="BR152">
            <v>904.27795957950002</v>
          </cell>
          <cell r="BS152">
            <v>914.99375521394904</v>
          </cell>
          <cell r="BT152">
            <v>925.46460039446004</v>
          </cell>
          <cell r="BU152">
            <v>848.65486013852205</v>
          </cell>
          <cell r="BV152">
            <v>566.48745021976094</v>
          </cell>
          <cell r="BY152">
            <v>2053.5816574140699</v>
          </cell>
          <cell r="CG152">
            <v>1221.71236826272</v>
          </cell>
          <cell r="CH152">
            <v>2345.6284265391</v>
          </cell>
          <cell r="CI152">
            <v>2454.77895095231</v>
          </cell>
          <cell r="CJ152">
            <v>2043.0501486327</v>
          </cell>
          <cell r="CK152">
            <v>2454.77895095231</v>
          </cell>
          <cell r="CL152">
            <v>2454.77895095231</v>
          </cell>
          <cell r="CM152">
            <v>2454.77895095231</v>
          </cell>
          <cell r="CN152">
            <v>2394.3235385479202</v>
          </cell>
          <cell r="CO152">
            <v>2380.5338723974701</v>
          </cell>
          <cell r="CP152">
            <v>2100.0532256823199</v>
          </cell>
          <cell r="CQ152">
            <v>2113.8601903476701</v>
          </cell>
          <cell r="CR152">
            <v>2209.2947870184798</v>
          </cell>
          <cell r="CS152">
            <v>2108.00012548636</v>
          </cell>
          <cell r="CT152">
            <v>1227.38947547615</v>
          </cell>
          <cell r="CX152">
            <v>1481.30059397228</v>
          </cell>
          <cell r="DF152">
            <v>563.90115798177703</v>
          </cell>
          <cell r="DG152">
            <v>1095.0326224811199</v>
          </cell>
          <cell r="DH152">
            <v>1489.34737342121</v>
          </cell>
          <cell r="DI152">
            <v>1428.3812028237201</v>
          </cell>
          <cell r="DJ152">
            <v>1793.8769256959099</v>
          </cell>
          <cell r="DK152">
            <v>1779.81720452073</v>
          </cell>
          <cell r="DL152">
            <v>1699.21905773556</v>
          </cell>
          <cell r="DM152">
            <v>1585.5247675869</v>
          </cell>
          <cell r="DN152">
            <v>1430.42778664921</v>
          </cell>
          <cell r="DO152">
            <v>1392.0685125238899</v>
          </cell>
          <cell r="DP152">
            <v>1403.8341074894199</v>
          </cell>
          <cell r="DQ152">
            <v>1369.89559084915</v>
          </cell>
          <cell r="DR152">
            <v>1190.5545525692</v>
          </cell>
          <cell r="DS152">
            <v>872.11768469802996</v>
          </cell>
          <cell r="DV152">
            <v>3151.26539631879</v>
          </cell>
          <cell r="ED152">
            <v>1959.10243201001</v>
          </cell>
          <cell r="EE152">
            <v>3918.2048640200201</v>
          </cell>
          <cell r="EF152">
            <v>3918.2048640200201</v>
          </cell>
          <cell r="EG152">
            <v>3118.90233072206</v>
          </cell>
          <cell r="EH152">
            <v>3918.2048640200201</v>
          </cell>
          <cell r="EI152">
            <v>3918.2048640200201</v>
          </cell>
          <cell r="EJ152">
            <v>3918.2048640200201</v>
          </cell>
          <cell r="EK152">
            <v>3918.2048640200201</v>
          </cell>
          <cell r="EL152">
            <v>3651.3215009506198</v>
          </cell>
          <cell r="EM152">
            <v>3227.6104184074902</v>
          </cell>
          <cell r="EN152">
            <v>3168.2242145871401</v>
          </cell>
          <cell r="EO152">
            <v>3273.66237623489</v>
          </cell>
          <cell r="EP152">
            <v>2985.39534673649</v>
          </cell>
          <cell r="EQ152">
            <v>2050.6913957541701</v>
          </cell>
          <cell r="ER152">
            <v>91.588963744160594</v>
          </cell>
          <cell r="EU152">
            <v>1410.7526779985701</v>
          </cell>
          <cell r="FC152">
            <v>802.52388781133004</v>
          </cell>
          <cell r="FD152">
            <v>1224.47878963978</v>
          </cell>
          <cell r="FE152">
            <v>1466.1314534117701</v>
          </cell>
          <cell r="FF152">
            <v>1325.65304218491</v>
          </cell>
          <cell r="FG152">
            <v>1425.8281899066601</v>
          </cell>
          <cell r="FH152">
            <v>1391.7119395111599</v>
          </cell>
          <cell r="FI152">
            <v>1482.8224236317201</v>
          </cell>
          <cell r="FJ152">
            <v>1481.9652940456299</v>
          </cell>
          <cell r="FK152">
            <v>1432.34256643499</v>
          </cell>
          <cell r="FL152">
            <v>1296.54921273747</v>
          </cell>
          <cell r="FM152">
            <v>1295.5257339306399</v>
          </cell>
          <cell r="FN152">
            <v>1318.7177320645201</v>
          </cell>
          <cell r="FO152">
            <v>1376.0141586807199</v>
          </cell>
          <cell r="FP152">
            <v>1359.0397552639199</v>
          </cell>
          <cell r="FQ152">
            <v>851.78243153221501</v>
          </cell>
          <cell r="FR152">
            <v>65.329152995680303</v>
          </cell>
          <cell r="FS152">
            <v>2739.4166758269798</v>
          </cell>
          <cell r="FZ152">
            <v>1371.5478090327199</v>
          </cell>
          <cell r="GA152">
            <v>2976.5955846553802</v>
          </cell>
          <cell r="GB152">
            <v>3210.0955512453202</v>
          </cell>
          <cell r="GC152">
            <v>3210.0955512453202</v>
          </cell>
          <cell r="GD152">
            <v>2716.6120679175001</v>
          </cell>
          <cell r="GE152">
            <v>3210.0955512453202</v>
          </cell>
          <cell r="GF152">
            <v>3210.0955512453202</v>
          </cell>
          <cell r="GG152">
            <v>3210.0955512453202</v>
          </cell>
          <cell r="GH152">
            <v>3210.0955512453202</v>
          </cell>
          <cell r="GI152">
            <v>3210.0955512453202</v>
          </cell>
          <cell r="GJ152">
            <v>2709.0403549359398</v>
          </cell>
          <cell r="GK152">
            <v>2755.5515078950102</v>
          </cell>
          <cell r="GL152">
            <v>3044.2958598507698</v>
          </cell>
          <cell r="GM152">
            <v>3131.7157832727098</v>
          </cell>
          <cell r="GN152">
            <v>3210.0955512453202</v>
          </cell>
          <cell r="GO152">
            <v>2485.88863554412</v>
          </cell>
          <cell r="GP152">
            <v>880.84085992146504</v>
          </cell>
        </row>
        <row r="153">
          <cell r="AL153">
            <v>137.66399999999999</v>
          </cell>
          <cell r="AM153">
            <v>48.117946949191001</v>
          </cell>
          <cell r="AO153">
            <v>137.66399999999999</v>
          </cell>
          <cell r="AP153">
            <v>44.930069522584397</v>
          </cell>
          <cell r="AQ153">
            <v>3.0642941460864299</v>
          </cell>
          <cell r="AY153">
            <v>137.66399999999999</v>
          </cell>
          <cell r="EF153">
            <v>265.72353488372102</v>
          </cell>
          <cell r="EH153">
            <v>265.72353488372102</v>
          </cell>
          <cell r="EJ153">
            <v>165.760621489035</v>
          </cell>
          <cell r="GB153">
            <v>217.70120930232599</v>
          </cell>
          <cell r="GC153">
            <v>82.016924475958206</v>
          </cell>
        </row>
        <row r="154">
          <cell r="E154">
            <v>6.6961130232558199</v>
          </cell>
          <cell r="I154">
            <v>3.34805651162791</v>
          </cell>
          <cell r="K154">
            <v>3.34805651162791</v>
          </cell>
          <cell r="L154">
            <v>6.6961130232558199</v>
          </cell>
          <cell r="M154">
            <v>6.6961130232558199</v>
          </cell>
          <cell r="N154">
            <v>6.6961130232558199</v>
          </cell>
          <cell r="O154">
            <v>6.6961130232558199</v>
          </cell>
          <cell r="P154">
            <v>6.6961130232558199</v>
          </cell>
          <cell r="Q154">
            <v>6.6961130232558199</v>
          </cell>
          <cell r="R154">
            <v>6.6961130232558199</v>
          </cell>
          <cell r="S154">
            <v>6.6961130232558199</v>
          </cell>
          <cell r="T154">
            <v>6.6961130232558199</v>
          </cell>
          <cell r="U154">
            <v>6.6961130232558199</v>
          </cell>
          <cell r="V154">
            <v>6.6961130232558199</v>
          </cell>
          <cell r="W154">
            <v>6.6961130232558199</v>
          </cell>
          <cell r="X154">
            <v>6.6961130232558199</v>
          </cell>
          <cell r="Y154">
            <v>6.6961130232558199</v>
          </cell>
          <cell r="Z154">
            <v>6.6961130232558199</v>
          </cell>
          <cell r="AA154">
            <v>6.6961130232558199</v>
          </cell>
          <cell r="AB154">
            <v>3.34805651162791</v>
          </cell>
          <cell r="AC154">
            <v>12.51882</v>
          </cell>
          <cell r="AD154">
            <v>6.2594100000000097</v>
          </cell>
          <cell r="AH154">
            <v>6.2594100000000097</v>
          </cell>
          <cell r="AI154">
            <v>12.51882</v>
          </cell>
          <cell r="AJ154">
            <v>12.51882</v>
          </cell>
          <cell r="AK154">
            <v>12.51882</v>
          </cell>
          <cell r="AL154">
            <v>12.51882</v>
          </cell>
          <cell r="AM154">
            <v>12.51882</v>
          </cell>
          <cell r="AN154">
            <v>12.51882</v>
          </cell>
          <cell r="AO154">
            <v>12.51882</v>
          </cell>
          <cell r="AP154">
            <v>12.51882</v>
          </cell>
          <cell r="AQ154">
            <v>12.51882</v>
          </cell>
          <cell r="AR154">
            <v>12.51882</v>
          </cell>
          <cell r="AS154">
            <v>12.51882</v>
          </cell>
          <cell r="AT154">
            <v>12.51882</v>
          </cell>
          <cell r="AU154">
            <v>12.51882</v>
          </cell>
          <cell r="AV154">
            <v>12.51882</v>
          </cell>
          <cell r="AW154">
            <v>12.51882</v>
          </cell>
          <cell r="AX154">
            <v>12.51882</v>
          </cell>
          <cell r="AY154">
            <v>12.51882</v>
          </cell>
          <cell r="AZ154">
            <v>12.51882</v>
          </cell>
          <cell r="BA154">
            <v>6.9872483720930303</v>
          </cell>
          <cell r="BE154">
            <v>3.49362418604652</v>
          </cell>
          <cell r="BG154">
            <v>3.49362418604652</v>
          </cell>
          <cell r="BH154">
            <v>6.9872483720930303</v>
          </cell>
          <cell r="BI154">
            <v>6.9872483720930303</v>
          </cell>
          <cell r="BJ154">
            <v>6.9872483720930303</v>
          </cell>
          <cell r="BK154">
            <v>6.9872483720930303</v>
          </cell>
          <cell r="BL154">
            <v>6.9872483720930303</v>
          </cell>
          <cell r="BM154">
            <v>6.9872483720930303</v>
          </cell>
          <cell r="BN154">
            <v>6.9872483720930303</v>
          </cell>
          <cell r="BO154">
            <v>6.9872483720930303</v>
          </cell>
          <cell r="BP154">
            <v>6.9872483720930303</v>
          </cell>
          <cell r="BQ154">
            <v>6.9872483720930303</v>
          </cell>
          <cell r="BR154">
            <v>6.9872483720930303</v>
          </cell>
          <cell r="BS154">
            <v>6.9872483720930303</v>
          </cell>
          <cell r="BT154">
            <v>6.9872483720930303</v>
          </cell>
          <cell r="BU154">
            <v>6.9872483720930303</v>
          </cell>
          <cell r="BV154">
            <v>6.9872483720930303</v>
          </cell>
          <cell r="BW154">
            <v>3.49362418604652</v>
          </cell>
          <cell r="BY154">
            <v>15.1390381395349</v>
          </cell>
          <cell r="CE154">
            <v>7.5695190697674501</v>
          </cell>
          <cell r="CF154">
            <v>15.1390381395349</v>
          </cell>
          <cell r="CG154">
            <v>15.1390381395349</v>
          </cell>
          <cell r="CH154">
            <v>15.1390381395349</v>
          </cell>
          <cell r="CI154">
            <v>15.1390381395349</v>
          </cell>
          <cell r="CJ154">
            <v>15.1390381395349</v>
          </cell>
          <cell r="CK154">
            <v>15.1390381395349</v>
          </cell>
          <cell r="CL154">
            <v>15.1390381395349</v>
          </cell>
          <cell r="CM154">
            <v>15.1390381395349</v>
          </cell>
          <cell r="CN154">
            <v>15.1390381395349</v>
          </cell>
          <cell r="CO154">
            <v>15.1390381395349</v>
          </cell>
          <cell r="CP154">
            <v>15.1390381395349</v>
          </cell>
          <cell r="CQ154">
            <v>15.1390381395349</v>
          </cell>
          <cell r="CR154">
            <v>15.1390381395349</v>
          </cell>
          <cell r="CS154">
            <v>15.1390381395349</v>
          </cell>
          <cell r="CT154">
            <v>15.1390381395349</v>
          </cell>
          <cell r="CU154">
            <v>15.1390381395349</v>
          </cell>
          <cell r="CV154">
            <v>7.5695190697674501</v>
          </cell>
          <cell r="CX154">
            <v>11.063143255813999</v>
          </cell>
          <cell r="CY154">
            <v>5.5315716279069802</v>
          </cell>
          <cell r="DD154">
            <v>5.5315716279069802</v>
          </cell>
          <cell r="DE154">
            <v>11.063143255813999</v>
          </cell>
          <cell r="DF154">
            <v>11.063143255813999</v>
          </cell>
          <cell r="DG154">
            <v>11.063143255813999</v>
          </cell>
          <cell r="DH154">
            <v>11.063143255813999</v>
          </cell>
          <cell r="DI154">
            <v>11.063143255813999</v>
          </cell>
          <cell r="DJ154">
            <v>11.063143255813999</v>
          </cell>
          <cell r="DK154">
            <v>11.063143255813999</v>
          </cell>
          <cell r="DL154">
            <v>11.063143255813999</v>
          </cell>
          <cell r="DM154">
            <v>11.063143255813999</v>
          </cell>
          <cell r="DN154">
            <v>11.063143255813999</v>
          </cell>
          <cell r="DO154">
            <v>11.063143255813999</v>
          </cell>
          <cell r="DP154">
            <v>11.063143255813999</v>
          </cell>
          <cell r="DQ154">
            <v>11.063143255813999</v>
          </cell>
          <cell r="DR154">
            <v>11.063143255813999</v>
          </cell>
          <cell r="DS154">
            <v>11.063143255813999</v>
          </cell>
          <cell r="DT154">
            <v>11.063143255813999</v>
          </cell>
          <cell r="DU154">
            <v>11.063143255813999</v>
          </cell>
          <cell r="DV154">
            <v>24.164233953488399</v>
          </cell>
          <cell r="DW154">
            <v>3.3334997441851701</v>
          </cell>
          <cell r="EB154">
            <v>12.082116976744199</v>
          </cell>
          <cell r="EC154">
            <v>24.164233953488399</v>
          </cell>
          <cell r="ED154">
            <v>24.164233953488399</v>
          </cell>
          <cell r="EE154">
            <v>24.164233953488399</v>
          </cell>
          <cell r="EF154">
            <v>24.164233953488399</v>
          </cell>
          <cell r="EG154">
            <v>24.164233953488399</v>
          </cell>
          <cell r="EH154">
            <v>24.164233953488399</v>
          </cell>
          <cell r="EI154">
            <v>24.164233953488399</v>
          </cell>
          <cell r="EJ154">
            <v>24.164233953488399</v>
          </cell>
          <cell r="EK154">
            <v>24.164233953488399</v>
          </cell>
          <cell r="EL154">
            <v>24.164233953488399</v>
          </cell>
          <cell r="EM154">
            <v>24.164233953488399</v>
          </cell>
          <cell r="EN154">
            <v>24.164233953488399</v>
          </cell>
          <cell r="EO154">
            <v>24.164233953488399</v>
          </cell>
          <cell r="EP154">
            <v>24.164233953488399</v>
          </cell>
          <cell r="EQ154">
            <v>24.164233953488399</v>
          </cell>
          <cell r="ER154">
            <v>24.164233953488399</v>
          </cell>
          <cell r="ES154">
            <v>15.4156167209293</v>
          </cell>
          <cell r="EU154">
            <v>9.8986018604651402</v>
          </cell>
          <cell r="EV154">
            <v>9.8986018604651402</v>
          </cell>
          <cell r="EW154">
            <v>4.9493009302325799</v>
          </cell>
          <cell r="FA154">
            <v>4.9493009302325799</v>
          </cell>
          <cell r="FB154">
            <v>9.8986018604651402</v>
          </cell>
          <cell r="FC154">
            <v>9.8986018604651402</v>
          </cell>
          <cell r="FD154">
            <v>9.8986018604651402</v>
          </cell>
          <cell r="FE154">
            <v>9.8986018604651402</v>
          </cell>
          <cell r="FF154">
            <v>9.8986018604651402</v>
          </cell>
          <cell r="FG154">
            <v>9.8986018604651402</v>
          </cell>
          <cell r="FH154">
            <v>9.8986018604651402</v>
          </cell>
          <cell r="FI154">
            <v>9.8986018604651402</v>
          </cell>
          <cell r="FJ154">
            <v>9.8986018604651402</v>
          </cell>
          <cell r="FK154">
            <v>9.8986018604651402</v>
          </cell>
          <cell r="FL154">
            <v>9.8986018604651402</v>
          </cell>
          <cell r="FM154">
            <v>9.8986018604651402</v>
          </cell>
          <cell r="FN154">
            <v>9.8986018604651402</v>
          </cell>
          <cell r="FO154">
            <v>9.8986018604651402</v>
          </cell>
          <cell r="FP154">
            <v>9.8986018604651402</v>
          </cell>
          <cell r="FQ154">
            <v>9.8986018604651402</v>
          </cell>
          <cell r="FR154">
            <v>9.8986018604651402</v>
          </cell>
          <cell r="FS154">
            <v>19.797203720930298</v>
          </cell>
          <cell r="FT154">
            <v>19.797203720930298</v>
          </cell>
          <cell r="FU154">
            <v>9.8986018604651207</v>
          </cell>
          <cell r="FY154">
            <v>9.8986018604651207</v>
          </cell>
          <cell r="FZ154">
            <v>19.797203720930298</v>
          </cell>
          <cell r="GA154">
            <v>19.797203720930298</v>
          </cell>
          <cell r="GB154">
            <v>19.797203720930298</v>
          </cell>
          <cell r="GC154">
            <v>19.797203720930298</v>
          </cell>
          <cell r="GD154">
            <v>19.797203720930298</v>
          </cell>
          <cell r="GE154">
            <v>19.797203720930298</v>
          </cell>
          <cell r="GF154">
            <v>19.797203720930298</v>
          </cell>
          <cell r="GG154">
            <v>19.797203720930298</v>
          </cell>
          <cell r="GH154">
            <v>19.797203720930298</v>
          </cell>
          <cell r="GI154">
            <v>19.797203720930298</v>
          </cell>
          <cell r="GJ154">
            <v>19.797203720930298</v>
          </cell>
          <cell r="GK154">
            <v>19.797203720930298</v>
          </cell>
          <cell r="GL154">
            <v>19.797203720930298</v>
          </cell>
          <cell r="GM154">
            <v>19.797203720930298</v>
          </cell>
          <cell r="GN154">
            <v>19.797203720930298</v>
          </cell>
          <cell r="GO154">
            <v>19.797203720930298</v>
          </cell>
          <cell r="GP154">
            <v>19.797203720930298</v>
          </cell>
        </row>
        <row r="155">
          <cell r="E155">
            <v>10.469867441860499</v>
          </cell>
          <cell r="I155">
            <v>5.2349337209302398</v>
          </cell>
          <cell r="K155">
            <v>5.2349337209302496</v>
          </cell>
          <cell r="L155">
            <v>10.469867441860499</v>
          </cell>
          <cell r="M155">
            <v>10.469867441860499</v>
          </cell>
          <cell r="N155">
            <v>10.469867441860499</v>
          </cell>
          <cell r="O155">
            <v>10.469867441860499</v>
          </cell>
          <cell r="P155">
            <v>10.469867441860499</v>
          </cell>
          <cell r="Q155">
            <v>10.469867441860499</v>
          </cell>
          <cell r="R155">
            <v>10.469867441860499</v>
          </cell>
          <cell r="S155">
            <v>10.469867441860499</v>
          </cell>
          <cell r="T155">
            <v>10.469867441860499</v>
          </cell>
          <cell r="U155">
            <v>10.469867441860499</v>
          </cell>
          <cell r="V155">
            <v>10.469867441860499</v>
          </cell>
          <cell r="W155">
            <v>10.469867441860499</v>
          </cell>
          <cell r="X155">
            <v>10.469867441860499</v>
          </cell>
          <cell r="Y155">
            <v>10.469867441860499</v>
          </cell>
          <cell r="Z155">
            <v>10.469867441860499</v>
          </cell>
          <cell r="AA155">
            <v>10.469867441860499</v>
          </cell>
          <cell r="AB155">
            <v>5.2349337209302496</v>
          </cell>
          <cell r="AC155">
            <v>19.574100000000001</v>
          </cell>
          <cell r="AD155">
            <v>9.7870500000000202</v>
          </cell>
          <cell r="AG155">
            <v>9.7870500000000202</v>
          </cell>
          <cell r="AH155">
            <v>9.7870500000000096</v>
          </cell>
          <cell r="AI155">
            <v>19.574100000000001</v>
          </cell>
          <cell r="AJ155">
            <v>19.574100000000001</v>
          </cell>
          <cell r="AK155">
            <v>19.574100000000001</v>
          </cell>
          <cell r="AL155">
            <v>19.574100000000001</v>
          </cell>
          <cell r="AM155">
            <v>19.574100000000001</v>
          </cell>
          <cell r="AN155">
            <v>19.574100000000001</v>
          </cell>
          <cell r="AO155">
            <v>19.574100000000001</v>
          </cell>
          <cell r="AP155">
            <v>19.574100000000001</v>
          </cell>
          <cell r="AQ155">
            <v>19.574100000000001</v>
          </cell>
          <cell r="AR155">
            <v>19.574100000000001</v>
          </cell>
          <cell r="AS155">
            <v>19.574100000000001</v>
          </cell>
          <cell r="AT155">
            <v>19.574100000000001</v>
          </cell>
          <cell r="AU155">
            <v>19.574100000000001</v>
          </cell>
          <cell r="AV155">
            <v>19.574100000000001</v>
          </cell>
          <cell r="AW155">
            <v>19.574100000000001</v>
          </cell>
          <cell r="AX155">
            <v>19.574100000000001</v>
          </cell>
          <cell r="AY155">
            <v>19.574100000000001</v>
          </cell>
          <cell r="AZ155">
            <v>19.574100000000001</v>
          </cell>
          <cell r="BA155">
            <v>10.9250790697675</v>
          </cell>
          <cell r="BH155">
            <v>5.4625395348837298</v>
          </cell>
          <cell r="BI155">
            <v>10.9250790697675</v>
          </cell>
          <cell r="BJ155">
            <v>10.9250790697675</v>
          </cell>
          <cell r="BK155">
            <v>10.9250790697675</v>
          </cell>
          <cell r="BL155">
            <v>10.9250790697675</v>
          </cell>
          <cell r="BM155">
            <v>10.9250790697675</v>
          </cell>
          <cell r="BN155">
            <v>10.9250790697675</v>
          </cell>
          <cell r="BO155">
            <v>10.9250790697675</v>
          </cell>
          <cell r="BP155">
            <v>10.9250790697675</v>
          </cell>
          <cell r="BQ155">
            <v>10.9250790697675</v>
          </cell>
          <cell r="BR155">
            <v>10.9250790697675</v>
          </cell>
          <cell r="BS155">
            <v>10.9250790697675</v>
          </cell>
          <cell r="BT155">
            <v>10.9250790697675</v>
          </cell>
          <cell r="BU155">
            <v>10.9250790697675</v>
          </cell>
          <cell r="BV155">
            <v>10.9250790697675</v>
          </cell>
          <cell r="BW155">
            <v>5.4625395348837298</v>
          </cell>
          <cell r="BY155">
            <v>23.6710046511628</v>
          </cell>
          <cell r="CC155">
            <v>11.8355023255814</v>
          </cell>
          <cell r="CE155">
            <v>11.8355023255814</v>
          </cell>
          <cell r="CF155">
            <v>23.6710046511628</v>
          </cell>
          <cell r="CG155">
            <v>23.6710046511628</v>
          </cell>
          <cell r="CH155">
            <v>23.6710046511628</v>
          </cell>
          <cell r="CI155">
            <v>23.6710046511628</v>
          </cell>
          <cell r="CJ155">
            <v>23.6710046511628</v>
          </cell>
          <cell r="CK155">
            <v>23.6710046511628</v>
          </cell>
          <cell r="CL155">
            <v>23.6710046511628</v>
          </cell>
          <cell r="CM155">
            <v>23.6710046511628</v>
          </cell>
          <cell r="CN155">
            <v>23.6710046511628</v>
          </cell>
          <cell r="CO155">
            <v>23.6710046511628</v>
          </cell>
          <cell r="CP155">
            <v>23.6710046511628</v>
          </cell>
          <cell r="CQ155">
            <v>23.6710046511628</v>
          </cell>
          <cell r="CR155">
            <v>23.6710046511628</v>
          </cell>
          <cell r="CS155">
            <v>23.6710046511628</v>
          </cell>
          <cell r="CT155">
            <v>23.6710046511628</v>
          </cell>
          <cell r="CU155">
            <v>23.6710046511628</v>
          </cell>
          <cell r="CV155">
            <v>11.8355023255814</v>
          </cell>
          <cell r="CX155">
            <v>17.298041860465101</v>
          </cell>
          <cell r="CY155">
            <v>8.6490209302325791</v>
          </cell>
          <cell r="DD155">
            <v>8.6490209302325791</v>
          </cell>
          <cell r="DE155">
            <v>17.298041860465101</v>
          </cell>
          <cell r="DF155">
            <v>17.298041860465101</v>
          </cell>
          <cell r="DG155">
            <v>17.298041860465101</v>
          </cell>
          <cell r="DH155">
            <v>17.298041860465101</v>
          </cell>
          <cell r="DI155">
            <v>17.298041860465101</v>
          </cell>
          <cell r="DJ155">
            <v>17.298041860465101</v>
          </cell>
          <cell r="DK155">
            <v>17.298041860465101</v>
          </cell>
          <cell r="DL155">
            <v>17.298041860465101</v>
          </cell>
          <cell r="DM155">
            <v>17.298041860465101</v>
          </cell>
          <cell r="DN155">
            <v>17.298041860465101</v>
          </cell>
          <cell r="DO155">
            <v>17.298041860465101</v>
          </cell>
          <cell r="DP155">
            <v>17.298041860465101</v>
          </cell>
          <cell r="DQ155">
            <v>17.298041860465101</v>
          </cell>
          <cell r="DR155">
            <v>17.298041860465101</v>
          </cell>
          <cell r="DS155">
            <v>17.298041860465101</v>
          </cell>
          <cell r="DT155">
            <v>17.298041860465101</v>
          </cell>
          <cell r="DU155">
            <v>8.6490209302325791</v>
          </cell>
          <cell r="DV155">
            <v>37.782565116279102</v>
          </cell>
          <cell r="EA155">
            <v>13.838433488367</v>
          </cell>
          <cell r="EB155">
            <v>18.891282558139601</v>
          </cell>
          <cell r="EC155">
            <v>37.782565116279102</v>
          </cell>
          <cell r="ED155">
            <v>37.782565116279102</v>
          </cell>
          <cell r="EE155">
            <v>37.782565116279102</v>
          </cell>
          <cell r="EF155">
            <v>37.782565116279102</v>
          </cell>
          <cell r="EG155">
            <v>37.782565116279102</v>
          </cell>
          <cell r="EH155">
            <v>37.782565116279102</v>
          </cell>
          <cell r="EI155">
            <v>37.782565116279102</v>
          </cell>
          <cell r="EJ155">
            <v>37.782565116279102</v>
          </cell>
          <cell r="EK155">
            <v>37.782565116279102</v>
          </cell>
          <cell r="EL155">
            <v>37.782565116279102</v>
          </cell>
          <cell r="EM155">
            <v>37.782565116279102</v>
          </cell>
          <cell r="EN155">
            <v>37.782565116279102</v>
          </cell>
          <cell r="EO155">
            <v>37.782565116279102</v>
          </cell>
          <cell r="EP155">
            <v>37.782565116279102</v>
          </cell>
          <cell r="EQ155">
            <v>37.782565116279102</v>
          </cell>
          <cell r="ER155">
            <v>37.782565116279102</v>
          </cell>
          <cell r="ES155">
            <v>18.891282558139601</v>
          </cell>
          <cell r="EU155">
            <v>15.477195348837199</v>
          </cell>
          <cell r="EV155">
            <v>7.7385976744186298</v>
          </cell>
          <cell r="EW155">
            <v>7.7385976744186298</v>
          </cell>
          <cell r="EZ155">
            <v>7.7385976744186298</v>
          </cell>
          <cell r="FA155">
            <v>7.7385976744186298</v>
          </cell>
          <cell r="FB155">
            <v>15.477195348837199</v>
          </cell>
          <cell r="FC155">
            <v>15.477195348837199</v>
          </cell>
          <cell r="FD155">
            <v>15.477195348837199</v>
          </cell>
          <cell r="FE155">
            <v>15.477195348837199</v>
          </cell>
          <cell r="FF155">
            <v>15.477195348837199</v>
          </cell>
          <cell r="FG155">
            <v>15.477195348837199</v>
          </cell>
          <cell r="FH155">
            <v>15.477195348837199</v>
          </cell>
          <cell r="FI155">
            <v>15.477195348837199</v>
          </cell>
          <cell r="FJ155">
            <v>15.477195348837199</v>
          </cell>
          <cell r="FK155">
            <v>15.477195348837199</v>
          </cell>
          <cell r="FL155">
            <v>15.477195348837199</v>
          </cell>
          <cell r="FM155">
            <v>15.477195348837199</v>
          </cell>
          <cell r="FN155">
            <v>15.477195348837199</v>
          </cell>
          <cell r="FO155">
            <v>15.477195348837199</v>
          </cell>
          <cell r="FP155">
            <v>15.477195348837199</v>
          </cell>
          <cell r="FQ155">
            <v>15.477195348837199</v>
          </cell>
          <cell r="FR155">
            <v>15.477195348837199</v>
          </cell>
          <cell r="FS155">
            <v>30.954390697674501</v>
          </cell>
          <cell r="FT155">
            <v>15.477195348837199</v>
          </cell>
          <cell r="FU155">
            <v>15.477195348837199</v>
          </cell>
          <cell r="FX155">
            <v>15.477195348837199</v>
          </cell>
          <cell r="FY155">
            <v>15.477195348837199</v>
          </cell>
          <cell r="FZ155">
            <v>30.954390697674501</v>
          </cell>
          <cell r="GA155">
            <v>30.954390697674501</v>
          </cell>
          <cell r="GB155">
            <v>30.954390697674501</v>
          </cell>
          <cell r="GC155">
            <v>30.954390697674501</v>
          </cell>
          <cell r="GD155">
            <v>30.954390697674501</v>
          </cell>
          <cell r="GE155">
            <v>30.954390697674501</v>
          </cell>
          <cell r="GF155">
            <v>30.954390697674501</v>
          </cell>
          <cell r="GG155">
            <v>30.954390697674501</v>
          </cell>
          <cell r="GH155">
            <v>30.954390697674501</v>
          </cell>
          <cell r="GI155">
            <v>30.954390697674501</v>
          </cell>
          <cell r="GJ155">
            <v>30.954390697674501</v>
          </cell>
          <cell r="GK155">
            <v>30.954390697674501</v>
          </cell>
          <cell r="GL155">
            <v>30.954390697674501</v>
          </cell>
          <cell r="GM155">
            <v>30.954390697674501</v>
          </cell>
          <cell r="GN155">
            <v>30.954390697674501</v>
          </cell>
          <cell r="GO155">
            <v>30.954390697674501</v>
          </cell>
          <cell r="GP155">
            <v>30.954390697674501</v>
          </cell>
        </row>
        <row r="156">
          <cell r="CW156">
            <v>16672.180304318699</v>
          </cell>
          <cell r="ET156">
            <v>9000.1501009576295</v>
          </cell>
        </row>
        <row r="157">
          <cell r="AJ157">
            <v>68.048175600000107</v>
          </cell>
          <cell r="AK157">
            <v>68.048175600000107</v>
          </cell>
          <cell r="AL157">
            <v>68.048175600000107</v>
          </cell>
          <cell r="AM157">
            <v>68.048175600000107</v>
          </cell>
          <cell r="AO157">
            <v>68.048175600000107</v>
          </cell>
          <cell r="AP157">
            <v>68.048175600000107</v>
          </cell>
          <cell r="AQ157">
            <v>68.048175600000107</v>
          </cell>
          <cell r="AR157">
            <v>68.048175600000107</v>
          </cell>
          <cell r="AY157">
            <v>68.048175600000107</v>
          </cell>
          <cell r="CI157">
            <v>82.290817004651302</v>
          </cell>
          <cell r="CK157">
            <v>82.290817004651302</v>
          </cell>
          <cell r="CL157">
            <v>82.290817004651302</v>
          </cell>
          <cell r="CM157">
            <v>82.290817004651302</v>
          </cell>
          <cell r="CN157">
            <v>82.290817004651302</v>
          </cell>
          <cell r="CT157">
            <v>82.290817004651302</v>
          </cell>
          <cell r="DJ157">
            <v>58.868520040905203</v>
          </cell>
          <cell r="ED157">
            <v>90.852880222595203</v>
          </cell>
          <cell r="EE157">
            <v>67.504766632290497</v>
          </cell>
          <cell r="EF157">
            <v>131.34880406511601</v>
          </cell>
          <cell r="EH157">
            <v>131.34880406511601</v>
          </cell>
          <cell r="EI157">
            <v>131.34880406511601</v>
          </cell>
          <cell r="EJ157">
            <v>131.34880406511601</v>
          </cell>
          <cell r="EK157">
            <v>26.2798399196924</v>
          </cell>
          <cell r="FC157">
            <v>19.734158531815801</v>
          </cell>
          <cell r="GA157">
            <v>107.61106839069799</v>
          </cell>
          <cell r="GB157">
            <v>107.61106839069799</v>
          </cell>
          <cell r="GC157">
            <v>107.61106839069799</v>
          </cell>
          <cell r="GE157">
            <v>107.61106839069799</v>
          </cell>
          <cell r="GF157">
            <v>107.61106839069799</v>
          </cell>
          <cell r="GG157">
            <v>107.61106839069799</v>
          </cell>
          <cell r="GH157">
            <v>107.61106839069799</v>
          </cell>
          <cell r="GN157">
            <v>75.903999370773903</v>
          </cell>
          <cell r="GO157">
            <v>48.572184630764603</v>
          </cell>
        </row>
        <row r="158">
          <cell r="L158">
            <v>108.150279069768</v>
          </cell>
          <cell r="M158">
            <v>108.150279069768</v>
          </cell>
          <cell r="N158">
            <v>108.150279069768</v>
          </cell>
          <cell r="AJ158">
            <v>92.810695356148102</v>
          </cell>
          <cell r="AK158">
            <v>122.556352256255</v>
          </cell>
          <cell r="AL158">
            <v>202.19399999999999</v>
          </cell>
          <cell r="AM158">
            <v>189.02095238759901</v>
          </cell>
          <cell r="BI158">
            <v>112.85246511627901</v>
          </cell>
          <cell r="BJ158">
            <v>112.85246511627901</v>
          </cell>
          <cell r="BK158">
            <v>112.85246511628</v>
          </cell>
          <cell r="CG158">
            <v>244.51367441860501</v>
          </cell>
          <cell r="CH158">
            <v>47.451380362310097</v>
          </cell>
          <cell r="CI158">
            <v>244.51367441860501</v>
          </cell>
          <cell r="CK158">
            <v>162.48790224243299</v>
          </cell>
          <cell r="CL158">
            <v>34.574391813862903</v>
          </cell>
          <cell r="DF158">
            <v>178.68306976744199</v>
          </cell>
          <cell r="DG158">
            <v>178.68306976744199</v>
          </cell>
          <cell r="DH158">
            <v>178.68306976744299</v>
          </cell>
          <cell r="EF158">
            <v>390.28144186046597</v>
          </cell>
          <cell r="EH158">
            <v>390.28144186046597</v>
          </cell>
          <cell r="EI158">
            <v>390.28144186046802</v>
          </cell>
          <cell r="FB158">
            <v>159.87432558139599</v>
          </cell>
          <cell r="FC158">
            <v>159.87432558139599</v>
          </cell>
          <cell r="FD158">
            <v>159.87432558139699</v>
          </cell>
          <cell r="FZ158">
            <v>25.990255052894199</v>
          </cell>
          <cell r="GB158">
            <v>319.74865116279102</v>
          </cell>
          <cell r="GC158">
            <v>319.74865116279102</v>
          </cell>
          <cell r="GE158">
            <v>252.251023056435</v>
          </cell>
          <cell r="GF158">
            <v>41.5073730534627</v>
          </cell>
        </row>
        <row r="159">
          <cell r="L159">
            <v>46.021395348837302</v>
          </cell>
          <cell r="M159">
            <v>46.021395348837302</v>
          </cell>
          <cell r="N159">
            <v>46.021395348837501</v>
          </cell>
          <cell r="AJ159">
            <v>27.488301656130499</v>
          </cell>
          <cell r="AL159">
            <v>86.040000000000106</v>
          </cell>
          <cell r="AM159">
            <v>86.040000000000106</v>
          </cell>
          <cell r="AO159">
            <v>48.801172121718302</v>
          </cell>
          <cell r="AY159">
            <v>9.7505262221515103</v>
          </cell>
          <cell r="BI159">
            <v>48.0223255813954</v>
          </cell>
          <cell r="BJ159">
            <v>48.0223255813954</v>
          </cell>
          <cell r="BK159">
            <v>48.022325581395599</v>
          </cell>
          <cell r="CG159">
            <v>104.048372093023</v>
          </cell>
          <cell r="CI159">
            <v>27.649743985299899</v>
          </cell>
          <cell r="CK159">
            <v>104.048372093023</v>
          </cell>
          <cell r="CL159">
            <v>68.021507677660907</v>
          </cell>
          <cell r="CM159">
            <v>8.3771204300628508</v>
          </cell>
          <cell r="DF159">
            <v>76.035348837209497</v>
          </cell>
          <cell r="DG159">
            <v>76.035348837209497</v>
          </cell>
          <cell r="DH159">
            <v>76.035348837209696</v>
          </cell>
          <cell r="EF159">
            <v>166.077209302326</v>
          </cell>
          <cell r="EH159">
            <v>166.077209302326</v>
          </cell>
          <cell r="EI159">
            <v>158.28293874456401</v>
          </cell>
          <cell r="EJ159">
            <v>7.7942705577623901</v>
          </cell>
          <cell r="FB159">
            <v>68.031627906976894</v>
          </cell>
          <cell r="FC159">
            <v>68.031627906976894</v>
          </cell>
          <cell r="FD159">
            <v>68.031627906977107</v>
          </cell>
          <cell r="GA159">
            <v>98.531549651092902</v>
          </cell>
          <cell r="GB159">
            <v>136.06325581395399</v>
          </cell>
          <cell r="GC159">
            <v>136.06325581395399</v>
          </cell>
          <cell r="GE159">
            <v>37.531706162861397</v>
          </cell>
        </row>
        <row r="160">
          <cell r="N160">
            <v>8.1687976744186305E-2</v>
          </cell>
          <cell r="S160">
            <v>8.1687976744186305E-2</v>
          </cell>
          <cell r="AJ160">
            <v>0.152721</v>
          </cell>
          <cell r="AK160">
            <v>0.152721</v>
          </cell>
          <cell r="AL160">
            <v>0.152721</v>
          </cell>
          <cell r="AM160">
            <v>0.152721</v>
          </cell>
          <cell r="AO160">
            <v>0.152721</v>
          </cell>
          <cell r="AP160">
            <v>0.152721</v>
          </cell>
          <cell r="AQ160">
            <v>0.152721</v>
          </cell>
          <cell r="AX160">
            <v>0.152721</v>
          </cell>
          <cell r="AY160">
            <v>0.152721</v>
          </cell>
          <cell r="BA160">
            <v>8.5239627906976798E-2</v>
          </cell>
          <cell r="BJ160">
            <v>3.9068162790694999E-2</v>
          </cell>
          <cell r="BT160">
            <v>8.5239627906976798E-2</v>
          </cell>
          <cell r="CI160">
            <v>0.18468586046511601</v>
          </cell>
          <cell r="CK160">
            <v>0.18468586046511601</v>
          </cell>
          <cell r="CL160">
            <v>0.18468586046511601</v>
          </cell>
          <cell r="CM160">
            <v>0.18468586046511601</v>
          </cell>
          <cell r="CN160">
            <v>0.18468586046511601</v>
          </cell>
          <cell r="CR160">
            <v>0.18468586046511601</v>
          </cell>
          <cell r="DK160">
            <v>0.13496274418604701</v>
          </cell>
          <cell r="EF160">
            <v>0.29478704651162801</v>
          </cell>
          <cell r="EH160">
            <v>0.29478704651162801</v>
          </cell>
          <cell r="EI160">
            <v>0.29478704651162801</v>
          </cell>
          <cell r="EJ160">
            <v>0.29478704651162801</v>
          </cell>
          <cell r="EU160">
            <v>0.120756139534884</v>
          </cell>
          <cell r="FJ160">
            <v>0.120756139534884</v>
          </cell>
          <cell r="FO160">
            <v>0.120756139534884</v>
          </cell>
          <cell r="GA160">
            <v>0.24151227906976799</v>
          </cell>
          <cell r="GB160">
            <v>0.24151227906976799</v>
          </cell>
          <cell r="GC160">
            <v>0.24151227906976799</v>
          </cell>
          <cell r="GE160">
            <v>0.24151227906976799</v>
          </cell>
          <cell r="GF160">
            <v>0.24151227906976799</v>
          </cell>
          <cell r="GH160">
            <v>0.24151227906976799</v>
          </cell>
          <cell r="GM160">
            <v>0.24151227906976799</v>
          </cell>
        </row>
        <row r="161">
          <cell r="M161">
            <v>1.21374527023256</v>
          </cell>
          <cell r="R161">
            <v>1.21374527023256</v>
          </cell>
          <cell r="X161">
            <v>1.21374527023256</v>
          </cell>
          <cell r="AA161">
            <v>1.21374527023256</v>
          </cell>
          <cell r="AJ161">
            <v>2.2691759399999998</v>
          </cell>
          <cell r="AK161">
            <v>2.2691759399999998</v>
          </cell>
          <cell r="AL161">
            <v>2.2691759399999998</v>
          </cell>
          <cell r="AM161">
            <v>2.2691759399999998</v>
          </cell>
          <cell r="AO161">
            <v>2.2691759399999998</v>
          </cell>
          <cell r="AP161">
            <v>2.2691759399999998</v>
          </cell>
          <cell r="AQ161">
            <v>2.2691759399999998</v>
          </cell>
          <cell r="AU161">
            <v>0.53336946815341102</v>
          </cell>
          <cell r="AY161">
            <v>2.2691759399999998</v>
          </cell>
          <cell r="BL161">
            <v>1.26651680372093</v>
          </cell>
          <cell r="BM161">
            <v>1.26651680372093</v>
          </cell>
          <cell r="BQ161">
            <v>1.26651680372093</v>
          </cell>
          <cell r="BT161">
            <v>1.26651680372093</v>
          </cell>
          <cell r="CI161">
            <v>2.74411974139535</v>
          </cell>
          <cell r="CK161">
            <v>2.74411974139535</v>
          </cell>
          <cell r="CL161">
            <v>2.74411974139535</v>
          </cell>
          <cell r="CM161">
            <v>2.74411974139535</v>
          </cell>
          <cell r="CR161">
            <v>2.74411974139535</v>
          </cell>
          <cell r="CT161">
            <v>0.17611880133406299</v>
          </cell>
          <cell r="EF161">
            <v>4.3800372795348901</v>
          </cell>
          <cell r="EH161">
            <v>4.3800372795348901</v>
          </cell>
          <cell r="EI161">
            <v>4.3800372795348901</v>
          </cell>
          <cell r="EJ161">
            <v>4.3800372795348901</v>
          </cell>
          <cell r="FJ161">
            <v>1.79423213860465</v>
          </cell>
          <cell r="FL161">
            <v>1.79423213860465</v>
          </cell>
          <cell r="FP161">
            <v>1.79423213860465</v>
          </cell>
          <cell r="GA161">
            <v>3.5884642772093098</v>
          </cell>
          <cell r="GB161">
            <v>3.5884642772093098</v>
          </cell>
          <cell r="GC161">
            <v>3.5884642772093098</v>
          </cell>
          <cell r="GD161">
            <v>3.5884642772093098</v>
          </cell>
          <cell r="GE161">
            <v>3.5884642772093098</v>
          </cell>
          <cell r="GF161">
            <v>3.5884642772093098</v>
          </cell>
          <cell r="GI161">
            <v>1.9290884049311501</v>
          </cell>
          <cell r="GM161">
            <v>3.5884642772093098</v>
          </cell>
        </row>
        <row r="162">
          <cell r="M162">
            <v>10.6999744186047</v>
          </cell>
          <cell r="AJ162">
            <v>20.004300000000001</v>
          </cell>
          <cell r="AK162">
            <v>20.004300000000001</v>
          </cell>
          <cell r="AL162">
            <v>20.004300000000001</v>
          </cell>
          <cell r="AM162">
            <v>20.004300000000001</v>
          </cell>
          <cell r="AO162">
            <v>20.004300000000001</v>
          </cell>
          <cell r="AP162">
            <v>20.004300000000001</v>
          </cell>
          <cell r="AQ162">
            <v>20.004300000000001</v>
          </cell>
          <cell r="AY162">
            <v>20.004300000000001</v>
          </cell>
          <cell r="BN162">
            <v>11.165190697674401</v>
          </cell>
          <cell r="BV162">
            <v>11.165190697674401</v>
          </cell>
          <cell r="CI162">
            <v>24.191246511627899</v>
          </cell>
          <cell r="CK162">
            <v>24.191246511627899</v>
          </cell>
          <cell r="CL162">
            <v>24.191246511627899</v>
          </cell>
          <cell r="CM162">
            <v>24.191246511627899</v>
          </cell>
          <cell r="CN162">
            <v>24.191246511627899</v>
          </cell>
          <cell r="CP162">
            <v>24.191246511627899</v>
          </cell>
          <cell r="CT162">
            <v>24.191246511627899</v>
          </cell>
          <cell r="CX162">
            <v>17.6782186046512</v>
          </cell>
          <cell r="DN162">
            <v>17.6782186046512</v>
          </cell>
          <cell r="EF162">
            <v>38.612951162790701</v>
          </cell>
          <cell r="EH162">
            <v>38.612951162790701</v>
          </cell>
          <cell r="EI162">
            <v>38.612951162790701</v>
          </cell>
          <cell r="EJ162">
            <v>38.612951162790701</v>
          </cell>
          <cell r="FN162">
            <v>15.817353488372101</v>
          </cell>
          <cell r="FS162">
            <v>31.634706976744202</v>
          </cell>
          <cell r="GA162">
            <v>31.634706976744202</v>
          </cell>
          <cell r="GB162">
            <v>31.634706976744202</v>
          </cell>
          <cell r="GC162">
            <v>31.634706976744202</v>
          </cell>
          <cell r="GE162">
            <v>31.634706976744202</v>
          </cell>
          <cell r="GF162">
            <v>31.634706976744202</v>
          </cell>
          <cell r="GH162">
            <v>31.634706976744202</v>
          </cell>
          <cell r="GI162">
            <v>25.586895348837199</v>
          </cell>
        </row>
        <row r="163">
          <cell r="F163">
            <v>3576.6295032223302</v>
          </cell>
          <cell r="G163">
            <v>4176.4596452832602</v>
          </cell>
          <cell r="H163">
            <v>4105.8601095558197</v>
          </cell>
          <cell r="I163">
            <v>3895.0069659195401</v>
          </cell>
          <cell r="J163">
            <v>3264.5969872911701</v>
          </cell>
          <cell r="K163">
            <v>2343.9592457623298</v>
          </cell>
          <cell r="L163">
            <v>1098.6507998079101</v>
          </cell>
          <cell r="M163">
            <v>233.00505906279099</v>
          </cell>
          <cell r="N163">
            <v>2.2307030539534898</v>
          </cell>
          <cell r="Y163">
            <v>14.034224511627899</v>
          </cell>
          <cell r="Z163">
            <v>218.15094038232601</v>
          </cell>
          <cell r="AA163">
            <v>1096.8189641874401</v>
          </cell>
          <cell r="AB163">
            <v>2392.9756214776799</v>
          </cell>
          <cell r="AD163">
            <v>5911.1222310000103</v>
          </cell>
          <cell r="AE163">
            <v>6980.3303839200098</v>
          </cell>
          <cell r="AF163">
            <v>7297.6570461000101</v>
          </cell>
          <cell r="AG163">
            <v>6581.3900495400103</v>
          </cell>
          <cell r="AH163">
            <v>5502.7776816000096</v>
          </cell>
          <cell r="AI163">
            <v>3891.0112263000001</v>
          </cell>
          <cell r="AJ163">
            <v>1954.7648292599999</v>
          </cell>
          <cell r="AK163">
            <v>348.93642455999998</v>
          </cell>
          <cell r="AL163">
            <v>12.980854799999999</v>
          </cell>
          <cell r="AW163">
            <v>17.938436580000001</v>
          </cell>
          <cell r="AX163">
            <v>361.18538009999997</v>
          </cell>
          <cell r="AY163">
            <v>1723.1808558600001</v>
          </cell>
          <cell r="AZ163">
            <v>3891.8674103399999</v>
          </cell>
          <cell r="BB163">
            <v>4355.2084566139602</v>
          </cell>
          <cell r="BC163">
            <v>4938.8343683274497</v>
          </cell>
          <cell r="BD163">
            <v>5079.8368964093097</v>
          </cell>
          <cell r="BE163">
            <v>5082.19541688559</v>
          </cell>
          <cell r="BF163">
            <v>4564.0993780130302</v>
          </cell>
          <cell r="BG163">
            <v>3883.0496139460502</v>
          </cell>
          <cell r="BH163">
            <v>2411.5948945786099</v>
          </cell>
          <cell r="BI163">
            <v>1163.20534221768</v>
          </cell>
          <cell r="BJ163">
            <v>326.66279354790697</v>
          </cell>
          <cell r="BK163">
            <v>30.244556695814001</v>
          </cell>
          <cell r="BT163">
            <v>13.465147947907001</v>
          </cell>
          <cell r="BU163">
            <v>145.88913586604701</v>
          </cell>
          <cell r="BV163">
            <v>745.27705533767505</v>
          </cell>
          <cell r="BW163">
            <v>2023.8263809786099</v>
          </cell>
          <cell r="BX163">
            <v>3299.9863558102402</v>
          </cell>
          <cell r="BZ163">
            <v>8303.2728199200101</v>
          </cell>
          <cell r="CA163">
            <v>9473.2081669172203</v>
          </cell>
          <cell r="CB163">
            <v>10199.3138935033</v>
          </cell>
          <cell r="CC163">
            <v>9804.9489732335005</v>
          </cell>
          <cell r="CD163">
            <v>8629.3691060986093</v>
          </cell>
          <cell r="CE163">
            <v>6652.0001831944301</v>
          </cell>
          <cell r="CF163">
            <v>4788.3399514660496</v>
          </cell>
          <cell r="CG163">
            <v>2179.8535580204698</v>
          </cell>
          <cell r="CH163">
            <v>599.22092183441896</v>
          </cell>
          <cell r="CI163">
            <v>61.1545347460466</v>
          </cell>
          <cell r="CR163">
            <v>24.047659758139599</v>
          </cell>
          <cell r="CS163">
            <v>263.822867263256</v>
          </cell>
          <cell r="CT163">
            <v>1412.0485214232599</v>
          </cell>
          <cell r="CU163">
            <v>3744.4377212707</v>
          </cell>
          <cell r="CV163">
            <v>6360.3221100446599</v>
          </cell>
          <cell r="CY163">
            <v>4863.9449202195401</v>
          </cell>
          <cell r="CZ163">
            <v>5629.94509773769</v>
          </cell>
          <cell r="DA163">
            <v>5938.3319267888401</v>
          </cell>
          <cell r="DB163">
            <v>5426.7539341562997</v>
          </cell>
          <cell r="DC163">
            <v>5123.2119634800101</v>
          </cell>
          <cell r="DD163">
            <v>4225.8636482065203</v>
          </cell>
          <cell r="DE163">
            <v>2962.6125907311698</v>
          </cell>
          <cell r="DF163">
            <v>1584.9765016493</v>
          </cell>
          <cell r="DG163">
            <v>547.22492289209504</v>
          </cell>
          <cell r="DH163">
            <v>95.884262598139799</v>
          </cell>
          <cell r="DQ163">
            <v>21.0025220734884</v>
          </cell>
          <cell r="DR163">
            <v>247.18540650697699</v>
          </cell>
          <cell r="DS163">
            <v>1066.2715636995399</v>
          </cell>
          <cell r="DT163">
            <v>2506.3904610418599</v>
          </cell>
          <cell r="DU163">
            <v>3762.1484629953502</v>
          </cell>
          <cell r="DW163">
            <v>11552.8734193898</v>
          </cell>
          <cell r="DX163">
            <v>13308.530819596799</v>
          </cell>
          <cell r="DY163">
            <v>13246.450411412099</v>
          </cell>
          <cell r="DZ163">
            <v>13777.3192003368</v>
          </cell>
          <cell r="EA163">
            <v>12057.886477984201</v>
          </cell>
          <cell r="EB163">
            <v>10247.478902418199</v>
          </cell>
          <cell r="EC163">
            <v>7217.6671047725704</v>
          </cell>
          <cell r="ED163">
            <v>3882.5977568776798</v>
          </cell>
          <cell r="EE163">
            <v>1362.1971575218599</v>
          </cell>
          <cell r="EF163">
            <v>261.54270721674402</v>
          </cell>
          <cell r="EO163">
            <v>46.806868515348903</v>
          </cell>
          <cell r="EP163">
            <v>515.40866151069804</v>
          </cell>
          <cell r="EQ163">
            <v>2309.7163802525602</v>
          </cell>
          <cell r="ER163">
            <v>5530.7539607734998</v>
          </cell>
          <cell r="ES163">
            <v>8723.0037178339608</v>
          </cell>
          <cell r="EV163">
            <v>3491.9642703516301</v>
          </cell>
          <cell r="EW163">
            <v>4794.2824981562999</v>
          </cell>
          <cell r="EX163">
            <v>5501.0633866241997</v>
          </cell>
          <cell r="EY163">
            <v>5313.2225173953702</v>
          </cell>
          <cell r="EZ163">
            <v>4809.0014129804804</v>
          </cell>
          <cell r="FA163">
            <v>3336.0835373916302</v>
          </cell>
          <cell r="FB163">
            <v>1728.5662085107001</v>
          </cell>
          <cell r="FC163">
            <v>394.26600628465201</v>
          </cell>
          <cell r="FD163">
            <v>27.0247137906977</v>
          </cell>
          <cell r="FP163">
            <v>77.874852022325797</v>
          </cell>
          <cell r="FQ163">
            <v>574.08135444837399</v>
          </cell>
          <cell r="FR163">
            <v>1835.9444046390699</v>
          </cell>
          <cell r="FT163">
            <v>8642.3178459683804</v>
          </cell>
          <cell r="FU163">
            <v>11633.555116314399</v>
          </cell>
          <cell r="FV163">
            <v>12921.984279092099</v>
          </cell>
          <cell r="FW163">
            <v>12611.2492063423</v>
          </cell>
          <cell r="FX163">
            <v>10959.935462506101</v>
          </cell>
          <cell r="FY163">
            <v>8010.8895029023397</v>
          </cell>
          <cell r="FZ163">
            <v>3944.7783636446602</v>
          </cell>
          <cell r="GA163">
            <v>1084.6573612576799</v>
          </cell>
          <cell r="GB163">
            <v>63.046746435348901</v>
          </cell>
          <cell r="GN163">
            <v>175.360365041861</v>
          </cell>
          <cell r="GO163">
            <v>1354.46773611349</v>
          </cell>
          <cell r="GP163">
            <v>4621.2806535907002</v>
          </cell>
        </row>
        <row r="164">
          <cell r="E164">
            <v>9.7902694967442105</v>
          </cell>
          <cell r="F164">
            <v>9.7902694967442105</v>
          </cell>
          <cell r="G164">
            <v>9.7902694967442105</v>
          </cell>
          <cell r="H164">
            <v>9.7902694967442105</v>
          </cell>
          <cell r="I164">
            <v>9.7902694967442105</v>
          </cell>
          <cell r="J164">
            <v>9.7902694967442105</v>
          </cell>
          <cell r="K164">
            <v>9.7902694967442105</v>
          </cell>
          <cell r="L164">
            <v>9.7902694967442105</v>
          </cell>
          <cell r="M164">
            <v>9.7902694967442105</v>
          </cell>
          <cell r="N164">
            <v>9.7902694967442105</v>
          </cell>
          <cell r="O164">
            <v>9.7902694967442105</v>
          </cell>
          <cell r="P164">
            <v>9.7902694967442105</v>
          </cell>
          <cell r="Q164">
            <v>9.7902694967442105</v>
          </cell>
          <cell r="R164">
            <v>9.7902694967442105</v>
          </cell>
          <cell r="S164">
            <v>9.7902694967442105</v>
          </cell>
          <cell r="T164">
            <v>9.7902694967442105</v>
          </cell>
          <cell r="U164">
            <v>9.7902694967442105</v>
          </cell>
          <cell r="V164">
            <v>9.7902694967442105</v>
          </cell>
          <cell r="W164">
            <v>9.7902694967442105</v>
          </cell>
          <cell r="X164">
            <v>9.7902694967442105</v>
          </cell>
          <cell r="Y164">
            <v>9.7902694967442105</v>
          </cell>
          <cell r="Z164">
            <v>9.7902694967442105</v>
          </cell>
          <cell r="AA164">
            <v>9.7902694967442105</v>
          </cell>
          <cell r="AB164">
            <v>9.7902694967442105</v>
          </cell>
          <cell r="AC164">
            <v>18.30354732</v>
          </cell>
          <cell r="AD164">
            <v>18.30354732</v>
          </cell>
          <cell r="AE164">
            <v>18.30354732</v>
          </cell>
          <cell r="AF164">
            <v>18.30354732</v>
          </cell>
          <cell r="AG164">
            <v>18.30354732</v>
          </cell>
          <cell r="AH164">
            <v>18.30354732</v>
          </cell>
          <cell r="AI164">
            <v>18.30354732</v>
          </cell>
          <cell r="AJ164">
            <v>18.30354732</v>
          </cell>
          <cell r="AK164">
            <v>18.30354732</v>
          </cell>
          <cell r="AL164">
            <v>18.30354732</v>
          </cell>
          <cell r="AM164">
            <v>18.30354732</v>
          </cell>
          <cell r="AN164">
            <v>18.30354732</v>
          </cell>
          <cell r="AO164">
            <v>18.30354732</v>
          </cell>
          <cell r="AP164">
            <v>18.30354732</v>
          </cell>
          <cell r="AQ164">
            <v>18.30354732</v>
          </cell>
          <cell r="AR164">
            <v>18.30354732</v>
          </cell>
          <cell r="AS164">
            <v>18.30354732</v>
          </cell>
          <cell r="AT164">
            <v>18.30354732</v>
          </cell>
          <cell r="AU164">
            <v>18.30354732</v>
          </cell>
          <cell r="AV164">
            <v>18.30354732</v>
          </cell>
          <cell r="AW164">
            <v>18.30354732</v>
          </cell>
          <cell r="AX164">
            <v>18.30354732</v>
          </cell>
          <cell r="AY164">
            <v>18.30354732</v>
          </cell>
          <cell r="AZ164">
            <v>18.30354732</v>
          </cell>
          <cell r="BA164">
            <v>10.215933387907</v>
          </cell>
          <cell r="BB164">
            <v>10.215933387907</v>
          </cell>
          <cell r="BC164">
            <v>10.215933387907</v>
          </cell>
          <cell r="BD164">
            <v>10.215933387907</v>
          </cell>
          <cell r="BE164">
            <v>10.215933387907</v>
          </cell>
          <cell r="BF164">
            <v>10.215933387907</v>
          </cell>
          <cell r="BG164">
            <v>10.215933387907</v>
          </cell>
          <cell r="BH164">
            <v>10.215933387907</v>
          </cell>
          <cell r="BI164">
            <v>10.215933387907</v>
          </cell>
          <cell r="BJ164">
            <v>10.215933387907</v>
          </cell>
          <cell r="BK164">
            <v>10.215933387907</v>
          </cell>
          <cell r="BL164">
            <v>10.215933387907</v>
          </cell>
          <cell r="BM164">
            <v>10.215933387907</v>
          </cell>
          <cell r="BN164">
            <v>10.215933387907</v>
          </cell>
          <cell r="BO164">
            <v>10.215933387907</v>
          </cell>
          <cell r="BP164">
            <v>10.215933387907</v>
          </cell>
          <cell r="BQ164">
            <v>10.215933387907</v>
          </cell>
          <cell r="BR164">
            <v>10.215933387907</v>
          </cell>
          <cell r="BS164">
            <v>10.215933387907</v>
          </cell>
          <cell r="BT164">
            <v>10.215933387907</v>
          </cell>
          <cell r="BU164">
            <v>10.215933387907</v>
          </cell>
          <cell r="BV164">
            <v>10.215933387907</v>
          </cell>
          <cell r="BW164">
            <v>10.215933387907</v>
          </cell>
          <cell r="BX164">
            <v>10.215933387907</v>
          </cell>
          <cell r="BY164">
            <v>22.1345223404651</v>
          </cell>
          <cell r="BZ164">
            <v>22.1345223404651</v>
          </cell>
          <cell r="CA164">
            <v>22.1345223404651</v>
          </cell>
          <cell r="CB164">
            <v>22.1345223404651</v>
          </cell>
          <cell r="CC164">
            <v>22.1345223404651</v>
          </cell>
          <cell r="CD164">
            <v>22.1345223404651</v>
          </cell>
          <cell r="CE164">
            <v>22.1345223404651</v>
          </cell>
          <cell r="CF164">
            <v>22.1345223404651</v>
          </cell>
          <cell r="CG164">
            <v>22.1345223404651</v>
          </cell>
          <cell r="CH164">
            <v>22.1345223404651</v>
          </cell>
          <cell r="CI164">
            <v>22.1345223404651</v>
          </cell>
          <cell r="CJ164">
            <v>22.1345223404651</v>
          </cell>
          <cell r="CK164">
            <v>22.1345223404651</v>
          </cell>
          <cell r="CL164">
            <v>22.1345223404651</v>
          </cell>
          <cell r="CM164">
            <v>22.1345223404651</v>
          </cell>
          <cell r="CN164">
            <v>22.1345223404651</v>
          </cell>
          <cell r="CO164">
            <v>22.1345223404651</v>
          </cell>
          <cell r="CP164">
            <v>22.1345223404651</v>
          </cell>
          <cell r="CQ164">
            <v>22.1345223404651</v>
          </cell>
          <cell r="CR164">
            <v>22.1345223404651</v>
          </cell>
          <cell r="CS164">
            <v>22.1345223404651</v>
          </cell>
          <cell r="CT164">
            <v>22.1345223404651</v>
          </cell>
          <cell r="CU164">
            <v>22.1345223404651</v>
          </cell>
          <cell r="CV164">
            <v>22.1345223404651</v>
          </cell>
          <cell r="CX164">
            <v>16.175227864186098</v>
          </cell>
          <cell r="CY164">
            <v>16.175227864186098</v>
          </cell>
          <cell r="CZ164">
            <v>16.175227864186098</v>
          </cell>
          <cell r="DA164">
            <v>16.175227864186098</v>
          </cell>
          <cell r="DB164">
            <v>16.175227864186098</v>
          </cell>
          <cell r="DC164">
            <v>16.175227864186098</v>
          </cell>
          <cell r="DD164">
            <v>16.175227864186098</v>
          </cell>
          <cell r="DE164">
            <v>16.175227864186098</v>
          </cell>
          <cell r="DF164">
            <v>16.175227864186098</v>
          </cell>
          <cell r="DG164">
            <v>16.175227864186098</v>
          </cell>
          <cell r="DH164">
            <v>16.175227864186098</v>
          </cell>
          <cell r="DI164">
            <v>16.175227864186098</v>
          </cell>
          <cell r="DJ164">
            <v>16.175227864186098</v>
          </cell>
          <cell r="DK164">
            <v>16.175227864186098</v>
          </cell>
          <cell r="DL164">
            <v>16.175227864186098</v>
          </cell>
          <cell r="DM164">
            <v>16.175227864186098</v>
          </cell>
          <cell r="DN164">
            <v>16.175227864186098</v>
          </cell>
          <cell r="DO164">
            <v>16.175227864186098</v>
          </cell>
          <cell r="DP164">
            <v>16.175227864186098</v>
          </cell>
          <cell r="DQ164">
            <v>16.175227864186098</v>
          </cell>
          <cell r="DR164">
            <v>16.175227864186098</v>
          </cell>
          <cell r="DS164">
            <v>16.175227864186098</v>
          </cell>
          <cell r="DT164">
            <v>16.175227864186098</v>
          </cell>
          <cell r="DU164">
            <v>16.175227864186098</v>
          </cell>
          <cell r="DV164">
            <v>35.330102966511703</v>
          </cell>
          <cell r="DW164">
            <v>35.330102966511703</v>
          </cell>
          <cell r="DX164">
            <v>35.330102966511703</v>
          </cell>
          <cell r="DY164">
            <v>35.330102966511703</v>
          </cell>
          <cell r="DZ164">
            <v>35.330102966511703</v>
          </cell>
          <cell r="EA164">
            <v>35.330102966511703</v>
          </cell>
          <cell r="EB164">
            <v>35.330102966511703</v>
          </cell>
          <cell r="EC164">
            <v>35.330102966511703</v>
          </cell>
          <cell r="ED164">
            <v>35.330102966511703</v>
          </cell>
          <cell r="EE164">
            <v>35.330102966511703</v>
          </cell>
          <cell r="EF164">
            <v>35.330102966511703</v>
          </cell>
          <cell r="EG164">
            <v>35.330102966511703</v>
          </cell>
          <cell r="EH164">
            <v>35.330102966511703</v>
          </cell>
          <cell r="EI164">
            <v>35.330102966511703</v>
          </cell>
          <cell r="EJ164">
            <v>35.330102966511703</v>
          </cell>
          <cell r="EK164">
            <v>35.330102966511703</v>
          </cell>
          <cell r="EL164">
            <v>35.330102966511703</v>
          </cell>
          <cell r="EM164">
            <v>35.330102966511703</v>
          </cell>
          <cell r="EN164">
            <v>35.330102966511703</v>
          </cell>
          <cell r="EO164">
            <v>35.330102966511703</v>
          </cell>
          <cell r="EP164">
            <v>35.330102966511703</v>
          </cell>
          <cell r="EQ164">
            <v>35.330102966511703</v>
          </cell>
          <cell r="ER164">
            <v>35.330102966511703</v>
          </cell>
          <cell r="ES164">
            <v>35.330102966514197</v>
          </cell>
          <cell r="EU164">
            <v>14.4725722995349</v>
          </cell>
          <cell r="EV164">
            <v>14.4725722995349</v>
          </cell>
          <cell r="EW164">
            <v>14.4725722995349</v>
          </cell>
          <cell r="EX164">
            <v>14.4725722995349</v>
          </cell>
          <cell r="EY164">
            <v>14.4725722995349</v>
          </cell>
          <cell r="EZ164">
            <v>14.4725722995349</v>
          </cell>
          <cell r="FA164">
            <v>14.4725722995349</v>
          </cell>
          <cell r="FB164">
            <v>14.4725722995349</v>
          </cell>
          <cell r="FC164">
            <v>14.4725722995349</v>
          </cell>
          <cell r="FD164">
            <v>14.4725722995349</v>
          </cell>
          <cell r="FE164">
            <v>14.4725722995349</v>
          </cell>
          <cell r="FF164">
            <v>14.4725722995349</v>
          </cell>
          <cell r="FG164">
            <v>14.4725722995349</v>
          </cell>
          <cell r="FH164">
            <v>14.4725722995349</v>
          </cell>
          <cell r="FI164">
            <v>14.4725722995349</v>
          </cell>
          <cell r="FJ164">
            <v>14.4725722995349</v>
          </cell>
          <cell r="FK164">
            <v>14.4725722995349</v>
          </cell>
          <cell r="FL164">
            <v>14.4725722995349</v>
          </cell>
          <cell r="FM164">
            <v>14.4725722995349</v>
          </cell>
          <cell r="FN164">
            <v>14.4725722995349</v>
          </cell>
          <cell r="FO164">
            <v>14.4725722995349</v>
          </cell>
          <cell r="FP164">
            <v>14.4725722995349</v>
          </cell>
          <cell r="FQ164">
            <v>14.4725722995349</v>
          </cell>
          <cell r="FR164">
            <v>14.4725722995349</v>
          </cell>
          <cell r="FS164">
            <v>28.945144599069799</v>
          </cell>
          <cell r="FT164">
            <v>28.945144599069799</v>
          </cell>
          <cell r="FU164">
            <v>28.945144599069799</v>
          </cell>
          <cell r="FV164">
            <v>28.945144599069799</v>
          </cell>
          <cell r="FW164">
            <v>28.945144599069799</v>
          </cell>
          <cell r="FX164">
            <v>28.945144599069799</v>
          </cell>
          <cell r="FY164">
            <v>28.945144599069799</v>
          </cell>
          <cell r="FZ164">
            <v>28.945144599069799</v>
          </cell>
          <cell r="GA164">
            <v>28.945144599069799</v>
          </cell>
          <cell r="GB164">
            <v>28.945144599069799</v>
          </cell>
          <cell r="GC164">
            <v>28.945144599069799</v>
          </cell>
          <cell r="GD164">
            <v>28.945144599069799</v>
          </cell>
          <cell r="GE164">
            <v>28.945144599069799</v>
          </cell>
          <cell r="GF164">
            <v>28.945144599069799</v>
          </cell>
          <cell r="GG164">
            <v>28.945144599069799</v>
          </cell>
          <cell r="GH164">
            <v>28.945144599069799</v>
          </cell>
          <cell r="GI164">
            <v>28.945144599069799</v>
          </cell>
          <cell r="GJ164">
            <v>28.945144599069799</v>
          </cell>
          <cell r="GK164">
            <v>28.945144599069799</v>
          </cell>
          <cell r="GL164">
            <v>28.945144599069799</v>
          </cell>
          <cell r="GM164">
            <v>28.945144599069799</v>
          </cell>
          <cell r="GN164">
            <v>28.945144599069799</v>
          </cell>
          <cell r="GO164">
            <v>28.945144599069799</v>
          </cell>
          <cell r="GP164">
            <v>28.945144599069799</v>
          </cell>
        </row>
        <row r="165">
          <cell r="E165">
            <v>27.842944186046498</v>
          </cell>
          <cell r="F165">
            <v>27.842944186046498</v>
          </cell>
          <cell r="G165">
            <v>27.842944186046498</v>
          </cell>
          <cell r="H165">
            <v>27.842944186046498</v>
          </cell>
          <cell r="I165">
            <v>27.842944186046498</v>
          </cell>
          <cell r="J165">
            <v>27.842944186046498</v>
          </cell>
          <cell r="K165">
            <v>27.842944186046498</v>
          </cell>
          <cell r="L165">
            <v>27.842944186046498</v>
          </cell>
          <cell r="M165">
            <v>27.842944186046498</v>
          </cell>
          <cell r="N165">
            <v>27.842944186046498</v>
          </cell>
          <cell r="O165">
            <v>27.842944186046498</v>
          </cell>
          <cell r="P165">
            <v>27.842944186046498</v>
          </cell>
          <cell r="Q165">
            <v>27.842944186046498</v>
          </cell>
          <cell r="R165">
            <v>27.842944186046498</v>
          </cell>
          <cell r="S165">
            <v>27.842944186046498</v>
          </cell>
          <cell r="T165">
            <v>27.842944186046498</v>
          </cell>
          <cell r="U165">
            <v>27.842944186046498</v>
          </cell>
          <cell r="V165">
            <v>27.842944186046498</v>
          </cell>
          <cell r="W165">
            <v>27.842944186046498</v>
          </cell>
          <cell r="X165">
            <v>27.842944186046498</v>
          </cell>
          <cell r="Y165">
            <v>27.842944186046498</v>
          </cell>
          <cell r="Z165">
            <v>27.842944186046498</v>
          </cell>
          <cell r="AA165">
            <v>27.842944186046498</v>
          </cell>
          <cell r="AB165">
            <v>27.842944186046498</v>
          </cell>
          <cell r="AC165">
            <v>52.054200000000101</v>
          </cell>
          <cell r="AD165">
            <v>52.054200000000101</v>
          </cell>
          <cell r="AE165">
            <v>52.054200000000101</v>
          </cell>
          <cell r="AF165">
            <v>52.054200000000101</v>
          </cell>
          <cell r="AG165">
            <v>52.054200000000101</v>
          </cell>
          <cell r="AH165">
            <v>52.054200000000101</v>
          </cell>
          <cell r="AI165">
            <v>52.054200000000101</v>
          </cell>
          <cell r="AJ165">
            <v>52.054200000000101</v>
          </cell>
          <cell r="AK165">
            <v>52.054200000000101</v>
          </cell>
          <cell r="AL165">
            <v>52.054200000000101</v>
          </cell>
          <cell r="AM165">
            <v>52.054200000000101</v>
          </cell>
          <cell r="AN165">
            <v>52.054200000000101</v>
          </cell>
          <cell r="AO165">
            <v>52.054200000000101</v>
          </cell>
          <cell r="AP165">
            <v>52.054200000000101</v>
          </cell>
          <cell r="AQ165">
            <v>52.054200000000101</v>
          </cell>
          <cell r="AR165">
            <v>52.054200000000101</v>
          </cell>
          <cell r="AS165">
            <v>52.054200000000101</v>
          </cell>
          <cell r="AT165">
            <v>52.054200000000101</v>
          </cell>
          <cell r="AU165">
            <v>52.054200000000101</v>
          </cell>
          <cell r="AV165">
            <v>52.054200000000101</v>
          </cell>
          <cell r="AW165">
            <v>52.054200000000101</v>
          </cell>
          <cell r="AX165">
            <v>52.054200000000101</v>
          </cell>
          <cell r="AY165">
            <v>52.054200000000101</v>
          </cell>
          <cell r="AZ165">
            <v>52.054200000000101</v>
          </cell>
          <cell r="BA165">
            <v>29.053506976744199</v>
          </cell>
          <cell r="BB165">
            <v>29.053506976744199</v>
          </cell>
          <cell r="BC165">
            <v>29.053506976744199</v>
          </cell>
          <cell r="BD165">
            <v>29.053506976744199</v>
          </cell>
          <cell r="BE165">
            <v>29.053506976744199</v>
          </cell>
          <cell r="BF165">
            <v>29.053506976744199</v>
          </cell>
          <cell r="BG165">
            <v>29.053506976744199</v>
          </cell>
          <cell r="BH165">
            <v>29.053506976744199</v>
          </cell>
          <cell r="BI165">
            <v>29.053506976744199</v>
          </cell>
          <cell r="BJ165">
            <v>29.053506976744199</v>
          </cell>
          <cell r="BK165">
            <v>29.053506976744199</v>
          </cell>
          <cell r="BL165">
            <v>29.053506976744199</v>
          </cell>
          <cell r="BM165">
            <v>29.053506976744199</v>
          </cell>
          <cell r="BN165">
            <v>29.053506976744199</v>
          </cell>
          <cell r="BO165">
            <v>29.053506976744199</v>
          </cell>
          <cell r="BP165">
            <v>29.053506976744199</v>
          </cell>
          <cell r="BQ165">
            <v>29.053506976744199</v>
          </cell>
          <cell r="BR165">
            <v>29.053506976744199</v>
          </cell>
          <cell r="BS165">
            <v>29.053506976744199</v>
          </cell>
          <cell r="BT165">
            <v>29.053506976744199</v>
          </cell>
          <cell r="BU165">
            <v>29.053506976744199</v>
          </cell>
          <cell r="BV165">
            <v>29.053506976744199</v>
          </cell>
          <cell r="BW165">
            <v>29.053506976744199</v>
          </cell>
          <cell r="BX165">
            <v>29.053506976744199</v>
          </cell>
          <cell r="BY165">
            <v>62.949265116279101</v>
          </cell>
          <cell r="BZ165">
            <v>62.949265116279101</v>
          </cell>
          <cell r="CA165">
            <v>62.949265116279101</v>
          </cell>
          <cell r="CB165">
            <v>62.949265116279101</v>
          </cell>
          <cell r="CC165">
            <v>62.949265116279101</v>
          </cell>
          <cell r="CD165">
            <v>62.949265116279101</v>
          </cell>
          <cell r="CE165">
            <v>62.949265116279101</v>
          </cell>
          <cell r="CF165">
            <v>62.949265116279101</v>
          </cell>
          <cell r="CG165">
            <v>62.949265116279101</v>
          </cell>
          <cell r="CH165">
            <v>62.949265116279101</v>
          </cell>
          <cell r="CI165">
            <v>62.949265116279101</v>
          </cell>
          <cell r="CJ165">
            <v>62.949265116279101</v>
          </cell>
          <cell r="CK165">
            <v>62.949265116279101</v>
          </cell>
          <cell r="CL165">
            <v>62.949265116279101</v>
          </cell>
          <cell r="CM165">
            <v>62.949265116279101</v>
          </cell>
          <cell r="CN165">
            <v>62.949265116279101</v>
          </cell>
          <cell r="CO165">
            <v>62.949265116279101</v>
          </cell>
          <cell r="CP165">
            <v>62.949265116279101</v>
          </cell>
          <cell r="CQ165">
            <v>62.949265116279101</v>
          </cell>
          <cell r="CR165">
            <v>62.949265116279101</v>
          </cell>
          <cell r="CS165">
            <v>62.949265116279101</v>
          </cell>
          <cell r="CT165">
            <v>62.949265116279101</v>
          </cell>
          <cell r="CU165">
            <v>62.949265116279101</v>
          </cell>
          <cell r="CV165">
            <v>62.949265116279101</v>
          </cell>
          <cell r="CX165">
            <v>46.001386046511698</v>
          </cell>
          <cell r="CY165">
            <v>46.001386046511698</v>
          </cell>
          <cell r="CZ165">
            <v>46.001386046511698</v>
          </cell>
          <cell r="DA165">
            <v>46.001386046511698</v>
          </cell>
          <cell r="DB165">
            <v>46.001386046511698</v>
          </cell>
          <cell r="DC165">
            <v>46.001386046511698</v>
          </cell>
          <cell r="DD165">
            <v>46.001386046511698</v>
          </cell>
          <cell r="DE165">
            <v>46.001386046511698</v>
          </cell>
          <cell r="DF165">
            <v>46.001386046511698</v>
          </cell>
          <cell r="DG165">
            <v>46.001386046511698</v>
          </cell>
          <cell r="DH165">
            <v>46.001386046511698</v>
          </cell>
          <cell r="DI165">
            <v>46.001386046511698</v>
          </cell>
          <cell r="DJ165">
            <v>46.001386046511698</v>
          </cell>
          <cell r="DK165">
            <v>46.001386046511698</v>
          </cell>
          <cell r="DL165">
            <v>46.001386046511698</v>
          </cell>
          <cell r="DM165">
            <v>46.001386046511698</v>
          </cell>
          <cell r="DN165">
            <v>46.001386046511698</v>
          </cell>
          <cell r="DO165">
            <v>46.001386046511698</v>
          </cell>
          <cell r="DP165">
            <v>46.001386046511698</v>
          </cell>
          <cell r="DQ165">
            <v>46.001386046511698</v>
          </cell>
          <cell r="DR165">
            <v>46.001386046511698</v>
          </cell>
          <cell r="DS165">
            <v>46.001386046511698</v>
          </cell>
          <cell r="DT165">
            <v>46.001386046511698</v>
          </cell>
          <cell r="DU165">
            <v>46.001386046511698</v>
          </cell>
          <cell r="DV165">
            <v>100.47671162790699</v>
          </cell>
          <cell r="DW165">
            <v>100.47671162790699</v>
          </cell>
          <cell r="DX165">
            <v>100.47671162790699</v>
          </cell>
          <cell r="DY165">
            <v>100.47671162790699</v>
          </cell>
          <cell r="DZ165">
            <v>100.47671162790699</v>
          </cell>
          <cell r="EA165">
            <v>100.47671162790699</v>
          </cell>
          <cell r="EB165">
            <v>100.47671162790699</v>
          </cell>
          <cell r="EC165">
            <v>100.47671162790699</v>
          </cell>
          <cell r="ED165">
            <v>100.47671162790699</v>
          </cell>
          <cell r="EE165">
            <v>100.47671162790699</v>
          </cell>
          <cell r="EF165">
            <v>100.47671162790699</v>
          </cell>
          <cell r="EG165">
            <v>100.47671162790699</v>
          </cell>
          <cell r="EH165">
            <v>100.47671162790699</v>
          </cell>
          <cell r="EI165">
            <v>100.47671162790699</v>
          </cell>
          <cell r="EJ165">
            <v>100.47671162790699</v>
          </cell>
          <cell r="EK165">
            <v>100.47671162790699</v>
          </cell>
          <cell r="EL165">
            <v>100.47671162790699</v>
          </cell>
          <cell r="EM165">
            <v>100.47671162790699</v>
          </cell>
          <cell r="EN165">
            <v>100.47671162790699</v>
          </cell>
          <cell r="EO165">
            <v>100.47671162790699</v>
          </cell>
          <cell r="EP165">
            <v>100.47671162790699</v>
          </cell>
          <cell r="EQ165">
            <v>100.47671162790699</v>
          </cell>
          <cell r="ER165">
            <v>100.47671162790699</v>
          </cell>
          <cell r="ES165">
            <v>100.4767116279</v>
          </cell>
          <cell r="EU165">
            <v>41.159134883721002</v>
          </cell>
          <cell r="EV165">
            <v>41.159134883721002</v>
          </cell>
          <cell r="EW165">
            <v>41.159134883721002</v>
          </cell>
          <cell r="EX165">
            <v>41.159134883721002</v>
          </cell>
          <cell r="EY165">
            <v>41.159134883721002</v>
          </cell>
          <cell r="EZ165">
            <v>41.159134883721002</v>
          </cell>
          <cell r="FA165">
            <v>41.159134883721002</v>
          </cell>
          <cell r="FB165">
            <v>41.159134883721002</v>
          </cell>
          <cell r="FC165">
            <v>41.159134883721002</v>
          </cell>
          <cell r="FD165">
            <v>41.159134883721002</v>
          </cell>
          <cell r="FE165">
            <v>41.159134883721002</v>
          </cell>
          <cell r="FF165">
            <v>41.159134883721002</v>
          </cell>
          <cell r="FG165">
            <v>41.159134883721002</v>
          </cell>
          <cell r="FH165">
            <v>41.159134883721002</v>
          </cell>
          <cell r="FI165">
            <v>41.159134883721002</v>
          </cell>
          <cell r="FJ165">
            <v>41.159134883721002</v>
          </cell>
          <cell r="FK165">
            <v>41.159134883721002</v>
          </cell>
          <cell r="FL165">
            <v>41.159134883721002</v>
          </cell>
          <cell r="FM165">
            <v>41.159134883721002</v>
          </cell>
          <cell r="FN165">
            <v>41.159134883721002</v>
          </cell>
          <cell r="FO165">
            <v>41.159134883721002</v>
          </cell>
          <cell r="FP165">
            <v>41.159134883721002</v>
          </cell>
          <cell r="FQ165">
            <v>41.159134883721002</v>
          </cell>
          <cell r="FR165">
            <v>41.159134883721002</v>
          </cell>
          <cell r="FS165">
            <v>82.318269767441905</v>
          </cell>
          <cell r="FT165">
            <v>82.318269767441905</v>
          </cell>
          <cell r="FU165">
            <v>82.318269767441905</v>
          </cell>
          <cell r="FV165">
            <v>82.318269767441905</v>
          </cell>
          <cell r="FW165">
            <v>82.318269767441905</v>
          </cell>
          <cell r="FX165">
            <v>82.318269767441905</v>
          </cell>
          <cell r="FY165">
            <v>82.318269767441905</v>
          </cell>
          <cell r="FZ165">
            <v>82.318269767441905</v>
          </cell>
          <cell r="GA165">
            <v>82.318269767441905</v>
          </cell>
          <cell r="GB165">
            <v>82.318269767441905</v>
          </cell>
          <cell r="GC165">
            <v>82.318269767441905</v>
          </cell>
          <cell r="GD165">
            <v>82.318269767441905</v>
          </cell>
          <cell r="GE165">
            <v>82.318269767441905</v>
          </cell>
          <cell r="GF165">
            <v>82.318269767441905</v>
          </cell>
          <cell r="GG165">
            <v>82.318269767441905</v>
          </cell>
          <cell r="GH165">
            <v>82.318269767441905</v>
          </cell>
          <cell r="GI165">
            <v>82.318269767441905</v>
          </cell>
          <cell r="GJ165">
            <v>82.318269767441905</v>
          </cell>
          <cell r="GK165">
            <v>82.318269767441905</v>
          </cell>
          <cell r="GL165">
            <v>82.318269767441905</v>
          </cell>
          <cell r="GM165">
            <v>82.318269767441905</v>
          </cell>
          <cell r="GN165">
            <v>82.318269767441905</v>
          </cell>
          <cell r="GO165">
            <v>82.318269767441905</v>
          </cell>
          <cell r="GP165">
            <v>82.318269767441905</v>
          </cell>
        </row>
        <row r="166">
          <cell r="E166">
            <v>1.58672566883721</v>
          </cell>
          <cell r="F166">
            <v>1.58672566883721</v>
          </cell>
          <cell r="G166">
            <v>1.58672566883721</v>
          </cell>
          <cell r="H166">
            <v>1.58672566883721</v>
          </cell>
          <cell r="I166">
            <v>1.58672566883721</v>
          </cell>
          <cell r="J166">
            <v>1.58672566883721</v>
          </cell>
          <cell r="K166">
            <v>1.58672566883721</v>
          </cell>
          <cell r="L166">
            <v>1.58672566883721</v>
          </cell>
          <cell r="M166">
            <v>1.58672566883721</v>
          </cell>
          <cell r="N166">
            <v>1.58672566883721</v>
          </cell>
          <cell r="O166">
            <v>1.58672566883721</v>
          </cell>
          <cell r="P166">
            <v>1.58672566883721</v>
          </cell>
          <cell r="Q166">
            <v>1.58672566883721</v>
          </cell>
          <cell r="R166">
            <v>1.58672566883721</v>
          </cell>
          <cell r="S166">
            <v>1.58672566883721</v>
          </cell>
          <cell r="T166">
            <v>1.58672566883721</v>
          </cell>
          <cell r="U166">
            <v>1.58672566883721</v>
          </cell>
          <cell r="V166">
            <v>1.58672566883721</v>
          </cell>
          <cell r="W166">
            <v>1.58672566883721</v>
          </cell>
          <cell r="X166">
            <v>1.58672566883721</v>
          </cell>
          <cell r="Y166">
            <v>1.58672566883721</v>
          </cell>
          <cell r="Z166">
            <v>1.58672566883721</v>
          </cell>
          <cell r="AA166">
            <v>1.58672566883721</v>
          </cell>
          <cell r="AB166">
            <v>1.58672566883721</v>
          </cell>
          <cell r="AC166">
            <v>2.96648712</v>
          </cell>
          <cell r="AD166">
            <v>2.96648712</v>
          </cell>
          <cell r="AE166">
            <v>2.96648712</v>
          </cell>
          <cell r="AF166">
            <v>2.96648712</v>
          </cell>
          <cell r="AG166">
            <v>2.96648712</v>
          </cell>
          <cell r="AH166">
            <v>2.96648712</v>
          </cell>
          <cell r="AI166">
            <v>2.96648712</v>
          </cell>
          <cell r="AJ166">
            <v>2.96648712</v>
          </cell>
          <cell r="AK166">
            <v>2.96648712</v>
          </cell>
          <cell r="AL166">
            <v>2.96648712</v>
          </cell>
          <cell r="AM166">
            <v>2.96648712</v>
          </cell>
          <cell r="AN166">
            <v>2.96648712</v>
          </cell>
          <cell r="AO166">
            <v>2.96648712</v>
          </cell>
          <cell r="AP166">
            <v>2.96648712</v>
          </cell>
          <cell r="AQ166">
            <v>2.96648712</v>
          </cell>
          <cell r="AR166">
            <v>2.96648712</v>
          </cell>
          <cell r="AS166">
            <v>2.96648712</v>
          </cell>
          <cell r="AT166">
            <v>2.96648712</v>
          </cell>
          <cell r="AU166">
            <v>2.96648712</v>
          </cell>
          <cell r="AV166">
            <v>2.96648712</v>
          </cell>
          <cell r="AW166">
            <v>2.96648712</v>
          </cell>
          <cell r="AX166">
            <v>2.96648712</v>
          </cell>
          <cell r="AY166">
            <v>2.96648712</v>
          </cell>
          <cell r="AZ166">
            <v>2.96648712</v>
          </cell>
          <cell r="BA166">
            <v>1.65571374139535</v>
          </cell>
          <cell r="BB166">
            <v>1.65571374139535</v>
          </cell>
          <cell r="BC166">
            <v>1.65571374139535</v>
          </cell>
          <cell r="BD166">
            <v>1.65571374139535</v>
          </cell>
          <cell r="BE166">
            <v>1.65571374139535</v>
          </cell>
          <cell r="BF166">
            <v>1.65571374139535</v>
          </cell>
          <cell r="BG166">
            <v>1.65571374139535</v>
          </cell>
          <cell r="BH166">
            <v>1.65571374139535</v>
          </cell>
          <cell r="BI166">
            <v>1.65571374139535</v>
          </cell>
          <cell r="BJ166">
            <v>1.65571374139535</v>
          </cell>
          <cell r="BK166">
            <v>1.65571374139535</v>
          </cell>
          <cell r="BL166">
            <v>1.65571374139535</v>
          </cell>
          <cell r="BM166">
            <v>1.65571374139535</v>
          </cell>
          <cell r="BN166">
            <v>1.65571374139535</v>
          </cell>
          <cell r="BO166">
            <v>1.65571374139535</v>
          </cell>
          <cell r="BP166">
            <v>1.65571374139535</v>
          </cell>
          <cell r="BQ166">
            <v>1.65571374139535</v>
          </cell>
          <cell r="BR166">
            <v>1.65571374139535</v>
          </cell>
          <cell r="BS166">
            <v>1.65571374139535</v>
          </cell>
          <cell r="BT166">
            <v>1.65571374139535</v>
          </cell>
          <cell r="BU166">
            <v>1.65571374139535</v>
          </cell>
          <cell r="BV166">
            <v>1.65571374139535</v>
          </cell>
          <cell r="BW166">
            <v>1.65571374139535</v>
          </cell>
          <cell r="BX166">
            <v>1.65571374139535</v>
          </cell>
          <cell r="BY166">
            <v>3.5873797730232599</v>
          </cell>
          <cell r="BZ166">
            <v>3.5873797730232599</v>
          </cell>
          <cell r="CA166">
            <v>3.5873797730232599</v>
          </cell>
          <cell r="CB166">
            <v>3.5873797730232599</v>
          </cell>
          <cell r="CC166">
            <v>3.5873797730232599</v>
          </cell>
          <cell r="CD166">
            <v>3.5873797730232599</v>
          </cell>
          <cell r="CE166">
            <v>3.5873797730232599</v>
          </cell>
          <cell r="CF166">
            <v>3.5873797730232599</v>
          </cell>
          <cell r="CG166">
            <v>3.5873797730232599</v>
          </cell>
          <cell r="CH166">
            <v>3.5873797730232599</v>
          </cell>
          <cell r="CI166">
            <v>3.5873797730232599</v>
          </cell>
          <cell r="CJ166">
            <v>3.5873797730232599</v>
          </cell>
          <cell r="CK166">
            <v>3.5873797730232599</v>
          </cell>
          <cell r="CL166">
            <v>3.5873797730232599</v>
          </cell>
          <cell r="CM166">
            <v>3.5873797730232599</v>
          </cell>
          <cell r="CN166">
            <v>3.5873797730232599</v>
          </cell>
          <cell r="CO166">
            <v>3.5873797730232599</v>
          </cell>
          <cell r="CP166">
            <v>3.5873797730232599</v>
          </cell>
          <cell r="CQ166">
            <v>3.5873797730232599</v>
          </cell>
          <cell r="CR166">
            <v>3.5873797730232599</v>
          </cell>
          <cell r="CS166">
            <v>3.5873797730232599</v>
          </cell>
          <cell r="CT166">
            <v>3.5873797730232599</v>
          </cell>
          <cell r="CU166">
            <v>3.5873797730232599</v>
          </cell>
          <cell r="CV166">
            <v>3.5873797730232599</v>
          </cell>
          <cell r="CX166">
            <v>2.6215467572093099</v>
          </cell>
          <cell r="CY166">
            <v>2.6215467572093099</v>
          </cell>
          <cell r="CZ166">
            <v>2.6215467572093099</v>
          </cell>
          <cell r="DA166">
            <v>2.6215467572093099</v>
          </cell>
          <cell r="DB166">
            <v>2.6215467572093099</v>
          </cell>
          <cell r="DC166">
            <v>2.6215467572093099</v>
          </cell>
          <cell r="DD166">
            <v>2.6215467572093099</v>
          </cell>
          <cell r="DE166">
            <v>2.6215467572093099</v>
          </cell>
          <cell r="DF166">
            <v>2.6215467572093099</v>
          </cell>
          <cell r="DG166">
            <v>2.6215467572093099</v>
          </cell>
          <cell r="DH166">
            <v>2.6215467572093099</v>
          </cell>
          <cell r="DI166">
            <v>2.6215467572093099</v>
          </cell>
          <cell r="DJ166">
            <v>2.6215467572093099</v>
          </cell>
          <cell r="DK166">
            <v>2.6215467572093099</v>
          </cell>
          <cell r="DL166">
            <v>2.6215467572093099</v>
          </cell>
          <cell r="DM166">
            <v>2.6215467572093099</v>
          </cell>
          <cell r="DN166">
            <v>2.6215467572093099</v>
          </cell>
          <cell r="DO166">
            <v>2.6215467572093099</v>
          </cell>
          <cell r="DP166">
            <v>2.6215467572093099</v>
          </cell>
          <cell r="DQ166">
            <v>2.6215467572093099</v>
          </cell>
          <cell r="DR166">
            <v>2.6215467572093099</v>
          </cell>
          <cell r="DS166">
            <v>2.6215467572093099</v>
          </cell>
          <cell r="DT166">
            <v>2.6215467572093099</v>
          </cell>
          <cell r="DU166">
            <v>2.6215467572093099</v>
          </cell>
          <cell r="DV166">
            <v>5.7260100223255899</v>
          </cell>
          <cell r="DW166">
            <v>5.7260100223255899</v>
          </cell>
          <cell r="DX166">
            <v>5.7260100223255899</v>
          </cell>
          <cell r="DY166">
            <v>5.7260100223255899</v>
          </cell>
          <cell r="DZ166">
            <v>5.7260100223255899</v>
          </cell>
          <cell r="EA166">
            <v>5.7260100223255899</v>
          </cell>
          <cell r="EB166">
            <v>5.7260100223255899</v>
          </cell>
          <cell r="EC166">
            <v>5.7260100223255899</v>
          </cell>
          <cell r="ED166">
            <v>5.7260100223255899</v>
          </cell>
          <cell r="EE166">
            <v>5.7260100223255899</v>
          </cell>
          <cell r="EF166">
            <v>5.7260100223255899</v>
          </cell>
          <cell r="EG166">
            <v>5.7260100223255899</v>
          </cell>
          <cell r="EH166">
            <v>5.7260100223255899</v>
          </cell>
          <cell r="EI166">
            <v>5.7260100223255899</v>
          </cell>
          <cell r="EJ166">
            <v>5.7260100223255899</v>
          </cell>
          <cell r="EK166">
            <v>5.7260100223255899</v>
          </cell>
          <cell r="EL166">
            <v>5.7260100223255899</v>
          </cell>
          <cell r="EM166">
            <v>5.7260100223255899</v>
          </cell>
          <cell r="EN166">
            <v>5.7260100223255899</v>
          </cell>
          <cell r="EO166">
            <v>5.7260100223255899</v>
          </cell>
          <cell r="EP166">
            <v>5.7260100223255899</v>
          </cell>
          <cell r="EQ166">
            <v>5.7260100223255899</v>
          </cell>
          <cell r="ER166">
            <v>5.7260100223255899</v>
          </cell>
          <cell r="ES166">
            <v>5.7260100223255899</v>
          </cell>
          <cell r="EU166">
            <v>2.3455944669767499</v>
          </cell>
          <cell r="EV166">
            <v>2.3455944669767499</v>
          </cell>
          <cell r="EW166">
            <v>2.3455944669767499</v>
          </cell>
          <cell r="EX166">
            <v>2.3455944669767499</v>
          </cell>
          <cell r="EY166">
            <v>2.3455944669767499</v>
          </cell>
          <cell r="EZ166">
            <v>2.3455944669767499</v>
          </cell>
          <cell r="FA166">
            <v>2.3455944669767499</v>
          </cell>
          <cell r="FB166">
            <v>2.3455944669767499</v>
          </cell>
          <cell r="FC166">
            <v>2.3455944669767499</v>
          </cell>
          <cell r="FD166">
            <v>2.3455944669767499</v>
          </cell>
          <cell r="FE166">
            <v>2.3455944669767499</v>
          </cell>
          <cell r="FF166">
            <v>2.3455944669767499</v>
          </cell>
          <cell r="FG166">
            <v>2.3455944669767499</v>
          </cell>
          <cell r="FH166">
            <v>2.3455944669767499</v>
          </cell>
          <cell r="FI166">
            <v>2.3455944669767499</v>
          </cell>
          <cell r="FJ166">
            <v>2.3455944669767499</v>
          </cell>
          <cell r="FK166">
            <v>2.3455944669767499</v>
          </cell>
          <cell r="FL166">
            <v>2.3455944669767499</v>
          </cell>
          <cell r="FM166">
            <v>2.3455944669767499</v>
          </cell>
          <cell r="FN166">
            <v>2.3455944669767499</v>
          </cell>
          <cell r="FO166">
            <v>2.3455944669767499</v>
          </cell>
          <cell r="FP166">
            <v>2.3455944669767499</v>
          </cell>
          <cell r="FQ166">
            <v>2.3455944669767499</v>
          </cell>
          <cell r="FR166">
            <v>2.3455944669767499</v>
          </cell>
          <cell r="FS166">
            <v>4.69118893395349</v>
          </cell>
          <cell r="FT166">
            <v>4.69118893395349</v>
          </cell>
          <cell r="FU166">
            <v>4.69118893395349</v>
          </cell>
          <cell r="FV166">
            <v>4.69118893395349</v>
          </cell>
          <cell r="FW166">
            <v>4.69118893395349</v>
          </cell>
          <cell r="FX166">
            <v>4.69118893395349</v>
          </cell>
          <cell r="FY166">
            <v>4.69118893395349</v>
          </cell>
          <cell r="FZ166">
            <v>4.69118893395349</v>
          </cell>
          <cell r="GA166">
            <v>4.69118893395349</v>
          </cell>
          <cell r="GB166">
            <v>4.69118893395349</v>
          </cell>
          <cell r="GC166">
            <v>4.69118893395349</v>
          </cell>
          <cell r="GD166">
            <v>4.69118893395349</v>
          </cell>
          <cell r="GE166">
            <v>4.69118893395349</v>
          </cell>
          <cell r="GF166">
            <v>4.69118893395349</v>
          </cell>
          <cell r="GG166">
            <v>4.69118893395349</v>
          </cell>
          <cell r="GH166">
            <v>4.69118893395349</v>
          </cell>
          <cell r="GI166">
            <v>4.69118893395349</v>
          </cell>
          <cell r="GJ166">
            <v>4.69118893395349</v>
          </cell>
          <cell r="GK166">
            <v>4.69118893395349</v>
          </cell>
          <cell r="GL166">
            <v>4.69118893395349</v>
          </cell>
          <cell r="GM166">
            <v>4.69118893395349</v>
          </cell>
          <cell r="GN166">
            <v>4.69118893395349</v>
          </cell>
          <cell r="GO166">
            <v>4.69118893395349</v>
          </cell>
          <cell r="GP166">
            <v>4.69118893395349</v>
          </cell>
        </row>
        <row r="167">
          <cell r="E167">
            <v>1.58672566883721</v>
          </cell>
          <cell r="F167">
            <v>1.58672566883721</v>
          </cell>
          <cell r="G167">
            <v>1.58672566883721</v>
          </cell>
          <cell r="H167">
            <v>1.58672566883721</v>
          </cell>
          <cell r="I167">
            <v>1.58672566883721</v>
          </cell>
          <cell r="J167">
            <v>1.58672566883721</v>
          </cell>
          <cell r="K167">
            <v>1.58672566883721</v>
          </cell>
          <cell r="L167">
            <v>1.58672566883721</v>
          </cell>
          <cell r="M167">
            <v>1.58672566883721</v>
          </cell>
          <cell r="N167">
            <v>1.58672566883721</v>
          </cell>
          <cell r="O167">
            <v>1.58672566883721</v>
          </cell>
          <cell r="P167">
            <v>1.58672566883721</v>
          </cell>
          <cell r="Q167">
            <v>1.58672566883721</v>
          </cell>
          <cell r="R167">
            <v>1.58672566883721</v>
          </cell>
          <cell r="S167">
            <v>1.58672566883721</v>
          </cell>
          <cell r="T167">
            <v>1.58672566883721</v>
          </cell>
          <cell r="U167">
            <v>1.58672566883721</v>
          </cell>
          <cell r="V167">
            <v>1.58672566883721</v>
          </cell>
          <cell r="W167">
            <v>1.58672566883721</v>
          </cell>
          <cell r="X167">
            <v>1.58672566883721</v>
          </cell>
          <cell r="Y167">
            <v>1.58672566883721</v>
          </cell>
          <cell r="Z167">
            <v>1.58672566883721</v>
          </cell>
          <cell r="AA167">
            <v>1.58672566883721</v>
          </cell>
          <cell r="AB167">
            <v>1.58672566883721</v>
          </cell>
          <cell r="AC167">
            <v>2.96648712</v>
          </cell>
          <cell r="AD167">
            <v>2.96648712</v>
          </cell>
          <cell r="AE167">
            <v>2.96648712</v>
          </cell>
          <cell r="AF167">
            <v>2.96648712</v>
          </cell>
          <cell r="AG167">
            <v>2.96648712</v>
          </cell>
          <cell r="AH167">
            <v>2.96648712</v>
          </cell>
          <cell r="AI167">
            <v>2.96648712</v>
          </cell>
          <cell r="AJ167">
            <v>2.96648712</v>
          </cell>
          <cell r="AK167">
            <v>2.96648712</v>
          </cell>
          <cell r="AL167">
            <v>2.96648712</v>
          </cell>
          <cell r="AM167">
            <v>2.96648712</v>
          </cell>
          <cell r="AN167">
            <v>2.96648712</v>
          </cell>
          <cell r="AO167">
            <v>2.96648712</v>
          </cell>
          <cell r="AP167">
            <v>2.96648712</v>
          </cell>
          <cell r="AQ167">
            <v>2.96648712</v>
          </cell>
          <cell r="AR167">
            <v>2.96648712</v>
          </cell>
          <cell r="AS167">
            <v>2.96648712</v>
          </cell>
          <cell r="AT167">
            <v>2.96648712</v>
          </cell>
          <cell r="AU167">
            <v>2.96648712</v>
          </cell>
          <cell r="AV167">
            <v>2.96648712</v>
          </cell>
          <cell r="AW167">
            <v>2.96648712</v>
          </cell>
          <cell r="AX167">
            <v>2.96648712</v>
          </cell>
          <cell r="AY167">
            <v>2.96648712</v>
          </cell>
          <cell r="AZ167">
            <v>2.96648712</v>
          </cell>
          <cell r="BA167">
            <v>1.65571374139535</v>
          </cell>
          <cell r="BB167">
            <v>1.65571374139535</v>
          </cell>
          <cell r="BC167">
            <v>1.65571374139535</v>
          </cell>
          <cell r="BD167">
            <v>1.65571374139535</v>
          </cell>
          <cell r="BE167">
            <v>1.65571374139535</v>
          </cell>
          <cell r="BF167">
            <v>1.65571374139535</v>
          </cell>
          <cell r="BG167">
            <v>1.65571374139535</v>
          </cell>
          <cell r="BH167">
            <v>1.65571374139535</v>
          </cell>
          <cell r="BI167">
            <v>1.65571374139535</v>
          </cell>
          <cell r="BJ167">
            <v>1.65571374139535</v>
          </cell>
          <cell r="BK167">
            <v>1.65571374139535</v>
          </cell>
          <cell r="BL167">
            <v>1.65571374139535</v>
          </cell>
          <cell r="BM167">
            <v>1.65571374139535</v>
          </cell>
          <cell r="BN167">
            <v>1.65571374139535</v>
          </cell>
          <cell r="BO167">
            <v>1.65571374139535</v>
          </cell>
          <cell r="BP167">
            <v>1.65571374139535</v>
          </cell>
          <cell r="BQ167">
            <v>1.65571374139535</v>
          </cell>
          <cell r="BR167">
            <v>1.65571374139535</v>
          </cell>
          <cell r="BS167">
            <v>1.65571374139535</v>
          </cell>
          <cell r="BT167">
            <v>1.65571374139535</v>
          </cell>
          <cell r="BU167">
            <v>1.65571374139535</v>
          </cell>
          <cell r="BV167">
            <v>1.65571374139535</v>
          </cell>
          <cell r="BW167">
            <v>1.65571374139535</v>
          </cell>
          <cell r="BX167">
            <v>1.65571374139535</v>
          </cell>
          <cell r="BY167">
            <v>3.5873797730232599</v>
          </cell>
          <cell r="BZ167">
            <v>3.5873797730232599</v>
          </cell>
          <cell r="CA167">
            <v>3.5873797730232599</v>
          </cell>
          <cell r="CB167">
            <v>3.5873797730232599</v>
          </cell>
          <cell r="CC167">
            <v>3.5873797730232599</v>
          </cell>
          <cell r="CD167">
            <v>3.5873797730232599</v>
          </cell>
          <cell r="CE167">
            <v>3.5873797730232599</v>
          </cell>
          <cell r="CF167">
            <v>3.5873797730232599</v>
          </cell>
          <cell r="CG167">
            <v>3.5873797730232599</v>
          </cell>
          <cell r="CH167">
            <v>3.5873797730232599</v>
          </cell>
          <cell r="CI167">
            <v>3.5873797730232599</v>
          </cell>
          <cell r="CJ167">
            <v>3.5873797730232599</v>
          </cell>
          <cell r="CK167">
            <v>3.5873797730232599</v>
          </cell>
          <cell r="CL167">
            <v>3.5873797730232599</v>
          </cell>
          <cell r="CM167">
            <v>3.5873797730232599</v>
          </cell>
          <cell r="CN167">
            <v>3.5873797730232599</v>
          </cell>
          <cell r="CO167">
            <v>3.5873797730232599</v>
          </cell>
          <cell r="CP167">
            <v>3.5873797730232599</v>
          </cell>
          <cell r="CQ167">
            <v>3.5873797730232599</v>
          </cell>
          <cell r="CR167">
            <v>3.5873797730232599</v>
          </cell>
          <cell r="CS167">
            <v>3.5873797730232599</v>
          </cell>
          <cell r="CT167">
            <v>3.5873797730232599</v>
          </cell>
          <cell r="CU167">
            <v>3.5873797730232599</v>
          </cell>
          <cell r="CV167">
            <v>3.5873797730232599</v>
          </cell>
          <cell r="CX167">
            <v>2.6215467572093099</v>
          </cell>
          <cell r="CY167">
            <v>2.6215467572093099</v>
          </cell>
          <cell r="CZ167">
            <v>2.6215467572093099</v>
          </cell>
          <cell r="DA167">
            <v>2.6215467572093099</v>
          </cell>
          <cell r="DB167">
            <v>2.6215467572093099</v>
          </cell>
          <cell r="DC167">
            <v>2.6215467572093099</v>
          </cell>
          <cell r="DD167">
            <v>2.6215467572093099</v>
          </cell>
          <cell r="DE167">
            <v>2.6215467572093099</v>
          </cell>
          <cell r="DF167">
            <v>2.6215467572093099</v>
          </cell>
          <cell r="DG167">
            <v>2.6215467572093099</v>
          </cell>
          <cell r="DH167">
            <v>2.6215467572093099</v>
          </cell>
          <cell r="DI167">
            <v>2.6215467572093099</v>
          </cell>
          <cell r="DJ167">
            <v>2.6215467572093099</v>
          </cell>
          <cell r="DK167">
            <v>2.6215467572093099</v>
          </cell>
          <cell r="DL167">
            <v>2.6215467572093099</v>
          </cell>
          <cell r="DM167">
            <v>2.6215467572093099</v>
          </cell>
          <cell r="DN167">
            <v>2.6215467572093099</v>
          </cell>
          <cell r="DO167">
            <v>2.6215467572093099</v>
          </cell>
          <cell r="DP167">
            <v>2.6215467572093099</v>
          </cell>
          <cell r="DQ167">
            <v>2.6215467572093099</v>
          </cell>
          <cell r="DR167">
            <v>2.6215467572093099</v>
          </cell>
          <cell r="DS167">
            <v>2.6215467572093099</v>
          </cell>
          <cell r="DT167">
            <v>2.6215467572093099</v>
          </cell>
          <cell r="DU167">
            <v>2.6215467572093099</v>
          </cell>
          <cell r="DV167">
            <v>5.7260100223255899</v>
          </cell>
          <cell r="DW167">
            <v>5.7260100223255899</v>
          </cell>
          <cell r="DX167">
            <v>5.7260100223255899</v>
          </cell>
          <cell r="DY167">
            <v>5.7260100223255899</v>
          </cell>
          <cell r="DZ167">
            <v>5.7260100223255899</v>
          </cell>
          <cell r="EA167">
            <v>5.7260100223255899</v>
          </cell>
          <cell r="EB167">
            <v>5.7260100223255899</v>
          </cell>
          <cell r="EC167">
            <v>5.7260100223255899</v>
          </cell>
          <cell r="ED167">
            <v>5.7260100223255899</v>
          </cell>
          <cell r="EE167">
            <v>5.7260100223255899</v>
          </cell>
          <cell r="EF167">
            <v>5.7260100223255899</v>
          </cell>
          <cell r="EG167">
            <v>5.7260100223255899</v>
          </cell>
          <cell r="EH167">
            <v>5.7260100223255899</v>
          </cell>
          <cell r="EI167">
            <v>5.7260100223255899</v>
          </cell>
          <cell r="EJ167">
            <v>5.7260100223255899</v>
          </cell>
          <cell r="EK167">
            <v>5.7260100223255899</v>
          </cell>
          <cell r="EL167">
            <v>5.7260100223255899</v>
          </cell>
          <cell r="EM167">
            <v>5.7260100223255899</v>
          </cell>
          <cell r="EN167">
            <v>5.7260100223255899</v>
          </cell>
          <cell r="EO167">
            <v>5.7260100223255899</v>
          </cell>
          <cell r="EP167">
            <v>5.7260100223255899</v>
          </cell>
          <cell r="EQ167">
            <v>5.7260100223255899</v>
          </cell>
          <cell r="ER167">
            <v>5.7260100223255899</v>
          </cell>
          <cell r="ES167">
            <v>5.7260100223255899</v>
          </cell>
          <cell r="EU167">
            <v>2.3455944669767499</v>
          </cell>
          <cell r="EV167">
            <v>2.3455944669767499</v>
          </cell>
          <cell r="EW167">
            <v>2.3455944669767499</v>
          </cell>
          <cell r="EX167">
            <v>2.3455944669767499</v>
          </cell>
          <cell r="EY167">
            <v>2.3455944669767499</v>
          </cell>
          <cell r="EZ167">
            <v>2.3455944669767499</v>
          </cell>
          <cell r="FA167">
            <v>2.3455944669767499</v>
          </cell>
          <cell r="FB167">
            <v>2.3455944669767499</v>
          </cell>
          <cell r="FC167">
            <v>2.3455944669767499</v>
          </cell>
          <cell r="FD167">
            <v>2.3455944669767499</v>
          </cell>
          <cell r="FE167">
            <v>2.3455944669767499</v>
          </cell>
          <cell r="FF167">
            <v>2.3455944669767499</v>
          </cell>
          <cell r="FG167">
            <v>2.3455944669767499</v>
          </cell>
          <cell r="FH167">
            <v>2.3455944669767499</v>
          </cell>
          <cell r="FI167">
            <v>2.3455944669767499</v>
          </cell>
          <cell r="FJ167">
            <v>2.3455944669767499</v>
          </cell>
          <cell r="FK167">
            <v>2.3455944669767499</v>
          </cell>
          <cell r="FL167">
            <v>2.3455944669767499</v>
          </cell>
          <cell r="FM167">
            <v>2.3455944669767499</v>
          </cell>
          <cell r="FN167">
            <v>2.3455944669767499</v>
          </cell>
          <cell r="FO167">
            <v>2.3455944669767499</v>
          </cell>
          <cell r="FP167">
            <v>2.3455944669767499</v>
          </cell>
          <cell r="FQ167">
            <v>2.3455944669767499</v>
          </cell>
          <cell r="FR167">
            <v>2.3455944669767499</v>
          </cell>
          <cell r="FS167">
            <v>4.69118893395349</v>
          </cell>
          <cell r="FT167">
            <v>4.69118893395349</v>
          </cell>
          <cell r="FU167">
            <v>4.69118893395349</v>
          </cell>
          <cell r="FV167">
            <v>4.69118893395349</v>
          </cell>
          <cell r="FW167">
            <v>4.69118893395349</v>
          </cell>
          <cell r="FX167">
            <v>4.69118893395349</v>
          </cell>
          <cell r="FY167">
            <v>4.69118893395349</v>
          </cell>
          <cell r="FZ167">
            <v>4.69118893395349</v>
          </cell>
          <cell r="GA167">
            <v>4.69118893395349</v>
          </cell>
          <cell r="GB167">
            <v>4.69118893395349</v>
          </cell>
          <cell r="GC167">
            <v>4.69118893395349</v>
          </cell>
          <cell r="GD167">
            <v>4.69118893395349</v>
          </cell>
          <cell r="GE167">
            <v>4.69118893395349</v>
          </cell>
          <cell r="GF167">
            <v>4.69118893395349</v>
          </cell>
          <cell r="GG167">
            <v>4.69118893395349</v>
          </cell>
          <cell r="GH167">
            <v>4.69118893395349</v>
          </cell>
          <cell r="GI167">
            <v>4.69118893395349</v>
          </cell>
          <cell r="GJ167">
            <v>4.69118893395349</v>
          </cell>
          <cell r="GK167">
            <v>4.69118893395349</v>
          </cell>
          <cell r="GL167">
            <v>4.69118893395349</v>
          </cell>
          <cell r="GM167">
            <v>4.69118893395349</v>
          </cell>
          <cell r="GN167">
            <v>4.69118893395349</v>
          </cell>
          <cell r="GO167">
            <v>4.69118893395349</v>
          </cell>
          <cell r="GP167">
            <v>4.69118893395349</v>
          </cell>
        </row>
        <row r="168">
          <cell r="E168">
            <v>113.8834005277</v>
          </cell>
          <cell r="F168">
            <v>101.270154985261</v>
          </cell>
          <cell r="G168">
            <v>99.912682745853701</v>
          </cell>
          <cell r="H168">
            <v>101.650708929307</v>
          </cell>
          <cell r="I168">
            <v>102.003772395529</v>
          </cell>
          <cell r="J168">
            <v>103.718448093841</v>
          </cell>
          <cell r="K168">
            <v>105.855100443618</v>
          </cell>
          <cell r="L168">
            <v>104.816677211109</v>
          </cell>
          <cell r="M168">
            <v>104.832959258633</v>
          </cell>
          <cell r="N168">
            <v>106.328170922605</v>
          </cell>
          <cell r="O168">
            <v>128.083109186916</v>
          </cell>
          <cell r="P168">
            <v>117.708385100706</v>
          </cell>
          <cell r="Q168">
            <v>131.37903086705799</v>
          </cell>
          <cell r="R168">
            <v>131.005963384468</v>
          </cell>
          <cell r="S168">
            <v>114.017639714504</v>
          </cell>
          <cell r="T168">
            <v>106.031204660977</v>
          </cell>
          <cell r="U168">
            <v>105.608413983071</v>
          </cell>
          <cell r="V168">
            <v>120.369500942084</v>
          </cell>
          <cell r="W168">
            <v>118.66847195663</v>
          </cell>
          <cell r="X168">
            <v>119.344840223769</v>
          </cell>
          <cell r="Y168">
            <v>119.929422453575</v>
          </cell>
          <cell r="Z168">
            <v>118.465625224175</v>
          </cell>
          <cell r="AA168">
            <v>113.099003282384</v>
          </cell>
          <cell r="AB168">
            <v>104.478923440865</v>
          </cell>
          <cell r="AC168">
            <v>191.29515174593999</v>
          </cell>
          <cell r="AD168">
            <v>170.00977198589999</v>
          </cell>
          <cell r="AE168">
            <v>165.94474096629</v>
          </cell>
          <cell r="AF168">
            <v>168.01549111412999</v>
          </cell>
          <cell r="AG168">
            <v>170.65790072298</v>
          </cell>
          <cell r="AH168">
            <v>181.64148929981999</v>
          </cell>
          <cell r="AI168">
            <v>190.43245417680001</v>
          </cell>
          <cell r="AJ168">
            <v>196.31803162653</v>
          </cell>
          <cell r="AK168">
            <v>203.00887004111999</v>
          </cell>
          <cell r="AL168">
            <v>205.62559232192999</v>
          </cell>
          <cell r="AM168">
            <v>243.75734120826101</v>
          </cell>
          <cell r="AN168">
            <v>198.48316715964</v>
          </cell>
          <cell r="AO168">
            <v>244.04679994463999</v>
          </cell>
          <cell r="AP168">
            <v>245.68933307787</v>
          </cell>
          <cell r="AQ168">
            <v>220.66410039003</v>
          </cell>
          <cell r="AR168">
            <v>204.08493966894</v>
          </cell>
          <cell r="AS168">
            <v>201.70827408599999</v>
          </cell>
          <cell r="AT168">
            <v>203.69285938979999</v>
          </cell>
          <cell r="AU168">
            <v>204.781126026511</v>
          </cell>
          <cell r="AV168">
            <v>207.06140237408999</v>
          </cell>
          <cell r="AW168">
            <v>201.59604073521101</v>
          </cell>
          <cell r="AX168">
            <v>193.05842483268</v>
          </cell>
          <cell r="AY168">
            <v>187.12212222132001</v>
          </cell>
          <cell r="AZ168">
            <v>172.05456861945001</v>
          </cell>
          <cell r="BA168">
            <v>86.369171147681996</v>
          </cell>
          <cell r="BB168">
            <v>75.466804356853999</v>
          </cell>
          <cell r="BC168">
            <v>76.670943593241006</v>
          </cell>
          <cell r="BD168">
            <v>78.329481527603804</v>
          </cell>
          <cell r="BE168">
            <v>74.603030124173102</v>
          </cell>
          <cell r="BF168">
            <v>76.776828967356394</v>
          </cell>
          <cell r="BG168">
            <v>79.552587685713604</v>
          </cell>
          <cell r="BH168">
            <v>81.664057644195495</v>
          </cell>
          <cell r="BI168">
            <v>87.414357722969399</v>
          </cell>
          <cell r="BJ168">
            <v>87.408342458472703</v>
          </cell>
          <cell r="BK168">
            <v>87.424575709311696</v>
          </cell>
          <cell r="BL168">
            <v>88.716927731827099</v>
          </cell>
          <cell r="BM168">
            <v>95.042199619021503</v>
          </cell>
          <cell r="BN168">
            <v>98.369451874749899</v>
          </cell>
          <cell r="BO168">
            <v>102.102893551959</v>
          </cell>
          <cell r="BP168">
            <v>99.306779682491296</v>
          </cell>
          <cell r="BQ168">
            <v>99.058741045317305</v>
          </cell>
          <cell r="BR168">
            <v>87.784814104158201</v>
          </cell>
          <cell r="BS168">
            <v>88.497650085639194</v>
          </cell>
          <cell r="BT168">
            <v>87.244738991213097</v>
          </cell>
          <cell r="BU168">
            <v>85.808655307842002</v>
          </cell>
          <cell r="BV168">
            <v>81.331529956057807</v>
          </cell>
          <cell r="BW168">
            <v>70.5885619297229</v>
          </cell>
          <cell r="BX168">
            <v>60.6454038030475</v>
          </cell>
          <cell r="BY168">
            <v>225.758534733293</v>
          </cell>
          <cell r="BZ168">
            <v>219.158206428357</v>
          </cell>
          <cell r="CA168">
            <v>220.51506753715</v>
          </cell>
          <cell r="CB168">
            <v>223.161368516598</v>
          </cell>
          <cell r="CC168">
            <v>207.47251515994299</v>
          </cell>
          <cell r="CD168">
            <v>202.37969957574199</v>
          </cell>
          <cell r="CE168">
            <v>208.53318137771799</v>
          </cell>
          <cell r="CF168">
            <v>213.93506183019099</v>
          </cell>
          <cell r="CG168">
            <v>218.32556190587999</v>
          </cell>
          <cell r="CH168">
            <v>217.69107709186099</v>
          </cell>
          <cell r="CI168">
            <v>215.93362774757901</v>
          </cell>
          <cell r="CJ168">
            <v>226.19472421180299</v>
          </cell>
          <cell r="CK168">
            <v>224.025249322826</v>
          </cell>
          <cell r="CL168">
            <v>228.466249015789</v>
          </cell>
          <cell r="CM168">
            <v>227.632977003592</v>
          </cell>
          <cell r="CN168">
            <v>217.45255116714699</v>
          </cell>
          <cell r="CO168">
            <v>210.78065126457199</v>
          </cell>
          <cell r="CP168">
            <v>228.35222185855801</v>
          </cell>
          <cell r="CQ168">
            <v>223.35440186581201</v>
          </cell>
          <cell r="CR168">
            <v>214.95818424785</v>
          </cell>
          <cell r="CS168">
            <v>208.38498049512</v>
          </cell>
          <cell r="CT168">
            <v>205.37656816008601</v>
          </cell>
          <cell r="CU168">
            <v>191.73190720657499</v>
          </cell>
          <cell r="CV168">
            <v>182.88107972446599</v>
          </cell>
          <cell r="CX168">
            <v>103.38504350153001</v>
          </cell>
          <cell r="CY168">
            <v>88.324106489213307</v>
          </cell>
          <cell r="CZ168">
            <v>89.346243695848003</v>
          </cell>
          <cell r="DA168">
            <v>92.6408338999872</v>
          </cell>
          <cell r="DB168">
            <v>93.814535427882106</v>
          </cell>
          <cell r="DC168">
            <v>121.619171596529</v>
          </cell>
          <cell r="DD168">
            <v>127.822188142211</v>
          </cell>
          <cell r="DE168">
            <v>121.480082223873</v>
          </cell>
          <cell r="DF168">
            <v>110.829024174491</v>
          </cell>
          <cell r="DG168">
            <v>101.866726144721</v>
          </cell>
          <cell r="DH168">
            <v>100.435397199828</v>
          </cell>
          <cell r="DI168">
            <v>106.71485362141</v>
          </cell>
          <cell r="DJ168">
            <v>104.144558795226</v>
          </cell>
          <cell r="DK168">
            <v>107.87655004213001</v>
          </cell>
          <cell r="DL168">
            <v>105.56873661556099</v>
          </cell>
          <cell r="DM168">
            <v>107.387477106099</v>
          </cell>
          <cell r="DN168">
            <v>110.844007662316</v>
          </cell>
          <cell r="DO168">
            <v>107.119410929121</v>
          </cell>
          <cell r="DP168">
            <v>104.29578186984</v>
          </cell>
          <cell r="DQ168">
            <v>102.883892692496</v>
          </cell>
          <cell r="DR168">
            <v>101.78847402330599</v>
          </cell>
          <cell r="DS168">
            <v>97.029140931130001</v>
          </cell>
          <cell r="DT168">
            <v>87.799230883519797</v>
          </cell>
          <cell r="DU168">
            <v>86.772011987407197</v>
          </cell>
          <cell r="DV168">
            <v>237.012070734704</v>
          </cell>
          <cell r="DW168">
            <v>195.798488858073</v>
          </cell>
          <cell r="DX168">
            <v>186.624618898503</v>
          </cell>
          <cell r="DY168">
            <v>184.93983407546</v>
          </cell>
          <cell r="DZ168">
            <v>185.662847137265</v>
          </cell>
          <cell r="EA168">
            <v>248.62957177147601</v>
          </cell>
          <cell r="EB168">
            <v>258.75642269344002</v>
          </cell>
          <cell r="EC168">
            <v>241.40751263034599</v>
          </cell>
          <cell r="ED168">
            <v>209.90548904761701</v>
          </cell>
          <cell r="EE168">
            <v>190.56018938940599</v>
          </cell>
          <cell r="EF168">
            <v>187.07938106245399</v>
          </cell>
          <cell r="EG168">
            <v>239.333323917417</v>
          </cell>
          <cell r="EH168">
            <v>208.34448376919099</v>
          </cell>
          <cell r="EI168">
            <v>225.70242577523601</v>
          </cell>
          <cell r="EJ168">
            <v>219.941094327478</v>
          </cell>
          <cell r="EK168">
            <v>217.40572572899899</v>
          </cell>
          <cell r="EL168">
            <v>225.039791909721</v>
          </cell>
          <cell r="EM168">
            <v>236.45288084079601</v>
          </cell>
          <cell r="EN168">
            <v>236.822025885344</v>
          </cell>
          <cell r="EO168">
            <v>238.500142251721</v>
          </cell>
          <cell r="EP168">
            <v>238.44284449349101</v>
          </cell>
          <cell r="EQ168">
            <v>229.80109737185299</v>
          </cell>
          <cell r="ER168">
            <v>212.09204543428299</v>
          </cell>
          <cell r="ES168">
            <v>201.28609571075401</v>
          </cell>
          <cell r="EU168">
            <v>226.024321134404</v>
          </cell>
          <cell r="EV168">
            <v>211.93194035592501</v>
          </cell>
          <cell r="EW168">
            <v>211.27190648214599</v>
          </cell>
          <cell r="EX168">
            <v>209.54503568983401</v>
          </cell>
          <cell r="EY168">
            <v>194.90896874463201</v>
          </cell>
          <cell r="EZ168">
            <v>191.040465435263</v>
          </cell>
          <cell r="FA168">
            <v>199.51955217308199</v>
          </cell>
          <cell r="FB168">
            <v>204.44500635095699</v>
          </cell>
          <cell r="FC168">
            <v>208.29662356397901</v>
          </cell>
          <cell r="FD168">
            <v>207.35426870716199</v>
          </cell>
          <cell r="FE168">
            <v>216.46515508766399</v>
          </cell>
          <cell r="FF168">
            <v>231.632244469222</v>
          </cell>
          <cell r="FG168">
            <v>222.18047963031</v>
          </cell>
          <cell r="FH168">
            <v>223.72954520496799</v>
          </cell>
          <cell r="FI168">
            <v>225.914451501006</v>
          </cell>
          <cell r="FJ168">
            <v>224.092371772056</v>
          </cell>
          <cell r="FK168">
            <v>228.979699494941</v>
          </cell>
          <cell r="FL168">
            <v>234.50514778110599</v>
          </cell>
          <cell r="FM168">
            <v>231.872737481435</v>
          </cell>
          <cell r="FN168">
            <v>228.13840528122199</v>
          </cell>
          <cell r="FO168">
            <v>224.00709771514201</v>
          </cell>
          <cell r="FP168">
            <v>216.676605653042</v>
          </cell>
          <cell r="FQ168">
            <v>207.915923642568</v>
          </cell>
          <cell r="FR168">
            <v>200.502002388232</v>
          </cell>
          <cell r="FS168">
            <v>508.07887753778903</v>
          </cell>
          <cell r="FT168">
            <v>521.07591832265405</v>
          </cell>
          <cell r="FU168">
            <v>512.24769922318399</v>
          </cell>
          <cell r="FV168">
            <v>508.70260905459901</v>
          </cell>
          <cell r="FW168">
            <v>476.91228595391198</v>
          </cell>
          <cell r="FX168">
            <v>462.280504235911</v>
          </cell>
          <cell r="FY168">
            <v>472.154912586813</v>
          </cell>
          <cell r="FZ168">
            <v>476.26153421339802</v>
          </cell>
          <cell r="GA168">
            <v>492.08011563863801</v>
          </cell>
          <cell r="GB168">
            <v>505.22714330441102</v>
          </cell>
          <cell r="GC168">
            <v>522.79048964293997</v>
          </cell>
          <cell r="GD168">
            <v>518.03886695533197</v>
          </cell>
          <cell r="GE168">
            <v>521.10666531893298</v>
          </cell>
          <cell r="GF168">
            <v>522.017395367375</v>
          </cell>
          <cell r="GG168">
            <v>507.49776593097499</v>
          </cell>
          <cell r="GH168">
            <v>494.05176916045201</v>
          </cell>
          <cell r="GI168">
            <v>494.46998151739598</v>
          </cell>
          <cell r="GJ168">
            <v>526.32299858651197</v>
          </cell>
          <cell r="GK168">
            <v>530.93111134434696</v>
          </cell>
          <cell r="GL168">
            <v>523.80718014240097</v>
          </cell>
          <cell r="GM168">
            <v>521.64745818556196</v>
          </cell>
          <cell r="GN168">
            <v>513.68153568382195</v>
          </cell>
          <cell r="GO168">
            <v>500.78777476777202</v>
          </cell>
          <cell r="GP168">
            <v>488.55754662613998</v>
          </cell>
        </row>
        <row r="169">
          <cell r="E169">
            <v>151.84453403693399</v>
          </cell>
          <cell r="F169">
            <v>135.02687331368199</v>
          </cell>
          <cell r="G169">
            <v>133.21691032780501</v>
          </cell>
          <cell r="H169">
            <v>135.53427857240899</v>
          </cell>
          <cell r="I169">
            <v>136.005029860706</v>
          </cell>
          <cell r="J169">
            <v>138.29126412512099</v>
          </cell>
          <cell r="K169">
            <v>141.140133924823</v>
          </cell>
          <cell r="L169">
            <v>139.755569614812</v>
          </cell>
          <cell r="M169">
            <v>139.77727901151101</v>
          </cell>
          <cell r="N169">
            <v>141.77089456347301</v>
          </cell>
          <cell r="O169">
            <v>170.777478915887</v>
          </cell>
          <cell r="P169">
            <v>156.944513467608</v>
          </cell>
          <cell r="Q169">
            <v>175.172041156078</v>
          </cell>
          <cell r="R169">
            <v>174.67461784595699</v>
          </cell>
          <cell r="S169">
            <v>152.023519619339</v>
          </cell>
          <cell r="T169">
            <v>141.37493954796901</v>
          </cell>
          <cell r="U169">
            <v>140.811218644094</v>
          </cell>
          <cell r="V169">
            <v>160.49266792277899</v>
          </cell>
          <cell r="W169">
            <v>158.224629275506</v>
          </cell>
          <cell r="X169">
            <v>159.12645363169199</v>
          </cell>
          <cell r="Y169">
            <v>159.90589660476601</v>
          </cell>
          <cell r="Z169">
            <v>157.954166965566</v>
          </cell>
          <cell r="AA169">
            <v>150.79867104317901</v>
          </cell>
          <cell r="AB169">
            <v>139.30523125448701</v>
          </cell>
          <cell r="AC169">
            <v>255.06020232792</v>
          </cell>
          <cell r="AD169">
            <v>226.67969598120001</v>
          </cell>
          <cell r="AE169">
            <v>221.25965462171999</v>
          </cell>
          <cell r="AF169">
            <v>224.020654818841</v>
          </cell>
          <cell r="AG169">
            <v>227.54386763064099</v>
          </cell>
          <cell r="AH169">
            <v>242.188652399761</v>
          </cell>
          <cell r="AI169">
            <v>253.9099389024</v>
          </cell>
          <cell r="AJ169">
            <v>261.75737550204002</v>
          </cell>
          <cell r="AK169">
            <v>270.67849338816097</v>
          </cell>
          <cell r="AL169">
            <v>274.16745642924099</v>
          </cell>
          <cell r="AM169">
            <v>325.00978827768103</v>
          </cell>
          <cell r="AN169">
            <v>264.64422287951999</v>
          </cell>
          <cell r="AO169">
            <v>325.39573325952</v>
          </cell>
          <cell r="AP169">
            <v>327.58577743716103</v>
          </cell>
          <cell r="AQ169">
            <v>294.21880052004099</v>
          </cell>
          <cell r="AR169">
            <v>272.11325289192001</v>
          </cell>
          <cell r="AS169">
            <v>268.94436544799999</v>
          </cell>
          <cell r="AT169">
            <v>271.59047918639999</v>
          </cell>
          <cell r="AU169">
            <v>273.041501368681</v>
          </cell>
          <cell r="AV169">
            <v>276.08186983211999</v>
          </cell>
          <cell r="AW169">
            <v>268.794720980281</v>
          </cell>
          <cell r="AX169">
            <v>257.41123311024103</v>
          </cell>
          <cell r="AY169">
            <v>249.496162961761</v>
          </cell>
          <cell r="AZ169">
            <v>229.40609149260001</v>
          </cell>
          <cell r="BA169">
            <v>115.15889486357599</v>
          </cell>
          <cell r="BB169">
            <v>100.622405809139</v>
          </cell>
          <cell r="BC169">
            <v>102.227924790988</v>
          </cell>
          <cell r="BD169">
            <v>104.43930870347199</v>
          </cell>
          <cell r="BE169">
            <v>99.470706832230803</v>
          </cell>
          <cell r="BF169">
            <v>102.369105289809</v>
          </cell>
          <cell r="BG169">
            <v>106.07011691428499</v>
          </cell>
          <cell r="BH169">
            <v>108.88541019226101</v>
          </cell>
          <cell r="BI169">
            <v>116.55247696395899</v>
          </cell>
          <cell r="BJ169">
            <v>116.54445661129699</v>
          </cell>
          <cell r="BK169">
            <v>116.566100945749</v>
          </cell>
          <cell r="BL169">
            <v>118.28923697577</v>
          </cell>
          <cell r="BM169">
            <v>126.72293282536199</v>
          </cell>
          <cell r="BN169">
            <v>131.15926916633299</v>
          </cell>
          <cell r="BO169">
            <v>136.13719140261199</v>
          </cell>
          <cell r="BP169">
            <v>132.409039576655</v>
          </cell>
          <cell r="BQ169">
            <v>132.078321393756</v>
          </cell>
          <cell r="BR169">
            <v>117.04641880554399</v>
          </cell>
          <cell r="BS169">
            <v>117.996866780852</v>
          </cell>
          <cell r="BT169">
            <v>116.326318654951</v>
          </cell>
          <cell r="BU169">
            <v>114.411540410456</v>
          </cell>
          <cell r="BV169">
            <v>108.44203994141</v>
          </cell>
          <cell r="BW169">
            <v>94.1180825729638</v>
          </cell>
          <cell r="BX169">
            <v>80.860538404063306</v>
          </cell>
          <cell r="BY169">
            <v>301.01137964439101</v>
          </cell>
          <cell r="BZ169">
            <v>292.21094190447701</v>
          </cell>
          <cell r="CA169">
            <v>294.020090049533</v>
          </cell>
          <cell r="CB169">
            <v>297.54849135546402</v>
          </cell>
          <cell r="CC169">
            <v>276.63002021325798</v>
          </cell>
          <cell r="CD169">
            <v>269.839599434322</v>
          </cell>
          <cell r="CE169">
            <v>278.04424183695602</v>
          </cell>
          <cell r="CF169">
            <v>285.24674910692102</v>
          </cell>
          <cell r="CG169">
            <v>291.10074920784001</v>
          </cell>
          <cell r="CH169">
            <v>290.25476945581403</v>
          </cell>
          <cell r="CI169">
            <v>287.91150366343902</v>
          </cell>
          <cell r="CJ169">
            <v>301.59296561573598</v>
          </cell>
          <cell r="CK169">
            <v>298.700332430434</v>
          </cell>
          <cell r="CL169">
            <v>304.62166535438502</v>
          </cell>
          <cell r="CM169">
            <v>303.51063600478898</v>
          </cell>
          <cell r="CN169">
            <v>289.93673488952902</v>
          </cell>
          <cell r="CO169">
            <v>281.04086835276303</v>
          </cell>
          <cell r="CP169">
            <v>304.469629144745</v>
          </cell>
          <cell r="CQ169">
            <v>297.80586915441501</v>
          </cell>
          <cell r="CR169">
            <v>286.61091233046801</v>
          </cell>
          <cell r="CS169">
            <v>277.84664066016097</v>
          </cell>
          <cell r="CT169">
            <v>273.83542421344799</v>
          </cell>
          <cell r="CU169">
            <v>255.642542942099</v>
          </cell>
          <cell r="CV169">
            <v>243.84143963262099</v>
          </cell>
          <cell r="CX169">
            <v>137.846724668707</v>
          </cell>
          <cell r="CY169">
            <v>117.765475318951</v>
          </cell>
          <cell r="CZ169">
            <v>119.128324927798</v>
          </cell>
          <cell r="DA169">
            <v>123.52111186665</v>
          </cell>
          <cell r="DB169">
            <v>125.086047237176</v>
          </cell>
          <cell r="DC169">
            <v>162.15889546203999</v>
          </cell>
          <cell r="DD169">
            <v>170.429584189613</v>
          </cell>
          <cell r="DE169">
            <v>161.97344296516499</v>
          </cell>
          <cell r="DF169">
            <v>147.77203223265499</v>
          </cell>
          <cell r="DG169">
            <v>135.82230152629401</v>
          </cell>
          <cell r="DH169">
            <v>133.91386293310401</v>
          </cell>
          <cell r="DI169">
            <v>142.28647149521299</v>
          </cell>
          <cell r="DJ169">
            <v>138.85941172696801</v>
          </cell>
          <cell r="DK169">
            <v>143.835400056173</v>
          </cell>
          <cell r="DL169">
            <v>140.758315487414</v>
          </cell>
          <cell r="DM169">
            <v>143.18330280813299</v>
          </cell>
          <cell r="DN169">
            <v>147.792010216421</v>
          </cell>
          <cell r="DO169">
            <v>142.825881238828</v>
          </cell>
          <cell r="DP169">
            <v>139.06104249312</v>
          </cell>
          <cell r="DQ169">
            <v>137.178523589994</v>
          </cell>
          <cell r="DR169">
            <v>135.717965364408</v>
          </cell>
          <cell r="DS169">
            <v>129.372187908173</v>
          </cell>
          <cell r="DT169">
            <v>117.06564117802699</v>
          </cell>
          <cell r="DU169">
            <v>115.69601598321</v>
          </cell>
          <cell r="DV169">
            <v>316.01609431293798</v>
          </cell>
          <cell r="DW169">
            <v>261.06465181076402</v>
          </cell>
          <cell r="DX169">
            <v>248.83282519800301</v>
          </cell>
          <cell r="DY169">
            <v>246.58644543394701</v>
          </cell>
          <cell r="DZ169">
            <v>247.55046284968799</v>
          </cell>
          <cell r="EA169">
            <v>331.50609569530002</v>
          </cell>
          <cell r="EB169">
            <v>345.00856359125402</v>
          </cell>
          <cell r="EC169">
            <v>321.87668350712698</v>
          </cell>
          <cell r="ED169">
            <v>279.87398539682198</v>
          </cell>
          <cell r="EE169">
            <v>254.08025251920799</v>
          </cell>
          <cell r="EF169">
            <v>249.439174749937</v>
          </cell>
          <cell r="EG169">
            <v>319.11109855655502</v>
          </cell>
          <cell r="EH169">
            <v>277.792645025588</v>
          </cell>
          <cell r="EI169">
            <v>300.93656770031401</v>
          </cell>
          <cell r="EJ169">
            <v>293.25479243663801</v>
          </cell>
          <cell r="EK169">
            <v>289.87430097199803</v>
          </cell>
          <cell r="EL169">
            <v>300.053055879628</v>
          </cell>
          <cell r="EM169">
            <v>315.27050778772798</v>
          </cell>
          <cell r="EN169">
            <v>315.76270118046</v>
          </cell>
          <cell r="EO169">
            <v>318.00018966896101</v>
          </cell>
          <cell r="EP169">
            <v>317.92379265798797</v>
          </cell>
          <cell r="EQ169">
            <v>306.40146316246899</v>
          </cell>
          <cell r="ER169">
            <v>282.78939391237702</v>
          </cell>
          <cell r="ES169">
            <v>268.381460947672</v>
          </cell>
          <cell r="EU169">
            <v>301.365761512539</v>
          </cell>
          <cell r="EV169">
            <v>282.575920474567</v>
          </cell>
          <cell r="EW169">
            <v>281.69587530952799</v>
          </cell>
          <cell r="EX169">
            <v>279.39338091977902</v>
          </cell>
          <cell r="EY169">
            <v>259.87862499284199</v>
          </cell>
          <cell r="EZ169">
            <v>254.72062058034999</v>
          </cell>
          <cell r="FA169">
            <v>266.02606956410801</v>
          </cell>
          <cell r="FB169">
            <v>272.59334180127701</v>
          </cell>
          <cell r="FC169">
            <v>277.728831418639</v>
          </cell>
          <cell r="FD169">
            <v>276.47235827621699</v>
          </cell>
          <cell r="FE169">
            <v>288.62020678355299</v>
          </cell>
          <cell r="FF169">
            <v>308.84299262563098</v>
          </cell>
          <cell r="FG169">
            <v>296.24063950707898</v>
          </cell>
          <cell r="FH169">
            <v>298.30606027328997</v>
          </cell>
          <cell r="FI169">
            <v>301.219268668008</v>
          </cell>
          <cell r="FJ169">
            <v>298.78982902940697</v>
          </cell>
          <cell r="FK169">
            <v>305.30626599325501</v>
          </cell>
          <cell r="FL169">
            <v>312.67353037480802</v>
          </cell>
          <cell r="FM169">
            <v>309.16364997524698</v>
          </cell>
          <cell r="FN169">
            <v>304.18454037496298</v>
          </cell>
          <cell r="FO169">
            <v>298.67613028685599</v>
          </cell>
          <cell r="FP169">
            <v>288.90214087072201</v>
          </cell>
          <cell r="FQ169">
            <v>277.22123152342402</v>
          </cell>
          <cell r="FR169">
            <v>267.33600318431002</v>
          </cell>
          <cell r="FS169">
            <v>677.43850338371794</v>
          </cell>
          <cell r="FT169">
            <v>694.76789109687195</v>
          </cell>
          <cell r="FU169">
            <v>682.99693229757895</v>
          </cell>
          <cell r="FV169">
            <v>678.270145406133</v>
          </cell>
          <cell r="FW169">
            <v>635.88304793855002</v>
          </cell>
          <cell r="FX169">
            <v>616.37400564788197</v>
          </cell>
          <cell r="FY169">
            <v>629.53988344908305</v>
          </cell>
          <cell r="FZ169">
            <v>635.01537895119702</v>
          </cell>
          <cell r="GA169">
            <v>656.106820851517</v>
          </cell>
          <cell r="GB169">
            <v>673.63619107254704</v>
          </cell>
          <cell r="GC169">
            <v>697.05398619058701</v>
          </cell>
          <cell r="GD169">
            <v>690.71848927377505</v>
          </cell>
          <cell r="GE169">
            <v>694.80888709191095</v>
          </cell>
          <cell r="GF169">
            <v>696.02319382316705</v>
          </cell>
          <cell r="GG169">
            <v>676.66368790796696</v>
          </cell>
          <cell r="GH169">
            <v>658.73569221393598</v>
          </cell>
          <cell r="GI169">
            <v>659.29330868986096</v>
          </cell>
          <cell r="GJ169">
            <v>701.76399811534998</v>
          </cell>
          <cell r="GK169">
            <v>707.90814845912996</v>
          </cell>
          <cell r="GL169">
            <v>698.40957352320095</v>
          </cell>
          <cell r="GM169">
            <v>695.52994424741701</v>
          </cell>
          <cell r="GN169">
            <v>684.90871424509498</v>
          </cell>
          <cell r="GO169">
            <v>667.71703302369599</v>
          </cell>
          <cell r="GP169">
            <v>651.41006216818698</v>
          </cell>
        </row>
        <row r="170">
          <cell r="E170">
            <v>4.8674298683721</v>
          </cell>
          <cell r="L170">
            <v>4.8674298683721</v>
          </cell>
          <cell r="M170">
            <v>4.8674298683721</v>
          </cell>
          <cell r="N170">
            <v>4.8674298683721</v>
          </cell>
          <cell r="O170">
            <v>4.8674298683721</v>
          </cell>
          <cell r="P170">
            <v>4.8674298683721</v>
          </cell>
          <cell r="Q170">
            <v>4.8674298683721</v>
          </cell>
          <cell r="R170">
            <v>4.8674298683721</v>
          </cell>
          <cell r="S170">
            <v>4.8674298683721</v>
          </cell>
          <cell r="T170">
            <v>4.8674298683721</v>
          </cell>
          <cell r="U170">
            <v>4.8674298683721</v>
          </cell>
          <cell r="V170">
            <v>4.8674298683721</v>
          </cell>
          <cell r="W170">
            <v>4.8674298683721</v>
          </cell>
          <cell r="X170">
            <v>4.8674298683721</v>
          </cell>
          <cell r="Y170">
            <v>4.8674298683721</v>
          </cell>
          <cell r="Z170">
            <v>4.8674298683721</v>
          </cell>
          <cell r="AA170">
            <v>4.8674298683721</v>
          </cell>
          <cell r="AC170">
            <v>9.0999775800000098</v>
          </cell>
          <cell r="AE170">
            <v>9.0999775800000098</v>
          </cell>
          <cell r="AH170">
            <v>9.0999775800000098</v>
          </cell>
          <cell r="AI170">
            <v>9.0999775800000098</v>
          </cell>
          <cell r="AJ170">
            <v>9.0999775800000098</v>
          </cell>
          <cell r="AK170">
            <v>9.0999775800000098</v>
          </cell>
          <cell r="AL170">
            <v>9.0999775800000098</v>
          </cell>
          <cell r="AM170">
            <v>9.0999775800000098</v>
          </cell>
          <cell r="AN170">
            <v>9.0999775800000098</v>
          </cell>
          <cell r="AO170">
            <v>9.0999775800000098</v>
          </cell>
          <cell r="AP170">
            <v>9.0999775800000098</v>
          </cell>
          <cell r="AQ170">
            <v>9.0999775800000098</v>
          </cell>
          <cell r="AR170">
            <v>9.0999775800000098</v>
          </cell>
          <cell r="AS170">
            <v>9.0999775800000098</v>
          </cell>
          <cell r="AT170">
            <v>9.0999775800000098</v>
          </cell>
          <cell r="AU170">
            <v>9.0999775800000098</v>
          </cell>
          <cell r="AV170">
            <v>9.0999775800000098</v>
          </cell>
          <cell r="AW170">
            <v>9.0999775800000098</v>
          </cell>
          <cell r="AX170">
            <v>9.0999775800000098</v>
          </cell>
          <cell r="AY170">
            <v>9.0999775800000098</v>
          </cell>
          <cell r="AZ170">
            <v>9.0999775800000098</v>
          </cell>
          <cell r="BA170">
            <v>5.0790572539534899</v>
          </cell>
          <cell r="BC170">
            <v>5.0790572539534899</v>
          </cell>
          <cell r="BE170">
            <v>5.0790572539534899</v>
          </cell>
          <cell r="BH170">
            <v>5.0790572539534899</v>
          </cell>
          <cell r="BI170">
            <v>5.0790572539534899</v>
          </cell>
          <cell r="BJ170">
            <v>5.0790572539534899</v>
          </cell>
          <cell r="BK170">
            <v>5.0790572539534899</v>
          </cell>
          <cell r="BL170">
            <v>5.0790572539534899</v>
          </cell>
          <cell r="BM170">
            <v>5.0790572539534899</v>
          </cell>
          <cell r="BN170">
            <v>5.0790572539534899</v>
          </cell>
          <cell r="BO170">
            <v>5.0790572539534899</v>
          </cell>
          <cell r="BP170">
            <v>5.0790572539534899</v>
          </cell>
          <cell r="BQ170">
            <v>5.0790572539534899</v>
          </cell>
          <cell r="BR170">
            <v>5.0790572539534899</v>
          </cell>
          <cell r="BS170">
            <v>5.0790572539534899</v>
          </cell>
          <cell r="BT170">
            <v>5.0790572539534899</v>
          </cell>
          <cell r="BU170">
            <v>5.0790572539534899</v>
          </cell>
          <cell r="BV170">
            <v>5.0790572539534899</v>
          </cell>
          <cell r="BW170">
            <v>5.0790572539534899</v>
          </cell>
          <cell r="BY170">
            <v>11.0046240502326</v>
          </cell>
          <cell r="BZ170">
            <v>11.0046240502326</v>
          </cell>
          <cell r="CD170">
            <v>11.0046240502326</v>
          </cell>
          <cell r="CF170">
            <v>11.0046240502326</v>
          </cell>
          <cell r="CG170">
            <v>11.0046240502326</v>
          </cell>
          <cell r="CH170">
            <v>11.0046240502326</v>
          </cell>
          <cell r="CI170">
            <v>11.0046240502326</v>
          </cell>
          <cell r="CJ170">
            <v>11.0046240502326</v>
          </cell>
          <cell r="CK170">
            <v>11.0046240502326</v>
          </cell>
          <cell r="CL170">
            <v>11.0046240502326</v>
          </cell>
          <cell r="CM170">
            <v>11.0046240502326</v>
          </cell>
          <cell r="CN170">
            <v>11.0046240502326</v>
          </cell>
          <cell r="CO170">
            <v>11.0046240502326</v>
          </cell>
          <cell r="CP170">
            <v>11.0046240502326</v>
          </cell>
          <cell r="CQ170">
            <v>11.0046240502326</v>
          </cell>
          <cell r="CR170">
            <v>11.0046240502326</v>
          </cell>
          <cell r="CS170">
            <v>11.0046240502326</v>
          </cell>
          <cell r="CT170">
            <v>11.0046240502326</v>
          </cell>
          <cell r="CU170">
            <v>11.0046240502326</v>
          </cell>
          <cell r="CX170">
            <v>8.0418406520930503</v>
          </cell>
          <cell r="CY170">
            <v>8.0418406520930503</v>
          </cell>
          <cell r="DB170">
            <v>8.0418406520930503</v>
          </cell>
          <cell r="DE170">
            <v>8.0418406520930503</v>
          </cell>
          <cell r="DF170">
            <v>8.0418406520930503</v>
          </cell>
          <cell r="DG170">
            <v>8.0418406520930503</v>
          </cell>
          <cell r="DH170">
            <v>8.0418406520930503</v>
          </cell>
          <cell r="DI170">
            <v>8.0418406520930503</v>
          </cell>
          <cell r="DJ170">
            <v>8.0418406520930503</v>
          </cell>
          <cell r="DK170">
            <v>8.0418406520930503</v>
          </cell>
          <cell r="DL170">
            <v>8.0418406520930503</v>
          </cell>
          <cell r="DM170">
            <v>8.0418406520930503</v>
          </cell>
          <cell r="DN170">
            <v>8.0418406520930503</v>
          </cell>
          <cell r="DO170">
            <v>8.0418406520930503</v>
          </cell>
          <cell r="DP170">
            <v>8.0418406520930503</v>
          </cell>
          <cell r="DQ170">
            <v>8.0418406520930503</v>
          </cell>
          <cell r="DR170">
            <v>8.0418406520930503</v>
          </cell>
          <cell r="DS170">
            <v>8.0418406520930503</v>
          </cell>
          <cell r="DT170">
            <v>8.0418406520930503</v>
          </cell>
          <cell r="DV170">
            <v>17.565073003255801</v>
          </cell>
          <cell r="EA170">
            <v>17.565073003255801</v>
          </cell>
          <cell r="EC170">
            <v>17.565073003255801</v>
          </cell>
          <cell r="ED170">
            <v>17.565073003255801</v>
          </cell>
          <cell r="EE170">
            <v>17.565073003255801</v>
          </cell>
          <cell r="EF170">
            <v>17.565073003255801</v>
          </cell>
          <cell r="EG170">
            <v>17.565073003255801</v>
          </cell>
          <cell r="EH170">
            <v>17.565073003255801</v>
          </cell>
          <cell r="EI170">
            <v>17.565073003255801</v>
          </cell>
          <cell r="EJ170">
            <v>17.565073003255801</v>
          </cell>
          <cell r="EK170">
            <v>17.565073003255801</v>
          </cell>
          <cell r="EL170">
            <v>17.565073003255801</v>
          </cell>
          <cell r="EM170">
            <v>17.565073003255801</v>
          </cell>
          <cell r="EN170">
            <v>17.565073003255801</v>
          </cell>
          <cell r="EO170">
            <v>17.565073003255801</v>
          </cell>
          <cell r="EP170">
            <v>17.565073003255801</v>
          </cell>
          <cell r="EQ170">
            <v>17.565073003255801</v>
          </cell>
          <cell r="ER170">
            <v>17.565073003255801</v>
          </cell>
          <cell r="ES170">
            <v>2.9627833981377698</v>
          </cell>
          <cell r="EU170">
            <v>7.1953311097674604</v>
          </cell>
          <cell r="EV170">
            <v>7.1953311097674604</v>
          </cell>
          <cell r="EY170">
            <v>7.1953311097674604</v>
          </cell>
          <cell r="FB170">
            <v>7.1953311097674604</v>
          </cell>
          <cell r="FC170">
            <v>7.1953311097674604</v>
          </cell>
          <cell r="FD170">
            <v>7.1953311097674604</v>
          </cell>
          <cell r="FE170">
            <v>7.1953311097674604</v>
          </cell>
          <cell r="FF170">
            <v>7.1953311097674604</v>
          </cell>
          <cell r="FG170">
            <v>7.1953311097674604</v>
          </cell>
          <cell r="FH170">
            <v>7.1953311097674604</v>
          </cell>
          <cell r="FI170">
            <v>7.1953311097674604</v>
          </cell>
          <cell r="FJ170">
            <v>7.1953311097674604</v>
          </cell>
          <cell r="FK170">
            <v>7.1953311097674604</v>
          </cell>
          <cell r="FL170">
            <v>7.1953311097674604</v>
          </cell>
          <cell r="FM170">
            <v>7.1953311097674604</v>
          </cell>
          <cell r="FN170">
            <v>7.1953311097674604</v>
          </cell>
          <cell r="FO170">
            <v>7.1953311097674604</v>
          </cell>
          <cell r="FP170">
            <v>7.1953311097674604</v>
          </cell>
          <cell r="FQ170">
            <v>7.1953311097674604</v>
          </cell>
          <cell r="FR170">
            <v>7.1953311097674604</v>
          </cell>
          <cell r="FS170">
            <v>14.390662219534899</v>
          </cell>
          <cell r="FT170">
            <v>14.390662219534899</v>
          </cell>
          <cell r="FX170">
            <v>14.390662219534899</v>
          </cell>
          <cell r="FZ170">
            <v>14.390662219534899</v>
          </cell>
          <cell r="GA170">
            <v>14.390662219534899</v>
          </cell>
          <cell r="GB170">
            <v>14.390662219534899</v>
          </cell>
          <cell r="GC170">
            <v>14.390662219534899</v>
          </cell>
          <cell r="GD170">
            <v>14.390662219534899</v>
          </cell>
          <cell r="GE170">
            <v>14.390662219534899</v>
          </cell>
          <cell r="GF170">
            <v>14.390662219534899</v>
          </cell>
          <cell r="GG170">
            <v>14.390662219534899</v>
          </cell>
          <cell r="GH170">
            <v>14.390662219534899</v>
          </cell>
          <cell r="GI170">
            <v>14.390662219534899</v>
          </cell>
          <cell r="GJ170">
            <v>14.390662219534899</v>
          </cell>
          <cell r="GK170">
            <v>14.390662219534899</v>
          </cell>
          <cell r="GL170">
            <v>14.390662219534899</v>
          </cell>
          <cell r="GM170">
            <v>14.390662219534899</v>
          </cell>
          <cell r="GN170">
            <v>14.390662219534899</v>
          </cell>
          <cell r="GO170">
            <v>14.390662219534899</v>
          </cell>
          <cell r="GP170">
            <v>14.390662219534899</v>
          </cell>
        </row>
        <row r="171">
          <cell r="E171">
            <v>2.57719813953489</v>
          </cell>
          <cell r="G171">
            <v>2.57719813953489</v>
          </cell>
          <cell r="L171">
            <v>2.57719813953489</v>
          </cell>
          <cell r="M171">
            <v>2.57719813953489</v>
          </cell>
          <cell r="N171">
            <v>2.57719813953489</v>
          </cell>
          <cell r="O171">
            <v>2.57719813953489</v>
          </cell>
          <cell r="P171">
            <v>2.57719813953489</v>
          </cell>
          <cell r="Q171">
            <v>2.57719813953489</v>
          </cell>
          <cell r="R171">
            <v>2.57719813953489</v>
          </cell>
          <cell r="S171">
            <v>2.57719813953489</v>
          </cell>
          <cell r="T171">
            <v>2.57719813953489</v>
          </cell>
          <cell r="U171">
            <v>2.57719813953489</v>
          </cell>
          <cell r="V171">
            <v>2.57719813953489</v>
          </cell>
          <cell r="W171">
            <v>2.57719813953489</v>
          </cell>
          <cell r="X171">
            <v>2.57719813953489</v>
          </cell>
          <cell r="Y171">
            <v>2.57719813953489</v>
          </cell>
          <cell r="Z171">
            <v>2.57719813953489</v>
          </cell>
          <cell r="AA171">
            <v>2.57719813953489</v>
          </cell>
          <cell r="AC171">
            <v>4.8182400000000101</v>
          </cell>
          <cell r="AE171">
            <v>4.8182400000000101</v>
          </cell>
          <cell r="AH171">
            <v>4.8182400000000101</v>
          </cell>
          <cell r="AI171">
            <v>4.8182400000000101</v>
          </cell>
          <cell r="AJ171">
            <v>4.8182400000000101</v>
          </cell>
          <cell r="AK171">
            <v>4.8182400000000101</v>
          </cell>
          <cell r="AL171">
            <v>4.8182400000000101</v>
          </cell>
          <cell r="AM171">
            <v>4.8182400000000101</v>
          </cell>
          <cell r="AN171">
            <v>4.8182400000000101</v>
          </cell>
          <cell r="AO171">
            <v>4.8182400000000101</v>
          </cell>
          <cell r="AP171">
            <v>4.8182400000000101</v>
          </cell>
          <cell r="AQ171">
            <v>4.8182400000000101</v>
          </cell>
          <cell r="AR171">
            <v>4.8182400000000101</v>
          </cell>
          <cell r="AS171">
            <v>4.8182400000000101</v>
          </cell>
          <cell r="AT171">
            <v>4.8182400000000101</v>
          </cell>
          <cell r="AU171">
            <v>4.8182400000000101</v>
          </cell>
          <cell r="AV171">
            <v>4.8182400000000101</v>
          </cell>
          <cell r="AW171">
            <v>4.8182400000000101</v>
          </cell>
          <cell r="AX171">
            <v>4.8182400000000101</v>
          </cell>
          <cell r="AY171">
            <v>4.8182400000000101</v>
          </cell>
          <cell r="AZ171">
            <v>4.8182400000000101</v>
          </cell>
          <cell r="BA171">
            <v>2.6892502325581402</v>
          </cell>
          <cell r="BC171">
            <v>2.6892502325581402</v>
          </cell>
          <cell r="BE171">
            <v>2.6892502325581402</v>
          </cell>
          <cell r="BH171">
            <v>2.6892502325581402</v>
          </cell>
          <cell r="BI171">
            <v>2.6892502325581402</v>
          </cell>
          <cell r="BJ171">
            <v>2.6892502325581402</v>
          </cell>
          <cell r="BK171">
            <v>2.6892502325581402</v>
          </cell>
          <cell r="BL171">
            <v>2.6892502325581402</v>
          </cell>
          <cell r="BM171">
            <v>2.6892502325581402</v>
          </cell>
          <cell r="BN171">
            <v>2.6892502325581402</v>
          </cell>
          <cell r="BO171">
            <v>2.6892502325581402</v>
          </cell>
          <cell r="BP171">
            <v>2.6892502325581402</v>
          </cell>
          <cell r="BQ171">
            <v>2.6892502325581402</v>
          </cell>
          <cell r="BR171">
            <v>2.6892502325581402</v>
          </cell>
          <cell r="BS171">
            <v>2.6892502325581402</v>
          </cell>
          <cell r="BT171">
            <v>2.6892502325581402</v>
          </cell>
          <cell r="BU171">
            <v>2.6892502325581402</v>
          </cell>
          <cell r="BV171">
            <v>2.6892502325581402</v>
          </cell>
          <cell r="BY171">
            <v>5.8267088372093099</v>
          </cell>
          <cell r="CB171">
            <v>5.8267088372093099</v>
          </cell>
          <cell r="CE171">
            <v>5.8267088372093099</v>
          </cell>
          <cell r="CF171">
            <v>5.8267088372093099</v>
          </cell>
          <cell r="CG171">
            <v>5.8267088372093099</v>
          </cell>
          <cell r="CH171">
            <v>5.8267088372093099</v>
          </cell>
          <cell r="CI171">
            <v>5.8267088372093099</v>
          </cell>
          <cell r="CJ171">
            <v>5.8267088372093099</v>
          </cell>
          <cell r="CK171">
            <v>5.8267088372093099</v>
          </cell>
          <cell r="CL171">
            <v>5.8267088372093099</v>
          </cell>
          <cell r="CM171">
            <v>5.8267088372093099</v>
          </cell>
          <cell r="CN171">
            <v>5.8267088372093099</v>
          </cell>
          <cell r="CO171">
            <v>5.8267088372093099</v>
          </cell>
          <cell r="CP171">
            <v>5.8267088372093099</v>
          </cell>
          <cell r="CQ171">
            <v>5.8267088372093099</v>
          </cell>
          <cell r="CR171">
            <v>5.8267088372093099</v>
          </cell>
          <cell r="CS171">
            <v>5.8267088372093099</v>
          </cell>
          <cell r="CT171">
            <v>5.8267088372093099</v>
          </cell>
          <cell r="CU171">
            <v>5.8267088372093099</v>
          </cell>
          <cell r="CX171">
            <v>4.2579795348837299</v>
          </cell>
          <cell r="CY171">
            <v>4.2579795348837299</v>
          </cell>
          <cell r="DB171">
            <v>4.2579795348837299</v>
          </cell>
          <cell r="DE171">
            <v>4.2579795348837299</v>
          </cell>
          <cell r="DF171">
            <v>4.2579795348837299</v>
          </cell>
          <cell r="DG171">
            <v>4.2579795348837299</v>
          </cell>
          <cell r="DH171">
            <v>4.2579795348837299</v>
          </cell>
          <cell r="DI171">
            <v>4.2579795348837299</v>
          </cell>
          <cell r="DJ171">
            <v>4.2579795348837299</v>
          </cell>
          <cell r="DK171">
            <v>4.2579795348837299</v>
          </cell>
          <cell r="DL171">
            <v>4.2579795348837299</v>
          </cell>
          <cell r="DM171">
            <v>4.2579795348837299</v>
          </cell>
          <cell r="DN171">
            <v>4.2579795348837299</v>
          </cell>
          <cell r="DO171">
            <v>4.2579795348837299</v>
          </cell>
          <cell r="DP171">
            <v>4.2579795348837299</v>
          </cell>
          <cell r="DQ171">
            <v>4.2579795348837299</v>
          </cell>
          <cell r="DR171">
            <v>4.2579795348837299</v>
          </cell>
          <cell r="DS171">
            <v>4.2579795348837299</v>
          </cell>
          <cell r="DT171">
            <v>4.2579795348837299</v>
          </cell>
          <cell r="DV171">
            <v>9.3003237209302405</v>
          </cell>
          <cell r="EA171">
            <v>9.3003237209302405</v>
          </cell>
          <cell r="EC171">
            <v>9.3003237209302405</v>
          </cell>
          <cell r="ED171">
            <v>9.3003237209302405</v>
          </cell>
          <cell r="EE171">
            <v>9.3003237209302405</v>
          </cell>
          <cell r="EF171">
            <v>9.3003237209302405</v>
          </cell>
          <cell r="EG171">
            <v>9.3003237209302405</v>
          </cell>
          <cell r="EH171">
            <v>9.3003237209302405</v>
          </cell>
          <cell r="EI171">
            <v>9.3003237209302405</v>
          </cell>
          <cell r="EJ171">
            <v>9.3003237209302405</v>
          </cell>
          <cell r="EK171">
            <v>9.3003237209302405</v>
          </cell>
          <cell r="EL171">
            <v>9.3003237209302405</v>
          </cell>
          <cell r="EM171">
            <v>9.3003237209302405</v>
          </cell>
          <cell r="EN171">
            <v>9.3003237209302405</v>
          </cell>
          <cell r="EO171">
            <v>9.3003237209302405</v>
          </cell>
          <cell r="EP171">
            <v>9.3003237209302405</v>
          </cell>
          <cell r="EQ171">
            <v>9.3003237209302405</v>
          </cell>
          <cell r="ER171">
            <v>9.3003237209302405</v>
          </cell>
          <cell r="ES171">
            <v>1.68078139534934</v>
          </cell>
          <cell r="EU171">
            <v>3.8097711627907</v>
          </cell>
          <cell r="EX171">
            <v>3.8097711627907</v>
          </cell>
          <cell r="FA171">
            <v>3.8097711627907</v>
          </cell>
          <cell r="FB171">
            <v>3.8097711627907</v>
          </cell>
          <cell r="FC171">
            <v>3.8097711627907</v>
          </cell>
          <cell r="FD171">
            <v>3.8097711627907</v>
          </cell>
          <cell r="FE171">
            <v>3.8097711627907</v>
          </cell>
          <cell r="FF171">
            <v>3.8097711627907</v>
          </cell>
          <cell r="FG171">
            <v>3.8097711627907</v>
          </cell>
          <cell r="FH171">
            <v>3.8097711627907</v>
          </cell>
          <cell r="FI171">
            <v>3.8097711627907</v>
          </cell>
          <cell r="FJ171">
            <v>3.8097711627907</v>
          </cell>
          <cell r="FK171">
            <v>3.8097711627907</v>
          </cell>
          <cell r="FL171">
            <v>3.8097711627907</v>
          </cell>
          <cell r="FM171">
            <v>3.8097711627907</v>
          </cell>
          <cell r="FN171">
            <v>3.8097711627907</v>
          </cell>
          <cell r="FO171">
            <v>3.8097711627907</v>
          </cell>
          <cell r="FP171">
            <v>3.8097711627907</v>
          </cell>
          <cell r="FQ171">
            <v>3.8097711627907</v>
          </cell>
          <cell r="FR171">
            <v>3.8097711627907</v>
          </cell>
          <cell r="FS171">
            <v>7.6195423255814001</v>
          </cell>
          <cell r="FU171">
            <v>7.6195423255814001</v>
          </cell>
          <cell r="FY171">
            <v>7.6195423255814001</v>
          </cell>
          <cell r="FZ171">
            <v>7.6195423255814001</v>
          </cell>
          <cell r="GA171">
            <v>7.6195423255814001</v>
          </cell>
          <cell r="GB171">
            <v>7.6195423255814001</v>
          </cell>
          <cell r="GC171">
            <v>7.6195423255814001</v>
          </cell>
          <cell r="GD171">
            <v>7.6195423255814001</v>
          </cell>
          <cell r="GE171">
            <v>7.6195423255814001</v>
          </cell>
          <cell r="GF171">
            <v>7.6195423255814001</v>
          </cell>
          <cell r="GG171">
            <v>7.6195423255814001</v>
          </cell>
          <cell r="GH171">
            <v>7.6195423255814001</v>
          </cell>
          <cell r="GI171">
            <v>7.6195423255814001</v>
          </cell>
          <cell r="GJ171">
            <v>7.6195423255814001</v>
          </cell>
          <cell r="GK171">
            <v>7.6195423255814001</v>
          </cell>
          <cell r="GL171">
            <v>7.6195423255814001</v>
          </cell>
          <cell r="GM171">
            <v>7.6195423255814001</v>
          </cell>
          <cell r="GN171">
            <v>7.6195423255814001</v>
          </cell>
          <cell r="GO171">
            <v>7.6195423255814001</v>
          </cell>
          <cell r="GP171">
            <v>7.6195423255814001</v>
          </cell>
        </row>
        <row r="172">
          <cell r="E172">
            <v>31.1910006976745</v>
          </cell>
          <cell r="M172">
            <v>31.1910006976745</v>
          </cell>
          <cell r="N172">
            <v>31.1910006976745</v>
          </cell>
          <cell r="O172">
            <v>31.1910006976745</v>
          </cell>
          <cell r="P172">
            <v>31.1910006976745</v>
          </cell>
          <cell r="Q172">
            <v>31.1910006976745</v>
          </cell>
          <cell r="R172">
            <v>31.1910006976745</v>
          </cell>
          <cell r="S172">
            <v>31.1910006976745</v>
          </cell>
          <cell r="T172">
            <v>31.1910006976745</v>
          </cell>
          <cell r="U172">
            <v>31.1910006976745</v>
          </cell>
          <cell r="V172">
            <v>31.1910006976745</v>
          </cell>
          <cell r="W172">
            <v>31.1910006976745</v>
          </cell>
          <cell r="X172">
            <v>31.1910006976745</v>
          </cell>
          <cell r="Y172">
            <v>31.1910006976745</v>
          </cell>
          <cell r="Z172">
            <v>31.1910006976745</v>
          </cell>
          <cell r="AA172">
            <v>16.1805809262754</v>
          </cell>
          <cell r="AC172">
            <v>58.313610000000097</v>
          </cell>
          <cell r="AJ172">
            <v>58.313610000000097</v>
          </cell>
          <cell r="AK172">
            <v>58.313610000000097</v>
          </cell>
          <cell r="AL172">
            <v>58.313610000000097</v>
          </cell>
          <cell r="AM172">
            <v>58.313610000000097</v>
          </cell>
          <cell r="AN172">
            <v>58.313610000000097</v>
          </cell>
          <cell r="AO172">
            <v>58.313610000000097</v>
          </cell>
          <cell r="AP172">
            <v>58.313610000000097</v>
          </cell>
          <cell r="AQ172">
            <v>58.313610000000097</v>
          </cell>
          <cell r="AR172">
            <v>58.313610000000097</v>
          </cell>
          <cell r="AS172">
            <v>58.313610000000097</v>
          </cell>
          <cell r="AT172">
            <v>58.313610000000097</v>
          </cell>
          <cell r="AU172">
            <v>58.313610000000097</v>
          </cell>
          <cell r="AW172">
            <v>58.313610000000097</v>
          </cell>
          <cell r="AX172">
            <v>58.313610000000097</v>
          </cell>
          <cell r="AY172">
            <v>58.313610000000097</v>
          </cell>
          <cell r="BA172">
            <v>32.547131162790699</v>
          </cell>
          <cell r="BI172">
            <v>32.547131162790699</v>
          </cell>
          <cell r="BJ172">
            <v>32.547131162790699</v>
          </cell>
          <cell r="BK172">
            <v>32.547131162790699</v>
          </cell>
          <cell r="BL172">
            <v>32.547131162790699</v>
          </cell>
          <cell r="BM172">
            <v>32.547131162790699</v>
          </cell>
          <cell r="BO172">
            <v>32.547131162790699</v>
          </cell>
          <cell r="BP172">
            <v>32.547131162790699</v>
          </cell>
          <cell r="BQ172">
            <v>32.547131162790699</v>
          </cell>
          <cell r="BR172">
            <v>32.547131162790699</v>
          </cell>
          <cell r="BS172">
            <v>32.547131162790699</v>
          </cell>
          <cell r="BT172">
            <v>32.547131162790699</v>
          </cell>
          <cell r="BU172">
            <v>32.547131162790699</v>
          </cell>
          <cell r="BV172">
            <v>32.547131162790699</v>
          </cell>
          <cell r="BY172">
            <v>70.518784186046602</v>
          </cell>
          <cell r="CG172">
            <v>70.518784186046602</v>
          </cell>
          <cell r="CH172">
            <v>70.518784186046602</v>
          </cell>
          <cell r="CI172">
            <v>70.518784186046602</v>
          </cell>
          <cell r="CJ172">
            <v>70.518784186046602</v>
          </cell>
          <cell r="CK172">
            <v>70.518784186046602</v>
          </cell>
          <cell r="CL172">
            <v>70.518784186046602</v>
          </cell>
          <cell r="CM172">
            <v>70.518784186046602</v>
          </cell>
          <cell r="CN172">
            <v>70.518784186046602</v>
          </cell>
          <cell r="CO172">
            <v>70.518784186046602</v>
          </cell>
          <cell r="CQ172">
            <v>70.518784186046602</v>
          </cell>
          <cell r="CR172">
            <v>70.518784186046602</v>
          </cell>
          <cell r="CS172">
            <v>70.518784186046602</v>
          </cell>
          <cell r="CT172">
            <v>70.518784186046602</v>
          </cell>
          <cell r="CX172">
            <v>51.532957674418803</v>
          </cell>
          <cell r="DF172">
            <v>51.532957674418803</v>
          </cell>
          <cell r="DG172">
            <v>51.532957674418803</v>
          </cell>
          <cell r="DH172">
            <v>51.532957674418803</v>
          </cell>
          <cell r="DI172">
            <v>51.532957674418803</v>
          </cell>
          <cell r="DJ172">
            <v>51.532957674418803</v>
          </cell>
          <cell r="DK172">
            <v>51.532957674418803</v>
          </cell>
          <cell r="DL172">
            <v>51.532957674418803</v>
          </cell>
          <cell r="DM172">
            <v>51.532957674418803</v>
          </cell>
          <cell r="DN172">
            <v>51.532957674418803</v>
          </cell>
          <cell r="DO172">
            <v>51.532957674418803</v>
          </cell>
          <cell r="DP172">
            <v>51.532957674418803</v>
          </cell>
          <cell r="DQ172">
            <v>51.532957674418803</v>
          </cell>
          <cell r="DR172">
            <v>51.532957674418803</v>
          </cell>
          <cell r="DS172">
            <v>51.532957674418803</v>
          </cell>
          <cell r="DT172">
            <v>51.532957674418803</v>
          </cell>
          <cell r="DV172">
            <v>112.558828604651</v>
          </cell>
          <cell r="ED172">
            <v>112.558828604651</v>
          </cell>
          <cell r="EE172">
            <v>112.558828604651</v>
          </cell>
          <cell r="EF172">
            <v>112.558828604651</v>
          </cell>
          <cell r="EG172">
            <v>112.558828604651</v>
          </cell>
          <cell r="EH172">
            <v>112.558828604651</v>
          </cell>
          <cell r="EI172">
            <v>112.558828604651</v>
          </cell>
          <cell r="EJ172">
            <v>112.558828604651</v>
          </cell>
          <cell r="EK172">
            <v>112.558828604651</v>
          </cell>
          <cell r="EL172">
            <v>112.558828604651</v>
          </cell>
          <cell r="EM172">
            <v>16.90900242255</v>
          </cell>
          <cell r="EN172">
            <v>112.558828604651</v>
          </cell>
          <cell r="EO172">
            <v>112.558828604651</v>
          </cell>
          <cell r="EP172">
            <v>112.558828604651</v>
          </cell>
          <cell r="EQ172">
            <v>112.558828604651</v>
          </cell>
          <cell r="ER172">
            <v>112.558828604651</v>
          </cell>
          <cell r="EU172">
            <v>46.108435813953697</v>
          </cell>
          <cell r="FC172">
            <v>46.108435813953697</v>
          </cell>
          <cell r="FD172">
            <v>46.108435813953697</v>
          </cell>
          <cell r="FE172">
            <v>46.108435813953697</v>
          </cell>
          <cell r="FF172">
            <v>46.108435813953697</v>
          </cell>
          <cell r="FG172">
            <v>46.108435813953697</v>
          </cell>
          <cell r="FH172">
            <v>46.108435813953697</v>
          </cell>
          <cell r="FI172">
            <v>46.108435813953697</v>
          </cell>
          <cell r="FJ172">
            <v>46.108435813953697</v>
          </cell>
          <cell r="FK172">
            <v>46.108435813953697</v>
          </cell>
          <cell r="FL172">
            <v>46.108435813953697</v>
          </cell>
          <cell r="FM172">
            <v>46.108435813953697</v>
          </cell>
          <cell r="FN172">
            <v>46.108435813953697</v>
          </cell>
          <cell r="FO172">
            <v>46.108435813953697</v>
          </cell>
          <cell r="FQ172">
            <v>46.108435813953697</v>
          </cell>
          <cell r="FR172">
            <v>46.108435813953697</v>
          </cell>
          <cell r="FS172">
            <v>92.216871627907096</v>
          </cell>
          <cell r="GA172">
            <v>92.216871627907096</v>
          </cell>
          <cell r="GB172">
            <v>92.216871627907096</v>
          </cell>
          <cell r="GC172">
            <v>92.216871627907096</v>
          </cell>
          <cell r="GD172">
            <v>92.216871627907096</v>
          </cell>
          <cell r="GE172">
            <v>92.216871627907096</v>
          </cell>
          <cell r="GF172">
            <v>92.216871627907096</v>
          </cell>
          <cell r="GG172">
            <v>92.216871627907096</v>
          </cell>
          <cell r="GH172">
            <v>92.216871627907096</v>
          </cell>
          <cell r="GI172">
            <v>92.216871627907096</v>
          </cell>
          <cell r="GJ172">
            <v>92.216871627907096</v>
          </cell>
          <cell r="GK172">
            <v>92.216871627907096</v>
          </cell>
          <cell r="GL172">
            <v>92.216871627907096</v>
          </cell>
          <cell r="GM172">
            <v>92.216871627907096</v>
          </cell>
          <cell r="GN172">
            <v>92.216871627907096</v>
          </cell>
          <cell r="GO172">
            <v>92.216871627907096</v>
          </cell>
        </row>
        <row r="173">
          <cell r="E173">
            <v>0.48322465116279101</v>
          </cell>
          <cell r="L173">
            <v>0.48322465116279101</v>
          </cell>
          <cell r="N173">
            <v>0.48322465116279101</v>
          </cell>
          <cell r="O173">
            <v>0.48322465116279101</v>
          </cell>
          <cell r="P173">
            <v>0.48322465116279101</v>
          </cell>
          <cell r="Q173">
            <v>0.48322465116279101</v>
          </cell>
          <cell r="R173">
            <v>0.48322465116279101</v>
          </cell>
          <cell r="S173">
            <v>0.48322465116279101</v>
          </cell>
          <cell r="T173">
            <v>0.48322465116279101</v>
          </cell>
          <cell r="U173">
            <v>0.48322465116279101</v>
          </cell>
          <cell r="V173">
            <v>0.48322465116279101</v>
          </cell>
          <cell r="W173">
            <v>0.48322465116279101</v>
          </cell>
          <cell r="X173">
            <v>0.48322465116279101</v>
          </cell>
          <cell r="Z173">
            <v>0.48322465116279101</v>
          </cell>
          <cell r="AA173">
            <v>0.48322465116279101</v>
          </cell>
          <cell r="AC173">
            <v>0.903420000000001</v>
          </cell>
          <cell r="AJ173">
            <v>0.903420000000001</v>
          </cell>
          <cell r="AK173">
            <v>0.903420000000001</v>
          </cell>
          <cell r="AL173">
            <v>0.903420000000001</v>
          </cell>
          <cell r="AM173">
            <v>0.903420000000001</v>
          </cell>
          <cell r="AN173">
            <v>0.903420000000001</v>
          </cell>
          <cell r="AO173">
            <v>0.903420000000001</v>
          </cell>
          <cell r="AP173">
            <v>0.903420000000001</v>
          </cell>
          <cell r="AQ173">
            <v>0.903420000000001</v>
          </cell>
          <cell r="AR173">
            <v>0.903420000000001</v>
          </cell>
          <cell r="AS173">
            <v>0.903420000000001</v>
          </cell>
          <cell r="AT173">
            <v>0.903420000000001</v>
          </cell>
          <cell r="AU173">
            <v>0.903420000000001</v>
          </cell>
          <cell r="AV173">
            <v>0.903420000000001</v>
          </cell>
          <cell r="AW173">
            <v>0.903420000000001</v>
          </cell>
          <cell r="AY173">
            <v>0.903420000000001</v>
          </cell>
          <cell r="BA173">
            <v>0.50423441860465201</v>
          </cell>
          <cell r="BI173">
            <v>0.50423441860465201</v>
          </cell>
          <cell r="BJ173">
            <v>0.50423441860465201</v>
          </cell>
          <cell r="BK173">
            <v>0.50423441860465201</v>
          </cell>
          <cell r="BM173">
            <v>0.50423441860465201</v>
          </cell>
          <cell r="BN173">
            <v>0.50423441860465201</v>
          </cell>
          <cell r="BO173">
            <v>0.50423441860465201</v>
          </cell>
          <cell r="BP173">
            <v>0.50423441860465201</v>
          </cell>
          <cell r="BQ173">
            <v>0.50423441860465201</v>
          </cell>
          <cell r="BR173">
            <v>0.50423441860465201</v>
          </cell>
          <cell r="BS173">
            <v>0.50423441860465201</v>
          </cell>
          <cell r="BT173">
            <v>0.50423441860465201</v>
          </cell>
          <cell r="BU173">
            <v>0.50423441860465201</v>
          </cell>
          <cell r="BV173">
            <v>0.50423441860465201</v>
          </cell>
          <cell r="BY173">
            <v>1.09250790697675</v>
          </cell>
          <cell r="CG173">
            <v>1.09250790697675</v>
          </cell>
          <cell r="CH173">
            <v>1.09250790697675</v>
          </cell>
          <cell r="CI173">
            <v>1.09250790697675</v>
          </cell>
          <cell r="CJ173">
            <v>1.09250790697675</v>
          </cell>
          <cell r="CK173">
            <v>1.09250790697675</v>
          </cell>
          <cell r="CL173">
            <v>1.09250790697675</v>
          </cell>
          <cell r="CM173">
            <v>1.09250790697675</v>
          </cell>
          <cell r="CN173">
            <v>1.09250790697675</v>
          </cell>
          <cell r="CO173">
            <v>1.09250790697675</v>
          </cell>
          <cell r="CQ173">
            <v>1.09250790697675</v>
          </cell>
          <cell r="CR173">
            <v>1.09250790697675</v>
          </cell>
          <cell r="CS173">
            <v>1.09250790697675</v>
          </cell>
          <cell r="CT173">
            <v>1.09250790697675</v>
          </cell>
          <cell r="CX173">
            <v>0.79837116279069997</v>
          </cell>
          <cell r="DF173">
            <v>0.36556995348834698</v>
          </cell>
          <cell r="DG173">
            <v>0.79837116279069997</v>
          </cell>
          <cell r="DH173">
            <v>0.79837116279069997</v>
          </cell>
          <cell r="DI173">
            <v>0.79837116279069997</v>
          </cell>
          <cell r="DJ173">
            <v>0.79837116279069997</v>
          </cell>
          <cell r="DK173">
            <v>0.79837116279069997</v>
          </cell>
          <cell r="DL173">
            <v>0.79837116279069997</v>
          </cell>
          <cell r="DN173">
            <v>0.79837116279069997</v>
          </cell>
          <cell r="DO173">
            <v>0.79837116279069997</v>
          </cell>
          <cell r="DP173">
            <v>0.79837116279069997</v>
          </cell>
          <cell r="DQ173">
            <v>0.79837116279069997</v>
          </cell>
          <cell r="DR173">
            <v>0.79837116279069997</v>
          </cell>
          <cell r="DS173">
            <v>0.79837116279069997</v>
          </cell>
          <cell r="DT173">
            <v>0.79837116279069997</v>
          </cell>
          <cell r="DV173">
            <v>1.7438106976744201</v>
          </cell>
          <cell r="ED173">
            <v>1.7438106976744201</v>
          </cell>
          <cell r="EE173">
            <v>1.7438106976744201</v>
          </cell>
          <cell r="EF173">
            <v>1.7438106976744201</v>
          </cell>
          <cell r="EG173">
            <v>1.7438106976744201</v>
          </cell>
          <cell r="EH173">
            <v>1.7438106976744201</v>
          </cell>
          <cell r="EI173">
            <v>1.7438106976744201</v>
          </cell>
          <cell r="EJ173">
            <v>1.7438106976744201</v>
          </cell>
          <cell r="EK173">
            <v>1.7438106976744201</v>
          </cell>
          <cell r="EL173">
            <v>1.7438106976744201</v>
          </cell>
          <cell r="EM173">
            <v>1.7438106976744201</v>
          </cell>
          <cell r="EN173">
            <v>1.7438106976744201</v>
          </cell>
          <cell r="EO173">
            <v>1.7438106976744201</v>
          </cell>
          <cell r="EP173">
            <v>1.7438106976744201</v>
          </cell>
          <cell r="EQ173">
            <v>1.7438106976744201</v>
          </cell>
          <cell r="ER173">
            <v>1.7438106976744201</v>
          </cell>
          <cell r="EU173">
            <v>0.71433209302325795</v>
          </cell>
          <cell r="FB173">
            <v>0.71433209302325795</v>
          </cell>
          <cell r="FC173">
            <v>0.71433209302325795</v>
          </cell>
          <cell r="FD173">
            <v>0.71433209302325795</v>
          </cell>
          <cell r="FE173">
            <v>0.71433209302325795</v>
          </cell>
          <cell r="FF173">
            <v>0.71433209302325795</v>
          </cell>
          <cell r="FG173">
            <v>0.71433209302325795</v>
          </cell>
          <cell r="FH173">
            <v>0.71433209302325795</v>
          </cell>
          <cell r="FI173">
            <v>0.71433209302325795</v>
          </cell>
          <cell r="FJ173">
            <v>0.71433209302325795</v>
          </cell>
          <cell r="FK173">
            <v>0.71433209302325795</v>
          </cell>
          <cell r="FL173">
            <v>0.71433209302325795</v>
          </cell>
          <cell r="FM173">
            <v>0.71433209302325795</v>
          </cell>
          <cell r="FN173">
            <v>0.71433209302325795</v>
          </cell>
          <cell r="FO173">
            <v>0.71433209302325795</v>
          </cell>
          <cell r="FP173">
            <v>0.71433209302325795</v>
          </cell>
          <cell r="FQ173">
            <v>0.71433209302325795</v>
          </cell>
          <cell r="FR173">
            <v>0.71433209302325795</v>
          </cell>
          <cell r="FS173">
            <v>1.4286641860465099</v>
          </cell>
          <cell r="GA173">
            <v>1.4286641860465099</v>
          </cell>
          <cell r="GB173">
            <v>1.4286641860465099</v>
          </cell>
          <cell r="GC173">
            <v>1.4286641860465099</v>
          </cell>
          <cell r="GD173">
            <v>1.4286641860465099</v>
          </cell>
          <cell r="GE173">
            <v>1.4286641860465099</v>
          </cell>
          <cell r="GF173">
            <v>1.4286641860465099</v>
          </cell>
          <cell r="GG173">
            <v>1.4286641860465099</v>
          </cell>
          <cell r="GH173">
            <v>1.4286641860465099</v>
          </cell>
          <cell r="GJ173">
            <v>1.4286641860465099</v>
          </cell>
          <cell r="GK173">
            <v>1.4286641860465099</v>
          </cell>
          <cell r="GL173">
            <v>1.4286641860465099</v>
          </cell>
          <cell r="GM173">
            <v>1.4286641860465099</v>
          </cell>
          <cell r="GN173">
            <v>1.4286641860465099</v>
          </cell>
          <cell r="GP173">
            <v>1.4286641860465099</v>
          </cell>
        </row>
        <row r="174">
          <cell r="E174">
            <v>5.8677279069767598</v>
          </cell>
          <cell r="AA174">
            <v>5.8677279069767598</v>
          </cell>
          <cell r="AJ174">
            <v>10.9701</v>
          </cell>
          <cell r="AK174">
            <v>10.9701</v>
          </cell>
          <cell r="AL174">
            <v>10.9701</v>
          </cell>
          <cell r="AM174">
            <v>10.9701</v>
          </cell>
          <cell r="AO174">
            <v>10.9701</v>
          </cell>
          <cell r="AP174">
            <v>10.9701</v>
          </cell>
          <cell r="AQ174">
            <v>10.9701</v>
          </cell>
          <cell r="AR174">
            <v>10.9701</v>
          </cell>
          <cell r="AV174">
            <v>10.9701</v>
          </cell>
          <cell r="AY174">
            <v>10.9701</v>
          </cell>
          <cell r="BQ174">
            <v>6.1228465116279196</v>
          </cell>
          <cell r="CI174">
            <v>13.2661674418605</v>
          </cell>
          <cell r="CK174">
            <v>13.2661674418605</v>
          </cell>
          <cell r="CL174">
            <v>13.2661674418605</v>
          </cell>
          <cell r="CM174">
            <v>13.2661674418605</v>
          </cell>
          <cell r="CN174">
            <v>13.2661674418605</v>
          </cell>
          <cell r="CS174">
            <v>13.2661674418605</v>
          </cell>
          <cell r="CT174">
            <v>13.2661674418605</v>
          </cell>
          <cell r="ED174">
            <v>21.174844186046499</v>
          </cell>
          <cell r="EF174">
            <v>21.174844186046499</v>
          </cell>
          <cell r="EH174">
            <v>21.174844186046499</v>
          </cell>
          <cell r="EI174">
            <v>21.174844186046499</v>
          </cell>
          <cell r="EJ174">
            <v>21.174844186046499</v>
          </cell>
          <cell r="EK174">
            <v>14.3592528306589</v>
          </cell>
          <cell r="FC174">
            <v>8.6740325581395599</v>
          </cell>
          <cell r="FH174">
            <v>8.6740325581395599</v>
          </cell>
          <cell r="GA174">
            <v>17.348065116279098</v>
          </cell>
          <cell r="GB174">
            <v>17.348065116279098</v>
          </cell>
          <cell r="GC174">
            <v>17.348065116279098</v>
          </cell>
          <cell r="GE174">
            <v>17.348065116279098</v>
          </cell>
          <cell r="GF174">
            <v>17.348065116279098</v>
          </cell>
          <cell r="GG174">
            <v>17.348065116279098</v>
          </cell>
          <cell r="GH174">
            <v>10.0418617911747</v>
          </cell>
          <cell r="GO174">
            <v>17.348065116279098</v>
          </cell>
        </row>
        <row r="175">
          <cell r="E175">
            <v>0.63168211226464599</v>
          </cell>
          <cell r="K175">
            <v>7.0186901362738696E-2</v>
          </cell>
          <cell r="L175">
            <v>0.140373802725477</v>
          </cell>
          <cell r="M175">
            <v>0.21056070408821501</v>
          </cell>
          <cell r="N175">
            <v>0.28074760545095401</v>
          </cell>
          <cell r="O175">
            <v>0.35093450681369198</v>
          </cell>
          <cell r="P175">
            <v>0.56149521090190802</v>
          </cell>
          <cell r="Q175">
            <v>0.42112140817643101</v>
          </cell>
          <cell r="R175">
            <v>0.49130830953916899</v>
          </cell>
          <cell r="S175">
            <v>0.56149521090190802</v>
          </cell>
          <cell r="T175">
            <v>0.63168211226464599</v>
          </cell>
          <cell r="U175">
            <v>0.70186901362738496</v>
          </cell>
          <cell r="V175">
            <v>0.49130830953916899</v>
          </cell>
          <cell r="W175">
            <v>0.42112140817643101</v>
          </cell>
          <cell r="X175">
            <v>0.35093450681369198</v>
          </cell>
          <cell r="Y175">
            <v>0.28074760545095401</v>
          </cell>
          <cell r="Z175">
            <v>0.21056070408821501</v>
          </cell>
          <cell r="AA175">
            <v>0.140373802725477</v>
          </cell>
          <cell r="AB175">
            <v>7.0186901362738696E-2</v>
          </cell>
          <cell r="AC175">
            <v>1.3121898950424999</v>
          </cell>
          <cell r="AD175">
            <v>0.13121898950424901</v>
          </cell>
          <cell r="AG175">
            <v>0.13121898950425001</v>
          </cell>
          <cell r="AH175">
            <v>0.26243797900850002</v>
          </cell>
          <cell r="AI175">
            <v>0.393656968512751</v>
          </cell>
          <cell r="AJ175">
            <v>0.52487595801700104</v>
          </cell>
          <cell r="AK175">
            <v>0.65609494752125097</v>
          </cell>
          <cell r="AL175">
            <v>0.78731393702550101</v>
          </cell>
          <cell r="AM175">
            <v>0.91853292652975105</v>
          </cell>
          <cell r="AN175">
            <v>1.18097090553825</v>
          </cell>
          <cell r="AO175">
            <v>1.0497519160340001</v>
          </cell>
          <cell r="AP175">
            <v>1.18097090553826</v>
          </cell>
          <cell r="AQ175">
            <v>1.3121898950424999</v>
          </cell>
          <cell r="AR175">
            <v>1.3121898950424999</v>
          </cell>
          <cell r="AS175">
            <v>1.3121898950424999</v>
          </cell>
          <cell r="AT175">
            <v>1.0497519160340001</v>
          </cell>
          <cell r="AU175">
            <v>0.91853292652975005</v>
          </cell>
          <cell r="AV175">
            <v>0.78731393702550001</v>
          </cell>
          <cell r="AW175">
            <v>0.65609494752124997</v>
          </cell>
          <cell r="AX175">
            <v>0.52487595801699904</v>
          </cell>
          <cell r="AY175">
            <v>0.39365696851274901</v>
          </cell>
          <cell r="AZ175">
            <v>0.26243797900849902</v>
          </cell>
          <cell r="BA175">
            <v>0.585908046158511</v>
          </cell>
          <cell r="BH175">
            <v>7.3238505769813902E-2</v>
          </cell>
          <cell r="BI175">
            <v>0.146477011539628</v>
          </cell>
          <cell r="BJ175">
            <v>0.219715517309442</v>
          </cell>
          <cell r="BK175">
            <v>0.292954023079256</v>
          </cell>
          <cell r="BL175">
            <v>0.51266954038869705</v>
          </cell>
          <cell r="BM175">
            <v>0.36619252884907</v>
          </cell>
          <cell r="BN175">
            <v>0.439431034618884</v>
          </cell>
          <cell r="BO175">
            <v>0.51266954038869705</v>
          </cell>
          <cell r="BP175">
            <v>0.585908046158511</v>
          </cell>
          <cell r="BQ175">
            <v>0.65914655192832505</v>
          </cell>
          <cell r="BR175">
            <v>0.439431034618884</v>
          </cell>
          <cell r="BS175">
            <v>0.36619252884907</v>
          </cell>
          <cell r="BT175">
            <v>0.292954023079256</v>
          </cell>
          <cell r="BU175">
            <v>0.219715517309442</v>
          </cell>
          <cell r="BV175">
            <v>0.146477011539628</v>
          </cell>
          <cell r="BW175">
            <v>7.3238505769813902E-2</v>
          </cell>
          <cell r="BY175">
            <v>1.5868342916792999</v>
          </cell>
          <cell r="BZ175">
            <v>0.15868342916792999</v>
          </cell>
          <cell r="CE175">
            <v>0.15868342916792999</v>
          </cell>
          <cell r="CF175">
            <v>0.31736685833586098</v>
          </cell>
          <cell r="CG175">
            <v>0.47605028750379103</v>
          </cell>
          <cell r="CH175">
            <v>0.63473371667172196</v>
          </cell>
          <cell r="CI175">
            <v>0.79341714583965095</v>
          </cell>
          <cell r="CJ175">
            <v>1.4281508625113699</v>
          </cell>
          <cell r="CK175">
            <v>0.95210057500758105</v>
          </cell>
          <cell r="CL175">
            <v>1.1107840041755099</v>
          </cell>
          <cell r="CM175">
            <v>1.2694674333434399</v>
          </cell>
          <cell r="CN175">
            <v>1.4281508625113699</v>
          </cell>
          <cell r="CO175">
            <v>1.5868342916792999</v>
          </cell>
          <cell r="CP175">
            <v>1.2694674333434399</v>
          </cell>
          <cell r="CQ175">
            <v>1.1107840041755099</v>
          </cell>
          <cell r="CR175">
            <v>0.95210057500758105</v>
          </cell>
          <cell r="CS175">
            <v>0.79341714583965095</v>
          </cell>
          <cell r="CT175">
            <v>0.63473371667172196</v>
          </cell>
          <cell r="CU175">
            <v>0.47605028750379103</v>
          </cell>
          <cell r="CV175">
            <v>0.31736685833586098</v>
          </cell>
          <cell r="CX175">
            <v>1.0436487072198499</v>
          </cell>
          <cell r="DD175">
            <v>0.11596096746887199</v>
          </cell>
          <cell r="DE175">
            <v>0.23192193493774399</v>
          </cell>
          <cell r="DF175">
            <v>0.34788290240661701</v>
          </cell>
          <cell r="DG175">
            <v>0.46384386987548898</v>
          </cell>
          <cell r="DH175">
            <v>0.57980483734436095</v>
          </cell>
          <cell r="DI175">
            <v>0.92768773975097796</v>
          </cell>
          <cell r="DJ175">
            <v>0.69576580481323302</v>
          </cell>
          <cell r="DK175">
            <v>0.81172677228210599</v>
          </cell>
          <cell r="DL175">
            <v>0.92768773975097796</v>
          </cell>
          <cell r="DM175">
            <v>1.0436487072198499</v>
          </cell>
          <cell r="DN175">
            <v>1.1596096746887199</v>
          </cell>
          <cell r="DO175">
            <v>0.81172677228210599</v>
          </cell>
          <cell r="DP175">
            <v>0.69576580481323302</v>
          </cell>
          <cell r="DQ175">
            <v>0.57980483734436095</v>
          </cell>
          <cell r="DR175">
            <v>0.46384386987548898</v>
          </cell>
          <cell r="DS175">
            <v>0.34788290240661701</v>
          </cell>
          <cell r="DT175">
            <v>0.23192193493774399</v>
          </cell>
          <cell r="DU175">
            <v>0.11596096746887199</v>
          </cell>
          <cell r="DV175">
            <v>2.2795484920854601</v>
          </cell>
          <cell r="DX175">
            <v>0.253283165787274</v>
          </cell>
          <cell r="DY175">
            <v>0.506566331574547</v>
          </cell>
          <cell r="DZ175">
            <v>0.75984949736181995</v>
          </cell>
          <cell r="EA175">
            <v>1.01313266314909</v>
          </cell>
          <cell r="EB175">
            <v>1.2664158289363601</v>
          </cell>
          <cell r="EC175">
            <v>1.5196989947236399</v>
          </cell>
          <cell r="ED175">
            <v>1.77298216051091</v>
          </cell>
          <cell r="EE175">
            <v>2.0262653262981898</v>
          </cell>
          <cell r="EF175">
            <v>2.2795484920854601</v>
          </cell>
          <cell r="EG175">
            <v>2.0262653262981898</v>
          </cell>
          <cell r="EH175">
            <v>2.5328316578727401</v>
          </cell>
          <cell r="EI175">
            <v>2.5328316578727401</v>
          </cell>
          <cell r="EJ175">
            <v>2.5328316578727401</v>
          </cell>
          <cell r="EK175">
            <v>2.5328316578727401</v>
          </cell>
          <cell r="EL175">
            <v>2.5328316578727401</v>
          </cell>
          <cell r="EM175">
            <v>1.77298216051091</v>
          </cell>
          <cell r="EN175">
            <v>1.5196989947236399</v>
          </cell>
          <cell r="EO175">
            <v>1.2664158289363601</v>
          </cell>
          <cell r="EP175">
            <v>1.01313266314909</v>
          </cell>
          <cell r="EQ175">
            <v>0.75984949736181995</v>
          </cell>
          <cell r="ER175">
            <v>0.506566331574547</v>
          </cell>
          <cell r="ES175">
            <v>0.253283165787274</v>
          </cell>
          <cell r="EU175">
            <v>1.0375454984057</v>
          </cell>
          <cell r="EV175">
            <v>0.17882401825462699</v>
          </cell>
          <cell r="EW175">
            <v>7.50694684140569E-2</v>
          </cell>
          <cell r="FA175">
            <v>0.10375454984057</v>
          </cell>
          <cell r="FB175">
            <v>0.20750909968114001</v>
          </cell>
          <cell r="FC175">
            <v>0.31126364952170998</v>
          </cell>
          <cell r="FD175">
            <v>0.41501819936228002</v>
          </cell>
          <cell r="FE175">
            <v>0.51877274920284899</v>
          </cell>
          <cell r="FF175">
            <v>1.0088604169791899</v>
          </cell>
          <cell r="FG175">
            <v>0.62252729904341897</v>
          </cell>
          <cell r="FH175">
            <v>0.72628184888398895</v>
          </cell>
          <cell r="FI175">
            <v>0.83003639872456003</v>
          </cell>
          <cell r="FJ175">
            <v>0.93379094856513001</v>
          </cell>
          <cell r="FK175">
            <v>1.0375454984057</v>
          </cell>
          <cell r="FL175">
            <v>0.90510586713861596</v>
          </cell>
          <cell r="FM175">
            <v>0.80135131729804598</v>
          </cell>
          <cell r="FN175">
            <v>0.69759676745747601</v>
          </cell>
          <cell r="FO175">
            <v>0.59384221761690603</v>
          </cell>
          <cell r="FP175">
            <v>0.490087667776337</v>
          </cell>
          <cell r="FQ175">
            <v>0.38633311793576702</v>
          </cell>
          <cell r="FR175">
            <v>0.28257856809519699</v>
          </cell>
          <cell r="FS175">
            <v>2.0750909968114</v>
          </cell>
          <cell r="FT175">
            <v>0.20750909968114101</v>
          </cell>
          <cell r="FW175">
            <v>0.20750909968114001</v>
          </cell>
          <cell r="FX175">
            <v>0.41501819936227802</v>
          </cell>
          <cell r="FY175">
            <v>0.62252729904341797</v>
          </cell>
          <cell r="FZ175">
            <v>0.83003639872455803</v>
          </cell>
          <cell r="GA175">
            <v>1.0375454984057</v>
          </cell>
          <cell r="GB175">
            <v>1.2450545980868399</v>
          </cell>
          <cell r="GC175">
            <v>1.4525636977679799</v>
          </cell>
          <cell r="GD175">
            <v>1.86758189713026</v>
          </cell>
          <cell r="GE175">
            <v>1.6600727974491201</v>
          </cell>
          <cell r="GF175">
            <v>1.86758189713026</v>
          </cell>
          <cell r="GG175">
            <v>2.0750909968114</v>
          </cell>
          <cell r="GH175">
            <v>2.0750909968114</v>
          </cell>
          <cell r="GI175">
            <v>2.0750909968114</v>
          </cell>
          <cell r="GJ175">
            <v>1.6600727974491201</v>
          </cell>
          <cell r="GK175">
            <v>1.4525636977679799</v>
          </cell>
          <cell r="GL175">
            <v>1.2450545980868399</v>
          </cell>
          <cell r="GM175">
            <v>1.0375454984057</v>
          </cell>
          <cell r="GN175">
            <v>0.83003639872455903</v>
          </cell>
          <cell r="GO175">
            <v>0.62252729904341897</v>
          </cell>
          <cell r="GP175">
            <v>0.41501819936228002</v>
          </cell>
        </row>
        <row r="176">
          <cell r="E176">
            <v>1.1022299631252801</v>
          </cell>
          <cell r="F176">
            <v>0.11022299631252799</v>
          </cell>
          <cell r="K176">
            <v>0.11022299631252901</v>
          </cell>
          <cell r="L176">
            <v>0.22044599262505599</v>
          </cell>
          <cell r="M176">
            <v>0.33066898893758401</v>
          </cell>
          <cell r="N176">
            <v>0.44089198525011097</v>
          </cell>
          <cell r="O176">
            <v>0.55111498156263905</v>
          </cell>
          <cell r="P176">
            <v>0.99200696681274902</v>
          </cell>
          <cell r="Q176">
            <v>0.66133797787516702</v>
          </cell>
          <cell r="R176">
            <v>0.77156097418769398</v>
          </cell>
          <cell r="S176">
            <v>0.88178397050022195</v>
          </cell>
          <cell r="T176">
            <v>0.99200696681275002</v>
          </cell>
          <cell r="U176">
            <v>1.1022299631252801</v>
          </cell>
          <cell r="V176">
            <v>0.88178397050022095</v>
          </cell>
          <cell r="W176">
            <v>0.77156097418769398</v>
          </cell>
          <cell r="X176">
            <v>0.66133797787516602</v>
          </cell>
          <cell r="Y176">
            <v>0.55111498156263805</v>
          </cell>
          <cell r="Z176">
            <v>0.44089198525011097</v>
          </cell>
          <cell r="AA176">
            <v>0.33066898893758301</v>
          </cell>
          <cell r="AB176">
            <v>0.22044599262505499</v>
          </cell>
          <cell r="AC176">
            <v>2.06069080062551</v>
          </cell>
          <cell r="AD176">
            <v>0.20606908006255001</v>
          </cell>
          <cell r="AG176">
            <v>0.20606908006255101</v>
          </cell>
          <cell r="AH176">
            <v>0.41213816012510401</v>
          </cell>
          <cell r="AI176">
            <v>0.61820724018765505</v>
          </cell>
          <cell r="AJ176">
            <v>0.82427632025020703</v>
          </cell>
          <cell r="AK176">
            <v>1.0303454003127599</v>
          </cell>
          <cell r="AL176">
            <v>1.2364144803753201</v>
          </cell>
          <cell r="AM176">
            <v>1.4424835604378601</v>
          </cell>
          <cell r="AN176">
            <v>1.85462172056297</v>
          </cell>
          <cell r="AO176">
            <v>1.6485526405004101</v>
          </cell>
          <cell r="AP176">
            <v>1.85462172056297</v>
          </cell>
          <cell r="AQ176">
            <v>2.06069080062551</v>
          </cell>
          <cell r="AR176">
            <v>2.06069080062551</v>
          </cell>
          <cell r="AS176">
            <v>2.06069080062551</v>
          </cell>
          <cell r="AT176">
            <v>1.6485526405004101</v>
          </cell>
          <cell r="AU176">
            <v>1.4424835604378601</v>
          </cell>
          <cell r="AV176">
            <v>1.2364144803753201</v>
          </cell>
          <cell r="AW176">
            <v>1.0303454003127599</v>
          </cell>
          <cell r="AX176">
            <v>0.82427632025020603</v>
          </cell>
          <cell r="AY176">
            <v>0.61820724018765405</v>
          </cell>
          <cell r="AZ176">
            <v>0.41213816012510301</v>
          </cell>
          <cell r="BA176">
            <v>0.92012240400023004</v>
          </cell>
          <cell r="BH176">
            <v>0.11501530050002901</v>
          </cell>
          <cell r="BI176">
            <v>0.23003060100005701</v>
          </cell>
          <cell r="BJ176">
            <v>0.34504590150008602</v>
          </cell>
          <cell r="BK176">
            <v>0.46006120200011502</v>
          </cell>
          <cell r="BL176">
            <v>0.80510710350020098</v>
          </cell>
          <cell r="BM176">
            <v>0.57507650250014397</v>
          </cell>
          <cell r="BN176">
            <v>0.69009180300017203</v>
          </cell>
          <cell r="BO176">
            <v>0.80510710350020098</v>
          </cell>
          <cell r="BP176">
            <v>0.92012240400023004</v>
          </cell>
          <cell r="BQ176">
            <v>1.0351377045002601</v>
          </cell>
          <cell r="BR176">
            <v>0.69009180300017203</v>
          </cell>
          <cell r="BS176">
            <v>0.57507650250014397</v>
          </cell>
          <cell r="BT176">
            <v>0.46006120200011502</v>
          </cell>
          <cell r="BU176">
            <v>0.34504590150008602</v>
          </cell>
          <cell r="BV176">
            <v>0.23003060100005701</v>
          </cell>
          <cell r="BW176">
            <v>0.11501530050002901</v>
          </cell>
          <cell r="BY176">
            <v>2.4919981775006201</v>
          </cell>
          <cell r="BZ176">
            <v>0.249199817750062</v>
          </cell>
          <cell r="CE176">
            <v>0.249199817750062</v>
          </cell>
          <cell r="CF176">
            <v>0.498399635500125</v>
          </cell>
          <cell r="CG176">
            <v>0.74759945325018695</v>
          </cell>
          <cell r="CH176">
            <v>0.99679927100025001</v>
          </cell>
          <cell r="CI176">
            <v>1.2459990887503201</v>
          </cell>
          <cell r="CJ176">
            <v>2.2427983597505601</v>
          </cell>
          <cell r="CK176">
            <v>1.4951989065003699</v>
          </cell>
          <cell r="CL176">
            <v>1.74439872425043</v>
          </cell>
          <cell r="CM176">
            <v>1.9935985420005</v>
          </cell>
          <cell r="CN176">
            <v>2.2427983597505601</v>
          </cell>
          <cell r="CO176">
            <v>2.4919981775006201</v>
          </cell>
          <cell r="CP176">
            <v>1.9935985420005</v>
          </cell>
          <cell r="CQ176">
            <v>1.74439872425043</v>
          </cell>
          <cell r="CR176">
            <v>1.4951989065003699</v>
          </cell>
          <cell r="CS176">
            <v>1.2459990887503201</v>
          </cell>
          <cell r="CT176">
            <v>0.99679927100025001</v>
          </cell>
          <cell r="CU176">
            <v>0.74759945325018695</v>
          </cell>
          <cell r="CV176">
            <v>0.498399635500125</v>
          </cell>
          <cell r="CX176">
            <v>1.6389680321254101</v>
          </cell>
          <cell r="DD176">
            <v>0.182107559125046</v>
          </cell>
          <cell r="DE176">
            <v>0.36421511825009101</v>
          </cell>
          <cell r="DF176">
            <v>0.54632267737513796</v>
          </cell>
          <cell r="DG176">
            <v>0.72843023650018301</v>
          </cell>
          <cell r="DH176">
            <v>0.91053779562522896</v>
          </cell>
          <cell r="DI176">
            <v>1.45686047300036</v>
          </cell>
          <cell r="DJ176">
            <v>1.0926453547502699</v>
          </cell>
          <cell r="DK176">
            <v>1.27475291387532</v>
          </cell>
          <cell r="DL176">
            <v>1.45686047300036</v>
          </cell>
          <cell r="DM176">
            <v>1.6389680321254101</v>
          </cell>
          <cell r="DN176">
            <v>1.8210755912504599</v>
          </cell>
          <cell r="DO176">
            <v>1.27475291387532</v>
          </cell>
          <cell r="DP176">
            <v>1.0926453547502699</v>
          </cell>
          <cell r="DQ176">
            <v>0.91053779562522896</v>
          </cell>
          <cell r="DR176">
            <v>0.72843023650018301</v>
          </cell>
          <cell r="DS176">
            <v>0.54632267737513696</v>
          </cell>
          <cell r="DT176">
            <v>0.36421511825009101</v>
          </cell>
          <cell r="DU176">
            <v>0.182107559125046</v>
          </cell>
          <cell r="DV176">
            <v>3.5798512280633998</v>
          </cell>
          <cell r="DX176">
            <v>0.39776124756260001</v>
          </cell>
          <cell r="DY176">
            <v>0.79552249512520001</v>
          </cell>
          <cell r="DZ176">
            <v>1.1932837426878</v>
          </cell>
          <cell r="EA176">
            <v>1.5910449902504</v>
          </cell>
          <cell r="EB176">
            <v>1.988806237813</v>
          </cell>
          <cell r="EC176">
            <v>2.3865674853756</v>
          </cell>
          <cell r="ED176">
            <v>2.7843287329381998</v>
          </cell>
          <cell r="EE176">
            <v>3.1820899805007898</v>
          </cell>
          <cell r="EF176">
            <v>3.5798512280633998</v>
          </cell>
          <cell r="EG176">
            <v>3.1820899805007898</v>
          </cell>
          <cell r="EH176">
            <v>3.9776124756259899</v>
          </cell>
          <cell r="EI176">
            <v>3.9776124756259899</v>
          </cell>
          <cell r="EJ176">
            <v>3.9776124756259899</v>
          </cell>
          <cell r="EK176">
            <v>3.9776124756259899</v>
          </cell>
          <cell r="EL176">
            <v>3.9776124756259899</v>
          </cell>
          <cell r="EM176">
            <v>2.7843287329381998</v>
          </cell>
          <cell r="EN176">
            <v>2.3865674853756</v>
          </cell>
          <cell r="EO176">
            <v>1.988806237813</v>
          </cell>
          <cell r="EP176">
            <v>1.5910449902504</v>
          </cell>
          <cell r="EQ176">
            <v>1.1932837426878</v>
          </cell>
          <cell r="ER176">
            <v>0.79552249512520001</v>
          </cell>
          <cell r="ES176">
            <v>0.39776124756259901</v>
          </cell>
          <cell r="EU176">
            <v>1.6293834237504099</v>
          </cell>
          <cell r="EV176">
            <v>0.170606029075034</v>
          </cell>
          <cell r="EW176">
            <v>7.6676866999923904E-3</v>
          </cell>
          <cell r="FA176">
            <v>0.16293834237504101</v>
          </cell>
          <cell r="FB176">
            <v>0.32587668475008202</v>
          </cell>
          <cell r="FC176">
            <v>0.48881502712512298</v>
          </cell>
          <cell r="FD176">
            <v>0.65175336950016505</v>
          </cell>
          <cell r="FE176">
            <v>0.81469171187520595</v>
          </cell>
          <cell r="FF176">
            <v>1.4741127680753601</v>
          </cell>
          <cell r="FG176">
            <v>0.97763005425024596</v>
          </cell>
          <cell r="FH176">
            <v>1.14056839662529</v>
          </cell>
          <cell r="FI176">
            <v>1.3035067390003301</v>
          </cell>
          <cell r="FJ176">
            <v>1.46644508137537</v>
          </cell>
          <cell r="FK176">
            <v>1.6293834237504099</v>
          </cell>
          <cell r="FL176">
            <v>1.3111744257003199</v>
          </cell>
          <cell r="FM176">
            <v>1.14823608332528</v>
          </cell>
          <cell r="FN176">
            <v>0.98529774095023803</v>
          </cell>
          <cell r="FO176">
            <v>0.82235939857519702</v>
          </cell>
          <cell r="FP176">
            <v>0.65942105620015701</v>
          </cell>
          <cell r="FQ176">
            <v>0.496482713825116</v>
          </cell>
          <cell r="FR176">
            <v>0.33354437145007498</v>
          </cell>
          <cell r="FS176">
            <v>3.2587668475008198</v>
          </cell>
          <cell r="FT176">
            <v>0.32587668475008202</v>
          </cell>
          <cell r="FW176">
            <v>0.32587668475008202</v>
          </cell>
          <cell r="FX176">
            <v>0.65175336950016205</v>
          </cell>
          <cell r="FY176">
            <v>0.97763005425024396</v>
          </cell>
          <cell r="FZ176">
            <v>1.3035067390003301</v>
          </cell>
          <cell r="GA176">
            <v>1.6293834237504099</v>
          </cell>
          <cell r="GB176">
            <v>1.9552601085004899</v>
          </cell>
          <cell r="GC176">
            <v>2.2811367932505702</v>
          </cell>
          <cell r="GD176">
            <v>2.93289016275074</v>
          </cell>
          <cell r="GE176">
            <v>2.60701347800065</v>
          </cell>
          <cell r="GF176">
            <v>2.93289016275074</v>
          </cell>
          <cell r="GG176">
            <v>3.2587668475008198</v>
          </cell>
          <cell r="GH176">
            <v>3.2587668475008198</v>
          </cell>
          <cell r="GI176">
            <v>3.2587668475008198</v>
          </cell>
          <cell r="GJ176">
            <v>2.60701347800065</v>
          </cell>
          <cell r="GK176">
            <v>2.2811367932505702</v>
          </cell>
          <cell r="GL176">
            <v>1.9552601085004899</v>
          </cell>
          <cell r="GM176">
            <v>1.6293834237504099</v>
          </cell>
          <cell r="GN176">
            <v>1.3035067390003301</v>
          </cell>
          <cell r="GO176">
            <v>0.97763005425024396</v>
          </cell>
          <cell r="GP176">
            <v>0.65175336950016205</v>
          </cell>
        </row>
        <row r="177">
          <cell r="E177">
            <v>8.4931546103842894</v>
          </cell>
          <cell r="M177">
            <v>8.4931546103842894</v>
          </cell>
          <cell r="N177">
            <v>16.9863092207686</v>
          </cell>
          <cell r="O177">
            <v>8.4931546103842894</v>
          </cell>
          <cell r="P177">
            <v>16.9863092207686</v>
          </cell>
          <cell r="Q177">
            <v>16.9863092207686</v>
          </cell>
          <cell r="R177">
            <v>8.4931546103842894</v>
          </cell>
          <cell r="S177">
            <v>16.9863092207686</v>
          </cell>
          <cell r="T177">
            <v>8.4931546103842894</v>
          </cell>
          <cell r="V177">
            <v>8.4931546103842894</v>
          </cell>
          <cell r="W177">
            <v>16.9863092207686</v>
          </cell>
          <cell r="X177">
            <v>8.4931546103842894</v>
          </cell>
          <cell r="Y177">
            <v>16.9863092207686</v>
          </cell>
          <cell r="Z177">
            <v>8.4931546103842894</v>
          </cell>
          <cell r="AC177">
            <v>96.206570034585098</v>
          </cell>
          <cell r="AI177">
            <v>15.878506445501101</v>
          </cell>
          <cell r="AJ177">
            <v>31.757012891002098</v>
          </cell>
          <cell r="AK177">
            <v>47.635519336503201</v>
          </cell>
          <cell r="AL177">
            <v>63.514025782004303</v>
          </cell>
          <cell r="AM177">
            <v>79.392532227505299</v>
          </cell>
          <cell r="AN177">
            <v>80.328063589084095</v>
          </cell>
          <cell r="AO177">
            <v>95.271038673006402</v>
          </cell>
          <cell r="AP177">
            <v>111.14954511850701</v>
          </cell>
          <cell r="AQ177">
            <v>127.028051564008</v>
          </cell>
          <cell r="AR177">
            <v>127.963582925587</v>
          </cell>
          <cell r="AS177">
            <v>112.085076480086</v>
          </cell>
          <cell r="AT177">
            <v>64.449557143582993</v>
          </cell>
          <cell r="AU177">
            <v>48.571050698081898</v>
          </cell>
          <cell r="AV177">
            <v>32.692544252580902</v>
          </cell>
          <cell r="AW177">
            <v>47.635519336503201</v>
          </cell>
          <cell r="AX177">
            <v>31.757012891002098</v>
          </cell>
          <cell r="AY177">
            <v>15.878506445501101</v>
          </cell>
          <cell r="BA177">
            <v>26.5872666064204</v>
          </cell>
          <cell r="BI177">
            <v>8.8624222021401096</v>
          </cell>
          <cell r="BJ177">
            <v>17.724844404280301</v>
          </cell>
          <cell r="BK177">
            <v>26.5872666064204</v>
          </cell>
          <cell r="BL177">
            <v>35.449688808560502</v>
          </cell>
          <cell r="BM177">
            <v>35.449688808560502</v>
          </cell>
          <cell r="BN177">
            <v>26.5872666064204</v>
          </cell>
          <cell r="BO177">
            <v>17.724844404280301</v>
          </cell>
          <cell r="BP177">
            <v>26.5872666064204</v>
          </cell>
          <cell r="BQ177">
            <v>35.449688808560502</v>
          </cell>
          <cell r="BR177">
            <v>26.5872666064204</v>
          </cell>
          <cell r="BS177">
            <v>17.724844404280301</v>
          </cell>
          <cell r="BT177">
            <v>8.8624222021401096</v>
          </cell>
          <cell r="BV177">
            <v>8.8624222021401096</v>
          </cell>
          <cell r="BY177">
            <v>96.009573856517903</v>
          </cell>
          <cell r="CG177">
            <v>19.201914771303599</v>
          </cell>
          <cell r="CH177">
            <v>38.403829542607099</v>
          </cell>
          <cell r="CI177">
            <v>57.605744313910797</v>
          </cell>
          <cell r="CJ177">
            <v>76.807659085214397</v>
          </cell>
          <cell r="CK177">
            <v>76.807659085214397</v>
          </cell>
          <cell r="CL177">
            <v>96.009573856517903</v>
          </cell>
          <cell r="CM177">
            <v>115.21148862782201</v>
          </cell>
          <cell r="CN177">
            <v>134.413403399125</v>
          </cell>
          <cell r="CO177">
            <v>115.21148862782201</v>
          </cell>
          <cell r="CP177">
            <v>57.605744313910797</v>
          </cell>
          <cell r="CQ177">
            <v>38.403829542607099</v>
          </cell>
          <cell r="CR177">
            <v>19.201914771303599</v>
          </cell>
          <cell r="CS177">
            <v>38.403829542607099</v>
          </cell>
          <cell r="CT177">
            <v>19.201914771303599</v>
          </cell>
          <cell r="DF177">
            <v>10.1562026084168</v>
          </cell>
          <cell r="DG177">
            <v>24.188371095138699</v>
          </cell>
          <cell r="DH177">
            <v>38.220539581860599</v>
          </cell>
          <cell r="DI177">
            <v>14.032168486721901</v>
          </cell>
          <cell r="DJ177">
            <v>52.2527080685824</v>
          </cell>
          <cell r="DK177">
            <v>56.128673946887503</v>
          </cell>
          <cell r="DL177">
            <v>42.096505460165602</v>
          </cell>
          <cell r="DM177">
            <v>28.064336973443801</v>
          </cell>
          <cell r="DN177">
            <v>14.032168486721901</v>
          </cell>
          <cell r="DO177">
            <v>28.064336973443801</v>
          </cell>
          <cell r="DP177">
            <v>14.032168486721901</v>
          </cell>
          <cell r="DQ177">
            <v>28.064336973443801</v>
          </cell>
          <cell r="DR177">
            <v>14.032168486721901</v>
          </cell>
          <cell r="DT177">
            <v>14.032168486721901</v>
          </cell>
          <cell r="DV177">
            <v>214.544470810142</v>
          </cell>
          <cell r="DZ177">
            <v>30.649210115734601</v>
          </cell>
          <cell r="EA177">
            <v>61.298420231469102</v>
          </cell>
          <cell r="EB177">
            <v>91.947630347203699</v>
          </cell>
          <cell r="EC177">
            <v>122.596840462939</v>
          </cell>
          <cell r="ED177">
            <v>153.24605057867299</v>
          </cell>
          <cell r="EE177">
            <v>183.895260694407</v>
          </cell>
          <cell r="EF177">
            <v>214.544470810142</v>
          </cell>
          <cell r="EG177">
            <v>183.895260694407</v>
          </cell>
          <cell r="EH177">
            <v>245.193680925877</v>
          </cell>
          <cell r="EI177">
            <v>275.84289104161098</v>
          </cell>
          <cell r="EJ177">
            <v>306.49210115734599</v>
          </cell>
          <cell r="EK177">
            <v>275.84289104161098</v>
          </cell>
          <cell r="EL177">
            <v>245.193680925877</v>
          </cell>
          <cell r="EM177">
            <v>153.24605057867299</v>
          </cell>
          <cell r="EN177">
            <v>122.596840462939</v>
          </cell>
          <cell r="EO177">
            <v>91.947630347203798</v>
          </cell>
          <cell r="EP177">
            <v>61.298420231469301</v>
          </cell>
          <cell r="EQ177">
            <v>61.298420231469102</v>
          </cell>
          <cell r="ER177">
            <v>30.649210115734601</v>
          </cell>
          <cell r="EU177">
            <v>30.864575762025499</v>
          </cell>
          <cell r="FC177">
            <v>12.555098119698499</v>
          </cell>
          <cell r="FD177">
            <v>18.309477642327</v>
          </cell>
          <cell r="FE177">
            <v>30.864575762025499</v>
          </cell>
          <cell r="FF177">
            <v>18.309477642327</v>
          </cell>
          <cell r="FG177">
            <v>43.419673881724002</v>
          </cell>
          <cell r="FH177">
            <v>30.864575762025499</v>
          </cell>
          <cell r="FI177">
            <v>43.419673881724002</v>
          </cell>
          <cell r="FJ177">
            <v>30.864575762025499</v>
          </cell>
          <cell r="FK177">
            <v>18.309477642327</v>
          </cell>
          <cell r="FL177">
            <v>12.555098119698499</v>
          </cell>
          <cell r="FM177">
            <v>25.110196239396998</v>
          </cell>
          <cell r="FN177">
            <v>12.555098119698499</v>
          </cell>
          <cell r="FP177">
            <v>12.555098119698499</v>
          </cell>
          <cell r="FR177">
            <v>12.555098119698499</v>
          </cell>
          <cell r="FS177">
            <v>222.99668112390799</v>
          </cell>
          <cell r="FY177">
            <v>25.110196239396998</v>
          </cell>
          <cell r="FZ177">
            <v>50.220392478793997</v>
          </cell>
          <cell r="GA177">
            <v>75.330588718190995</v>
          </cell>
          <cell r="GB177">
            <v>100.44078495758799</v>
          </cell>
          <cell r="GC177">
            <v>125.55098119698501</v>
          </cell>
          <cell r="GD177">
            <v>197.88648488451099</v>
          </cell>
          <cell r="GE177">
            <v>150.66117743638199</v>
          </cell>
          <cell r="GF177">
            <v>175.77137367577899</v>
          </cell>
          <cell r="GG177">
            <v>197.88648488451099</v>
          </cell>
          <cell r="GH177">
            <v>222.99668112390799</v>
          </cell>
          <cell r="GI177">
            <v>248.10687736330499</v>
          </cell>
          <cell r="GJ177">
            <v>172.77628864511399</v>
          </cell>
          <cell r="GK177">
            <v>147.666092405716</v>
          </cell>
          <cell r="GL177">
            <v>122.55589616632</v>
          </cell>
          <cell r="GM177">
            <v>97.445699926922899</v>
          </cell>
          <cell r="GN177">
            <v>75.330588718190896</v>
          </cell>
          <cell r="GO177">
            <v>50.220392478793997</v>
          </cell>
          <cell r="GP177">
            <v>25.110196239396998</v>
          </cell>
        </row>
        <row r="181">
          <cell r="E181">
            <v>1762.7117201537001</v>
          </cell>
          <cell r="F181">
            <v>1810.20030074231</v>
          </cell>
          <cell r="G181">
            <v>1817.44432151007</v>
          </cell>
          <cell r="H181">
            <v>1784.44378245696</v>
          </cell>
          <cell r="I181">
            <v>1789.27312963547</v>
          </cell>
          <cell r="J181">
            <v>1811.8100831351501</v>
          </cell>
          <cell r="K181">
            <v>1811.8100831351501</v>
          </cell>
          <cell r="L181">
            <v>1826.2981246706599</v>
          </cell>
          <cell r="M181">
            <v>1839.1763838133299</v>
          </cell>
          <cell r="N181">
            <v>1893.9089851696999</v>
          </cell>
          <cell r="O181">
            <v>1911.61659149088</v>
          </cell>
          <cell r="P181">
            <v>1739.3698754576001</v>
          </cell>
          <cell r="Q181">
            <v>1901.9578971338799</v>
          </cell>
          <cell r="R181">
            <v>1875.39648765211</v>
          </cell>
          <cell r="S181">
            <v>1867.34757568794</v>
          </cell>
          <cell r="T181">
            <v>1856.0790989381001</v>
          </cell>
          <cell r="U181">
            <v>1789.27312963547</v>
          </cell>
          <cell r="V181">
            <v>1735.34541947551</v>
          </cell>
          <cell r="W181">
            <v>1736.1503106719299</v>
          </cell>
          <cell r="X181">
            <v>1750.63835220744</v>
          </cell>
          <cell r="Y181">
            <v>1767.5410673322001</v>
          </cell>
          <cell r="Z181">
            <v>1773.98019690354</v>
          </cell>
          <cell r="AA181">
            <v>1774.7850880999599</v>
          </cell>
          <cell r="AB181">
            <v>1793.2975856175501</v>
          </cell>
          <cell r="AC181">
            <v>3521.3989843252998</v>
          </cell>
          <cell r="AD181">
            <v>4280.4113825467502</v>
          </cell>
          <cell r="AE181">
            <v>4277.9967089574902</v>
          </cell>
          <cell r="AF181">
            <v>4080.79836583528</v>
          </cell>
          <cell r="AG181">
            <v>4064.7005419069301</v>
          </cell>
          <cell r="AH181">
            <v>4253.0450818685604</v>
          </cell>
          <cell r="AI181">
            <v>4242.5814963151397</v>
          </cell>
          <cell r="AJ181">
            <v>4290.87496810017</v>
          </cell>
          <cell r="AK181">
            <v>4305.3630096356801</v>
          </cell>
          <cell r="AL181">
            <v>4331.1195279210297</v>
          </cell>
          <cell r="AM181">
            <v>4285.2407297252403</v>
          </cell>
          <cell r="AN181">
            <v>3486.7886628793699</v>
          </cell>
          <cell r="AO181">
            <v>4169.3363974411704</v>
          </cell>
          <cell r="AP181">
            <v>4051.8222827642599</v>
          </cell>
          <cell r="AQ181">
            <v>3970.5282719261199</v>
          </cell>
          <cell r="AR181">
            <v>3909.3565409984099</v>
          </cell>
          <cell r="AS181">
            <v>3789.4277527322502</v>
          </cell>
          <cell r="AT181">
            <v>3487.5935540757901</v>
          </cell>
          <cell r="AU181">
            <v>3503.69137800413</v>
          </cell>
          <cell r="AV181">
            <v>3569.6924561103401</v>
          </cell>
          <cell r="AW181">
            <v>3699.2799387335099</v>
          </cell>
          <cell r="AX181">
            <v>3878.7706755345598</v>
          </cell>
          <cell r="AY181">
            <v>4056.6516299427499</v>
          </cell>
          <cell r="AZ181">
            <v>4262.7037762255604</v>
          </cell>
          <cell r="BA181">
            <v>1850.4448605631801</v>
          </cell>
          <cell r="BB181">
            <v>1880.22583483061</v>
          </cell>
          <cell r="BC181">
            <v>1889.0796379911999</v>
          </cell>
          <cell r="BD181">
            <v>1850.4448605631801</v>
          </cell>
          <cell r="BE181">
            <v>1855.2742077416799</v>
          </cell>
          <cell r="BF181">
            <v>1876.2013788485201</v>
          </cell>
          <cell r="BG181">
            <v>1871.3720316700201</v>
          </cell>
          <cell r="BH181">
            <v>1880.22583483061</v>
          </cell>
          <cell r="BI181">
            <v>1875.39648765211</v>
          </cell>
          <cell r="BJ181">
            <v>1886.6649644019501</v>
          </cell>
          <cell r="BK181">
            <v>1926.10463302639</v>
          </cell>
          <cell r="BL181">
            <v>1824.6883422778201</v>
          </cell>
          <cell r="BM181">
            <v>1966.3491928472499</v>
          </cell>
          <cell r="BN181">
            <v>1949.44647772249</v>
          </cell>
          <cell r="BO181">
            <v>1944.61713054399</v>
          </cell>
          <cell r="BP181">
            <v>1925.2997418299799</v>
          </cell>
          <cell r="BQ181">
            <v>1852.8595341524299</v>
          </cell>
          <cell r="BR181">
            <v>1815.02964792082</v>
          </cell>
          <cell r="BS181">
            <v>1818.24921270649</v>
          </cell>
          <cell r="BT181">
            <v>1831.12747184916</v>
          </cell>
          <cell r="BU181">
            <v>1845.6155133846701</v>
          </cell>
          <cell r="BV181">
            <v>1852.8595341524299</v>
          </cell>
          <cell r="BW181">
            <v>1844.00573099184</v>
          </cell>
          <cell r="BX181">
            <v>1862.5182285094299</v>
          </cell>
          <cell r="BY181">
            <v>4142.7749879594003</v>
          </cell>
          <cell r="BZ181">
            <v>4954.9102051443697</v>
          </cell>
          <cell r="CA181">
            <v>4954.9102051443697</v>
          </cell>
          <cell r="CB181">
            <v>4720.68686698696</v>
          </cell>
          <cell r="CC181">
            <v>4690.9058927195201</v>
          </cell>
          <cell r="CD181">
            <v>4918.6901013056004</v>
          </cell>
          <cell r="CE181">
            <v>4895.3482566094899</v>
          </cell>
          <cell r="CF181">
            <v>4933.1781428411095</v>
          </cell>
          <cell r="CG181">
            <v>4919.4949925020101</v>
          </cell>
          <cell r="CH181">
            <v>4872.8113031098201</v>
          </cell>
          <cell r="CI181">
            <v>4910.6411893414297</v>
          </cell>
          <cell r="CJ181">
            <v>4114.6037960847998</v>
          </cell>
          <cell r="CK181">
            <v>4883.2748886632298</v>
          </cell>
          <cell r="CL181">
            <v>4753.6874060400596</v>
          </cell>
          <cell r="CM181">
            <v>4679.6374159696697</v>
          </cell>
          <cell r="CN181">
            <v>4606.3923170957096</v>
          </cell>
          <cell r="CO181">
            <v>4443.8042954194298</v>
          </cell>
          <cell r="CP181">
            <v>4109.7744489062998</v>
          </cell>
          <cell r="CQ181">
            <v>4138.7505319773099</v>
          </cell>
          <cell r="CR181">
            <v>4219.2396516190302</v>
          </cell>
          <cell r="CS181">
            <v>4366.5347405633802</v>
          </cell>
          <cell r="CT181">
            <v>4542.8059125787604</v>
          </cell>
          <cell r="CU181">
            <v>4707.8086078442902</v>
          </cell>
          <cell r="CV181">
            <v>4939.6172724124399</v>
          </cell>
          <cell r="CX181">
            <v>3029.6104633144</v>
          </cell>
          <cell r="CY181">
            <v>3283.1511901858198</v>
          </cell>
          <cell r="CZ181">
            <v>3350.7620506848698</v>
          </cell>
          <cell r="DA181">
            <v>3319.37129402459</v>
          </cell>
          <cell r="DB181">
            <v>3338.6886827386002</v>
          </cell>
          <cell r="DC181">
            <v>3401.4701960591501</v>
          </cell>
          <cell r="DD181">
            <v>3389.39682811289</v>
          </cell>
          <cell r="DE181">
            <v>3386.98215452364</v>
          </cell>
          <cell r="DF181">
            <v>3366.05498341679</v>
          </cell>
          <cell r="DG181">
            <v>3358.81096264904</v>
          </cell>
          <cell r="DH181">
            <v>3388.5919369164699</v>
          </cell>
          <cell r="DI181">
            <v>2982.1218827257799</v>
          </cell>
          <cell r="DJ181">
            <v>3423.2022583624098</v>
          </cell>
          <cell r="DK181">
            <v>3365.2500922203699</v>
          </cell>
          <cell r="DL181">
            <v>3268.6631486503102</v>
          </cell>
          <cell r="DM181">
            <v>3148.73436038414</v>
          </cell>
          <cell r="DN181">
            <v>3011.0979657968001</v>
          </cell>
          <cell r="DO181">
            <v>2961.1947116189299</v>
          </cell>
          <cell r="DP181">
            <v>2952.34090845835</v>
          </cell>
          <cell r="DQ181">
            <v>2949.92623486909</v>
          </cell>
          <cell r="DR181">
            <v>2978.9023179401202</v>
          </cell>
          <cell r="DS181">
            <v>3023.9762249394698</v>
          </cell>
          <cell r="DT181">
            <v>3077.0990439030102</v>
          </cell>
          <cell r="DU181">
            <v>3184.1495730265001</v>
          </cell>
          <cell r="DV181">
            <v>6731.3050756371604</v>
          </cell>
          <cell r="DW181">
            <v>8667.87329421697</v>
          </cell>
          <cell r="DX181">
            <v>8832.0710982861001</v>
          </cell>
          <cell r="DY181">
            <v>8584.16460978959</v>
          </cell>
          <cell r="DZ181">
            <v>8583.3597185931594</v>
          </cell>
          <cell r="EA181">
            <v>9022.0254206405407</v>
          </cell>
          <cell r="EB181">
            <v>8996.2689023551993</v>
          </cell>
          <cell r="EC181">
            <v>9030.8792238011392</v>
          </cell>
          <cell r="ED181">
            <v>8945.5607569809199</v>
          </cell>
          <cell r="EE181">
            <v>8720.9961131805194</v>
          </cell>
          <cell r="EF181">
            <v>8622.7993872176194</v>
          </cell>
          <cell r="EG181">
            <v>6674.9626918879603</v>
          </cell>
          <cell r="EH181">
            <v>8511.7244021120405</v>
          </cell>
          <cell r="EI181">
            <v>8227.5978097767602</v>
          </cell>
          <cell r="EJ181">
            <v>7881.4945953173601</v>
          </cell>
          <cell r="EK181">
            <v>7528.1473600902</v>
          </cell>
          <cell r="EL181">
            <v>7218.2642494695701</v>
          </cell>
          <cell r="EM181">
            <v>6650.8159559954402</v>
          </cell>
          <cell r="EN181">
            <v>6656.4501943703599</v>
          </cell>
          <cell r="EO181">
            <v>6712.79257811957</v>
          </cell>
          <cell r="EP181">
            <v>6921.2593979916201</v>
          </cell>
          <cell r="EQ181">
            <v>7351.8761880748298</v>
          </cell>
          <cell r="ER181">
            <v>7815.49351721115</v>
          </cell>
          <cell r="ES181">
            <v>8408.6983289706404</v>
          </cell>
          <cell r="EU181">
            <v>3041.6838312606501</v>
          </cell>
          <cell r="EV181">
            <v>3021.5615513502198</v>
          </cell>
          <cell r="EW181">
            <v>3026.3908985287298</v>
          </cell>
          <cell r="EX181">
            <v>2955.5604732440102</v>
          </cell>
          <cell r="EY181">
            <v>2936.24308453</v>
          </cell>
          <cell r="EZ181">
            <v>2951.5360172619198</v>
          </cell>
          <cell r="FA181">
            <v>2941.8773229049202</v>
          </cell>
          <cell r="FB181">
            <v>2961.99960281535</v>
          </cell>
          <cell r="FC181">
            <v>2978.09742674369</v>
          </cell>
          <cell r="FD181">
            <v>3052.1474168140799</v>
          </cell>
          <cell r="FE181">
            <v>3072.2696967245001</v>
          </cell>
          <cell r="FF181">
            <v>2959.5849292261</v>
          </cell>
          <cell r="FG181">
            <v>3058.5865463854102</v>
          </cell>
          <cell r="FH181">
            <v>3025.5860073323101</v>
          </cell>
          <cell r="FI181">
            <v>3056.1718727961702</v>
          </cell>
          <cell r="FJ181">
            <v>3107.6849093668702</v>
          </cell>
          <cell r="FK181">
            <v>3056.9767639925799</v>
          </cell>
          <cell r="FL181">
            <v>2933.82841094075</v>
          </cell>
          <cell r="FM181">
            <v>2937.0479757264202</v>
          </cell>
          <cell r="FN181">
            <v>2953.9506908511698</v>
          </cell>
          <cell r="FO181">
            <v>2972.4631883687698</v>
          </cell>
          <cell r="FP181">
            <v>2983.7316651186102</v>
          </cell>
          <cell r="FQ181">
            <v>2983.7316651186102</v>
          </cell>
          <cell r="FR181">
            <v>3001.43927143979</v>
          </cell>
          <cell r="FS181">
            <v>6316.7861094823002</v>
          </cell>
          <cell r="FT181">
            <v>7780.0783045687904</v>
          </cell>
          <cell r="FU181">
            <v>7743.0533095336004</v>
          </cell>
          <cell r="FV181">
            <v>7328.5343433787302</v>
          </cell>
          <cell r="FW181">
            <v>7183.6539280236402</v>
          </cell>
          <cell r="FX181">
            <v>7453.2924788234004</v>
          </cell>
          <cell r="FY181">
            <v>7398.5598774670198</v>
          </cell>
          <cell r="FZ181">
            <v>7463.7560643768302</v>
          </cell>
          <cell r="GA181">
            <v>7500.7810594120201</v>
          </cell>
          <cell r="GB181">
            <v>7482.2685618944297</v>
          </cell>
          <cell r="GC181">
            <v>7354.2908616640798</v>
          </cell>
          <cell r="GD181">
            <v>6265.2730729115901</v>
          </cell>
          <cell r="GE181">
            <v>7135.3604562386099</v>
          </cell>
          <cell r="GF181">
            <v>6922.0642891880398</v>
          </cell>
          <cell r="GG181">
            <v>6836.7458223678304</v>
          </cell>
          <cell r="GH181">
            <v>6854.4534286889902</v>
          </cell>
          <cell r="GI181">
            <v>6760.2811587081897</v>
          </cell>
          <cell r="GJ181">
            <v>6248.37035778684</v>
          </cell>
          <cell r="GK181">
            <v>6278.9562232506896</v>
          </cell>
          <cell r="GL181">
            <v>6384.3969699813397</v>
          </cell>
          <cell r="GM181">
            <v>6575.9610747286297</v>
          </cell>
          <cell r="GN181">
            <v>6851.2338639033296</v>
          </cell>
          <cell r="GO181">
            <v>7226.3131614337399</v>
          </cell>
          <cell r="GP181">
            <v>7755.1266774798596</v>
          </cell>
        </row>
        <row r="197">
          <cell r="D197" t="str">
            <v>ELC-CHP-OUT</v>
          </cell>
          <cell r="E197">
            <v>0</v>
          </cell>
          <cell r="F197">
            <v>0</v>
          </cell>
          <cell r="G197">
            <v>220.40387053029099</v>
          </cell>
          <cell r="H197">
            <v>189.10361600120601</v>
          </cell>
          <cell r="I197">
            <v>157.80336147212199</v>
          </cell>
          <cell r="J197">
            <v>126.503106943037</v>
          </cell>
          <cell r="K197">
            <v>95.202852413953295</v>
          </cell>
          <cell r="L197">
            <v>63.902597884868797</v>
          </cell>
          <cell r="M197">
            <v>63.251553471518797</v>
          </cell>
          <cell r="N197">
            <v>31.951298942434299</v>
          </cell>
          <cell r="O197">
            <v>0.65104441334987295</v>
          </cell>
          <cell r="P197">
            <v>0</v>
          </cell>
          <cell r="Q197">
            <v>0.65104441334987395</v>
          </cell>
          <cell r="R197">
            <v>1.3020888266997499</v>
          </cell>
          <cell r="S197">
            <v>32.6023433557842</v>
          </cell>
          <cell r="T197">
            <v>63.902597884868698</v>
          </cell>
          <cell r="U197">
            <v>95.202852413953096</v>
          </cell>
          <cell r="V197">
            <v>126.503106943037</v>
          </cell>
          <cell r="W197">
            <v>157.80336147212199</v>
          </cell>
          <cell r="X197">
            <v>189.10361600120601</v>
          </cell>
          <cell r="Y197">
            <v>220.40387053029099</v>
          </cell>
          <cell r="Z197">
            <v>251.704125059376</v>
          </cell>
          <cell r="AA197">
            <v>282.35333517510998</v>
          </cell>
          <cell r="AB197">
            <v>313.00254529084498</v>
          </cell>
          <cell r="AC197">
            <v>282.35333517510998</v>
          </cell>
          <cell r="AD197">
            <v>251.704125059376</v>
          </cell>
          <cell r="AE197">
            <v>0</v>
          </cell>
          <cell r="AF197">
            <v>2.68261673934526</v>
          </cell>
          <cell r="AG197">
            <v>16.416716699473199</v>
          </cell>
          <cell r="AH197">
            <v>30.150816659601201</v>
          </cell>
          <cell r="AI197">
            <v>15.820579646285401</v>
          </cell>
          <cell r="AJ197">
            <v>29.554679606413298</v>
          </cell>
          <cell r="AK197">
            <v>15.224442593097599</v>
          </cell>
          <cell r="AL197">
            <v>0.89420557978175497</v>
          </cell>
          <cell r="AM197">
            <v>14.6283055399097</v>
          </cell>
          <cell r="AN197">
            <v>0.29806852659391803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0.29806852659391803</v>
          </cell>
          <cell r="AU197">
            <v>0.59613705318783605</v>
          </cell>
          <cell r="AV197">
            <v>11.050408188198601</v>
          </cell>
          <cell r="AW197">
            <v>25.380645201514302</v>
          </cell>
          <cell r="AX197">
            <v>39.7108822148302</v>
          </cell>
          <cell r="AY197">
            <v>54.041119228146002</v>
          </cell>
          <cell r="AZ197">
            <v>58.2151536330448</v>
          </cell>
          <cell r="BA197">
            <v>44.4810536729169</v>
          </cell>
          <cell r="BB197">
            <v>30.746953712789001</v>
          </cell>
          <cell r="BC197">
            <v>17.012853752661101</v>
          </cell>
          <cell r="BD197">
            <v>0</v>
          </cell>
          <cell r="BE197">
            <v>0</v>
          </cell>
          <cell r="BF197">
            <v>99.5794507302531</v>
          </cell>
          <cell r="BG197">
            <v>83.363656215185202</v>
          </cell>
          <cell r="BH197">
            <v>67.147861700117403</v>
          </cell>
          <cell r="BI197">
            <v>50.932067185049497</v>
          </cell>
          <cell r="BJ197">
            <v>34.716272669981699</v>
          </cell>
          <cell r="BK197">
            <v>49.321959684337202</v>
          </cell>
          <cell r="BL197">
            <v>33.106165169269303</v>
          </cell>
          <cell r="BM197">
            <v>16.890370654201401</v>
          </cell>
          <cell r="BN197">
            <v>0.67457613913360104</v>
          </cell>
          <cell r="BO197">
            <v>0.33728806956679902</v>
          </cell>
          <cell r="BP197">
            <v>0</v>
          </cell>
          <cell r="BQ197">
            <v>0</v>
          </cell>
          <cell r="BR197">
            <v>0.33728806956680202</v>
          </cell>
          <cell r="BS197">
            <v>0.67457613913360404</v>
          </cell>
          <cell r="BT197">
            <v>16.890370654201401</v>
          </cell>
          <cell r="BU197">
            <v>33.106165169269303</v>
          </cell>
          <cell r="BV197">
            <v>49.321959684337202</v>
          </cell>
          <cell r="BW197">
            <v>65.5377541994051</v>
          </cell>
          <cell r="BX197">
            <v>81.753548714472899</v>
          </cell>
          <cell r="BY197">
            <v>97.969343229540797</v>
          </cell>
          <cell r="BZ197">
            <v>114.18513774460899</v>
          </cell>
          <cell r="CA197">
            <v>130.40093225967701</v>
          </cell>
          <cell r="CB197">
            <v>131.33646362125501</v>
          </cell>
          <cell r="CC197">
            <v>115.457957175754</v>
          </cell>
          <cell r="CD197">
            <v>0</v>
          </cell>
          <cell r="CE197">
            <v>10.227066685774201</v>
          </cell>
          <cell r="CF197">
            <v>18.539811398483302</v>
          </cell>
          <cell r="CG197">
            <v>9.8662468904236693</v>
          </cell>
          <cell r="CH197">
            <v>18.178991603132701</v>
          </cell>
          <cell r="CI197">
            <v>9.5054270950731397</v>
          </cell>
          <cell r="CJ197">
            <v>17.8181718077821</v>
          </cell>
          <cell r="CK197">
            <v>9.1446072997226207</v>
          </cell>
          <cell r="CL197">
            <v>0.47104279166306001</v>
          </cell>
          <cell r="CM197">
            <v>0.29063289398779302</v>
          </cell>
          <cell r="CN197">
            <v>0.11022299631252799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0.18040989767526799</v>
          </cell>
          <cell r="CT197">
            <v>0.36081979535053299</v>
          </cell>
          <cell r="CU197">
            <v>9.0343843034100804</v>
          </cell>
          <cell r="CV197">
            <v>17.707948811469699</v>
          </cell>
          <cell r="CW197">
            <v>9.3952040987606207</v>
          </cell>
          <cell r="CX197">
            <v>18.0687686068201</v>
          </cell>
          <cell r="CY197">
            <v>9.7560238941111503</v>
          </cell>
          <cell r="CZ197">
            <v>18.429588402170701</v>
          </cell>
          <cell r="DA197">
            <v>10.1168436894617</v>
          </cell>
          <cell r="DB197">
            <v>1.8040989767526601</v>
          </cell>
          <cell r="DC197">
            <v>0</v>
          </cell>
          <cell r="DD197">
            <v>0</v>
          </cell>
          <cell r="DE197">
            <v>228.33053896822</v>
          </cell>
          <cell r="DF197">
            <v>202.68695694439199</v>
          </cell>
          <cell r="DG197">
            <v>177.04337492056399</v>
          </cell>
          <cell r="DH197">
            <v>151.39979289673499</v>
          </cell>
          <cell r="DI197">
            <v>125.756210872907</v>
          </cell>
          <cell r="DJ197">
            <v>100.112628849079</v>
          </cell>
          <cell r="DK197">
            <v>77.464131855915795</v>
          </cell>
          <cell r="DL197">
            <v>51.8205498320876</v>
          </cell>
          <cell r="DM197">
            <v>26.176967808259398</v>
          </cell>
          <cell r="DN197">
            <v>0.53338578443122198</v>
          </cell>
          <cell r="DO197">
            <v>0</v>
          </cell>
          <cell r="DP197">
            <v>0</v>
          </cell>
          <cell r="DQ197">
            <v>0.53338578443121998</v>
          </cell>
          <cell r="DR197">
            <v>1.06677156886244</v>
          </cell>
          <cell r="DS197">
            <v>26.710353592690598</v>
          </cell>
          <cell r="DT197">
            <v>52.353935616518903</v>
          </cell>
          <cell r="DU197">
            <v>77.997517640347098</v>
          </cell>
          <cell r="DV197">
            <v>103.641099664175</v>
          </cell>
          <cell r="DW197">
            <v>129.28468168800401</v>
          </cell>
          <cell r="DX197">
            <v>154.92826371183199</v>
          </cell>
          <cell r="DY197">
            <v>180.57184573565999</v>
          </cell>
          <cell r="DZ197">
            <v>203.22034272882399</v>
          </cell>
          <cell r="EA197">
            <v>228.33053896822</v>
          </cell>
          <cell r="EB197">
            <v>253.440735207617</v>
          </cell>
          <cell r="EC197">
            <v>0</v>
          </cell>
          <cell r="ED197">
            <v>33.531504684181698</v>
          </cell>
          <cell r="EE197">
            <v>20.792450827381501</v>
          </cell>
          <cell r="EF197">
            <v>14.7713784125375</v>
          </cell>
          <cell r="EG197">
            <v>27.059783640020399</v>
          </cell>
          <cell r="EH197">
            <v>14.2379926281062</v>
          </cell>
          <cell r="EI197">
            <v>1.41620161619211</v>
          </cell>
          <cell r="EJ197">
            <v>13.704606843675</v>
          </cell>
          <cell r="EK197">
            <v>0.88281583176088196</v>
          </cell>
          <cell r="EL197">
            <v>13.171221059243701</v>
          </cell>
          <cell r="EM197">
            <v>0.34943004732965999</v>
          </cell>
          <cell r="EN197">
            <v>8.2737155114049304E-2</v>
          </cell>
          <cell r="EO197">
            <v>0</v>
          </cell>
          <cell r="EP197">
            <v>0</v>
          </cell>
          <cell r="EQ197">
            <v>0</v>
          </cell>
          <cell r="ER197">
            <v>0.26669289221561099</v>
          </cell>
          <cell r="ES197">
            <v>0.53338578443122198</v>
          </cell>
          <cell r="ET197">
            <v>13.3551767963454</v>
          </cell>
          <cell r="EU197">
            <v>19.3762492111894</v>
          </cell>
          <cell r="EV197">
            <v>32.198040223103497</v>
          </cell>
          <cell r="EW197">
            <v>45.019831235017698</v>
          </cell>
          <cell r="EX197">
            <v>32.7314260075348</v>
          </cell>
          <cell r="EY197">
            <v>45.553217019448901</v>
          </cell>
          <cell r="EZ197">
            <v>33.264811791965997</v>
          </cell>
          <cell r="FA197">
            <v>20.976406564483199</v>
          </cell>
          <cell r="FB197">
            <v>0</v>
          </cell>
          <cell r="FC197">
            <v>0</v>
          </cell>
          <cell r="FD197">
            <v>100.088406325698</v>
          </cell>
          <cell r="FE197">
            <v>80.478608307476307</v>
          </cell>
          <cell r="FF197">
            <v>60.868810289254696</v>
          </cell>
          <cell r="FG197">
            <v>41.2590122710331</v>
          </cell>
          <cell r="FH197">
            <v>21.6492142528115</v>
          </cell>
          <cell r="FI197">
            <v>40.443245777197099</v>
          </cell>
          <cell r="FJ197">
            <v>20.833447758975598</v>
          </cell>
          <cell r="FK197">
            <v>1.2236497407539799</v>
          </cell>
          <cell r="FL197">
            <v>0.81576649383598598</v>
          </cell>
          <cell r="FM197">
            <v>0.40788324691799199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0.40788324691799199</v>
          </cell>
          <cell r="FS197">
            <v>0.81576649383598598</v>
          </cell>
          <cell r="FT197">
            <v>20.425564512057601</v>
          </cell>
          <cell r="FU197">
            <v>40.035362530279102</v>
          </cell>
          <cell r="FV197">
            <v>59.645160548500797</v>
          </cell>
          <cell r="FW197">
            <v>79.254958566722294</v>
          </cell>
          <cell r="FX197">
            <v>98.864756584943905</v>
          </cell>
          <cell r="FY197">
            <v>118.474554603165</v>
          </cell>
          <cell r="FZ197">
            <v>138.08435262138701</v>
          </cell>
          <cell r="GA197">
            <v>119.290321097001</v>
          </cell>
          <cell r="GB197">
            <v>0</v>
          </cell>
          <cell r="GC197">
            <v>28.0932970565791</v>
          </cell>
          <cell r="GD197">
            <v>36.767465452449301</v>
          </cell>
          <cell r="GE197">
            <v>27.716789444039399</v>
          </cell>
          <cell r="GF197">
            <v>18.666113435629399</v>
          </cell>
          <cell r="GG197">
            <v>9.61543742721949</v>
          </cell>
          <cell r="GH197">
            <v>0.56476141880952702</v>
          </cell>
          <cell r="GI197">
            <v>9.2389298146797998</v>
          </cell>
          <cell r="GJ197">
            <v>0.188253806269843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0.188253806269843</v>
          </cell>
          <cell r="GS197">
            <v>9.2389298146797998</v>
          </cell>
          <cell r="GT197">
            <v>18.289605823089801</v>
          </cell>
          <cell r="GU197">
            <v>27.340281831499698</v>
          </cell>
          <cell r="GV197">
            <v>36.390957839909703</v>
          </cell>
          <cell r="GW197">
            <v>27.716789444039399</v>
          </cell>
          <cell r="GX197">
            <v>19.042621048169099</v>
          </cell>
          <cell r="GY197">
            <v>28.0932970565791</v>
          </cell>
          <cell r="GZ197">
            <v>37.143973064988998</v>
          </cell>
        </row>
        <row r="198">
          <cell r="D198" t="str">
            <v>ELC-REN-SPV-OUT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46.806868515348903</v>
          </cell>
          <cell r="L198">
            <v>515.40866151069804</v>
          </cell>
          <cell r="M198">
            <v>2309.7163802525602</v>
          </cell>
          <cell r="N198">
            <v>5530.7539607734998</v>
          </cell>
          <cell r="O198">
            <v>8723.0037178339608</v>
          </cell>
          <cell r="P198">
            <v>11552.8734193898</v>
          </cell>
          <cell r="Q198">
            <v>13308.530819596799</v>
          </cell>
          <cell r="R198">
            <v>13246.450411412099</v>
          </cell>
          <cell r="S198">
            <v>13777.3192003368</v>
          </cell>
          <cell r="T198">
            <v>12057.886477984201</v>
          </cell>
          <cell r="U198">
            <v>10247.478902418199</v>
          </cell>
          <cell r="V198">
            <v>7217.6671047725704</v>
          </cell>
          <cell r="W198">
            <v>3882.5977568776798</v>
          </cell>
          <cell r="X198">
            <v>1362.1971575218599</v>
          </cell>
          <cell r="Y198">
            <v>261.54270721674402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21.0025220734884</v>
          </cell>
          <cell r="AK198">
            <v>247.18540650697699</v>
          </cell>
          <cell r="AL198">
            <v>1066.2715636995399</v>
          </cell>
          <cell r="AM198">
            <v>2506.3904610418599</v>
          </cell>
          <cell r="AN198">
            <v>3762.1484629953502</v>
          </cell>
          <cell r="AO198">
            <v>4863.9449202195401</v>
          </cell>
          <cell r="AP198">
            <v>5629.94509773769</v>
          </cell>
          <cell r="AQ198">
            <v>5938.3319267888401</v>
          </cell>
          <cell r="AR198">
            <v>5426.7539341562997</v>
          </cell>
          <cell r="AS198">
            <v>5123.2119634800101</v>
          </cell>
          <cell r="AT198">
            <v>4225.8636482065203</v>
          </cell>
          <cell r="AU198">
            <v>2962.6125907311698</v>
          </cell>
          <cell r="AV198">
            <v>1584.9765016493</v>
          </cell>
          <cell r="AW198">
            <v>547.22492289209504</v>
          </cell>
          <cell r="AX198">
            <v>95.884262598139799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17.938436580000001</v>
          </cell>
          <cell r="BL198">
            <v>361.18538009999997</v>
          </cell>
          <cell r="BM198">
            <v>1723.1808558600001</v>
          </cell>
          <cell r="BN198">
            <v>3891.8674103399999</v>
          </cell>
          <cell r="BO198">
            <v>5911.1222310000103</v>
          </cell>
          <cell r="BP198">
            <v>6980.3303839200098</v>
          </cell>
          <cell r="BQ198">
            <v>7297.6570461000101</v>
          </cell>
          <cell r="BR198">
            <v>6581.3900495400103</v>
          </cell>
          <cell r="BS198">
            <v>5502.7776816000096</v>
          </cell>
          <cell r="BT198">
            <v>3891.0112263000001</v>
          </cell>
          <cell r="BU198">
            <v>1954.7648292599999</v>
          </cell>
          <cell r="BV198">
            <v>348.93642455999998</v>
          </cell>
          <cell r="BW198">
            <v>12.980854799999999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14.034224511627899</v>
          </cell>
          <cell r="CK198">
            <v>218.15094038232601</v>
          </cell>
          <cell r="CL198">
            <v>1096.8189641874401</v>
          </cell>
          <cell r="CM198">
            <v>2392.9756214776799</v>
          </cell>
          <cell r="CN198">
            <v>3576.6295032223302</v>
          </cell>
          <cell r="CO198">
            <v>4176.4596452832602</v>
          </cell>
          <cell r="CP198">
            <v>4105.8601095558197</v>
          </cell>
          <cell r="CQ198">
            <v>3895.0069659195401</v>
          </cell>
          <cell r="CR198">
            <v>3264.5969872911701</v>
          </cell>
          <cell r="CS198">
            <v>2343.9592457623298</v>
          </cell>
          <cell r="CT198">
            <v>1098.6507998079101</v>
          </cell>
          <cell r="CU198">
            <v>233.00505906279099</v>
          </cell>
          <cell r="CV198">
            <v>2.2307030539534898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175.360365041861</v>
          </cell>
          <cell r="DL198">
            <v>1354.46773611349</v>
          </cell>
          <cell r="DM198">
            <v>4621.2806535907002</v>
          </cell>
          <cell r="DN198">
            <v>8642.3178459683804</v>
          </cell>
          <cell r="DO198">
            <v>11633.555116314399</v>
          </cell>
          <cell r="DP198">
            <v>12921.984279092099</v>
          </cell>
          <cell r="DQ198">
            <v>12611.2492063423</v>
          </cell>
          <cell r="DR198">
            <v>10959.935462506101</v>
          </cell>
          <cell r="DS198">
            <v>8010.8895029023397</v>
          </cell>
          <cell r="DT198">
            <v>3944.7783636446602</v>
          </cell>
          <cell r="DU198">
            <v>1084.6573612576799</v>
          </cell>
          <cell r="DV198">
            <v>63.046746435348901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77.874852022325797</v>
          </cell>
          <cell r="EK198">
            <v>574.08135444837399</v>
          </cell>
          <cell r="EL198">
            <v>1835.9444046390699</v>
          </cell>
          <cell r="EM198">
            <v>3491.9642703516301</v>
          </cell>
          <cell r="EN198">
            <v>4794.2824981562999</v>
          </cell>
          <cell r="EO198">
            <v>5501.0633866241997</v>
          </cell>
          <cell r="EP198">
            <v>5313.2225173953702</v>
          </cell>
          <cell r="EQ198">
            <v>4809.0014129804804</v>
          </cell>
          <cell r="ER198">
            <v>3336.0835373916302</v>
          </cell>
          <cell r="ES198">
            <v>1728.5662085107001</v>
          </cell>
          <cell r="ET198">
            <v>394.26600628465201</v>
          </cell>
          <cell r="EU198">
            <v>27.0247137906977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24.047659758139599</v>
          </cell>
          <cell r="FI198">
            <v>263.822867263256</v>
          </cell>
          <cell r="FJ198">
            <v>1412.0485214232599</v>
          </cell>
          <cell r="FK198">
            <v>3744.4377212707</v>
          </cell>
          <cell r="FL198">
            <v>6360.3221100446599</v>
          </cell>
          <cell r="FM198">
            <v>8303.2728199200101</v>
          </cell>
          <cell r="FN198">
            <v>9473.2081669172203</v>
          </cell>
          <cell r="FO198">
            <v>10199.3138935033</v>
          </cell>
          <cell r="FP198">
            <v>9804.9489732335005</v>
          </cell>
          <cell r="FQ198">
            <v>8629.3691060986093</v>
          </cell>
          <cell r="FR198">
            <v>6652.0001831944301</v>
          </cell>
          <cell r="FS198">
            <v>4788.3399514660496</v>
          </cell>
          <cell r="FT198">
            <v>2179.8535580204698</v>
          </cell>
          <cell r="FU198">
            <v>599.22092183441896</v>
          </cell>
          <cell r="FV198">
            <v>61.1545347460466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13.465147947907001</v>
          </cell>
          <cell r="GH198">
            <v>145.88913586604701</v>
          </cell>
          <cell r="GI198">
            <v>745.27705533767505</v>
          </cell>
          <cell r="GJ198">
            <v>2023.8263809786099</v>
          </cell>
          <cell r="GK198">
            <v>3299.9863558102402</v>
          </cell>
          <cell r="GL198">
            <v>4355.2084566139602</v>
          </cell>
          <cell r="GM198">
            <v>4938.8343683274497</v>
          </cell>
          <cell r="GN198">
            <v>5079.8368964093097</v>
          </cell>
          <cell r="GO198">
            <v>5082.19541688559</v>
          </cell>
          <cell r="GP198">
            <v>4564.0993780130302</v>
          </cell>
          <cell r="GQ198">
            <v>3883.0496139460502</v>
          </cell>
          <cell r="GR198">
            <v>2411.5948945786099</v>
          </cell>
          <cell r="GS198">
            <v>1163.20534221768</v>
          </cell>
          <cell r="GT198">
            <v>326.66279354790697</v>
          </cell>
          <cell r="GU198">
            <v>30.244556695814001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</row>
        <row r="199">
          <cell r="D199" t="str">
            <v>ELC-REN-WND-OUT</v>
          </cell>
          <cell r="E199">
            <v>0</v>
          </cell>
          <cell r="F199">
            <v>0</v>
          </cell>
          <cell r="G199">
            <v>553.02816504764098</v>
          </cell>
          <cell r="H199">
            <v>558.44442247397205</v>
          </cell>
          <cell r="I199">
            <v>551.72338862852405</v>
          </cell>
          <cell r="J199">
            <v>552.58472706580301</v>
          </cell>
          <cell r="K199">
            <v>556.50033192068202</v>
          </cell>
          <cell r="L199">
            <v>556.36663715147802</v>
          </cell>
          <cell r="M199">
            <v>536.20256053432104</v>
          </cell>
          <cell r="N199">
            <v>494.88143934665999</v>
          </cell>
          <cell r="O199">
            <v>469.66755665842601</v>
          </cell>
          <cell r="P199">
            <v>456.86314066883801</v>
          </cell>
          <cell r="Q199">
            <v>435.45744409650501</v>
          </cell>
          <cell r="R199">
            <v>431.52627950940598</v>
          </cell>
          <cell r="S199">
            <v>433.21330998695402</v>
          </cell>
          <cell r="T199">
            <v>580.135667466776</v>
          </cell>
          <cell r="U199">
            <v>603.76498628469403</v>
          </cell>
          <cell r="V199">
            <v>563.28419613747303</v>
          </cell>
          <cell r="W199">
            <v>489.77947444443998</v>
          </cell>
          <cell r="X199">
            <v>444.64044190861603</v>
          </cell>
          <cell r="Y199">
            <v>436.51855581239101</v>
          </cell>
          <cell r="Z199">
            <v>486.13712879477703</v>
          </cell>
          <cell r="AA199">
            <v>526.63899347555105</v>
          </cell>
          <cell r="AB199">
            <v>513.19588676411604</v>
          </cell>
          <cell r="AC199">
            <v>507.28002670099698</v>
          </cell>
          <cell r="AD199">
            <v>525.09284778934898</v>
          </cell>
          <cell r="AE199">
            <v>0</v>
          </cell>
          <cell r="AF199">
            <v>241.23176817023699</v>
          </cell>
          <cell r="AG199">
            <v>249.001325116624</v>
          </cell>
          <cell r="AH199">
            <v>249.94529216794899</v>
          </cell>
          <cell r="AI199">
            <v>243.35682436296099</v>
          </cell>
          <cell r="AJ199">
            <v>240.062416282491</v>
          </cell>
          <cell r="AK199">
            <v>237.50643938771299</v>
          </cell>
          <cell r="AL199">
            <v>226.401328839304</v>
          </cell>
          <cell r="AM199">
            <v>204.86487206154601</v>
          </cell>
          <cell r="AN199">
            <v>202.46802797061699</v>
          </cell>
          <cell r="AO199">
            <v>206.08958180816401</v>
          </cell>
          <cell r="AP199">
            <v>208.47456862364601</v>
          </cell>
          <cell r="AQ199">
            <v>216.16194576663599</v>
          </cell>
          <cell r="AR199">
            <v>218.90058266505801</v>
          </cell>
          <cell r="AS199">
            <v>283.77806705856898</v>
          </cell>
          <cell r="AT199">
            <v>298.25177233182399</v>
          </cell>
          <cell r="AU199">
            <v>283.453525189039</v>
          </cell>
          <cell r="AV199">
            <v>258.60105640714698</v>
          </cell>
          <cell r="AW199">
            <v>237.689027671015</v>
          </cell>
          <cell r="AX199">
            <v>234.34926013293199</v>
          </cell>
          <cell r="AY199">
            <v>243.00397052219299</v>
          </cell>
          <cell r="AZ199">
            <v>251.71195009830399</v>
          </cell>
          <cell r="BA199">
            <v>246.32705210297499</v>
          </cell>
          <cell r="BB199">
            <v>250.57077991423199</v>
          </cell>
          <cell r="BC199">
            <v>258.63601787873603</v>
          </cell>
          <cell r="BD199">
            <v>0</v>
          </cell>
          <cell r="BE199">
            <v>0</v>
          </cell>
          <cell r="BF199">
            <v>446.35535407386101</v>
          </cell>
          <cell r="BG199">
            <v>463.12739003916101</v>
          </cell>
          <cell r="BH199">
            <v>475.283338576201</v>
          </cell>
          <cell r="BI199">
            <v>477.82262739519098</v>
          </cell>
          <cell r="BJ199">
            <v>483.14327220621101</v>
          </cell>
          <cell r="BK199">
            <v>470.39076171549101</v>
          </cell>
          <cell r="BL199">
            <v>450.46965794291998</v>
          </cell>
          <cell r="BM199">
            <v>436.61828518308101</v>
          </cell>
          <cell r="BN199">
            <v>401.46066011205102</v>
          </cell>
          <cell r="BO199">
            <v>396.68946796709997</v>
          </cell>
          <cell r="BP199">
            <v>387.20439558801098</v>
          </cell>
          <cell r="BQ199">
            <v>392.03614593296999</v>
          </cell>
          <cell r="BR199">
            <v>398.20176835362003</v>
          </cell>
          <cell r="BS199">
            <v>423.83014169958102</v>
          </cell>
          <cell r="BT199">
            <v>444.34239307920097</v>
          </cell>
          <cell r="BU199">
            <v>458.07540712857002</v>
          </cell>
          <cell r="BV199">
            <v>473.68736342928099</v>
          </cell>
          <cell r="BW199">
            <v>479.79304875116998</v>
          </cell>
          <cell r="BX199">
            <v>568.76712948594104</v>
          </cell>
          <cell r="BY199">
            <v>569.44253320416101</v>
          </cell>
          <cell r="BZ199">
            <v>573.27511051503097</v>
          </cell>
          <cell r="CA199">
            <v>514.88290091007002</v>
          </cell>
          <cell r="CB199">
            <v>476.198192560861</v>
          </cell>
          <cell r="CC199">
            <v>470.65263953400103</v>
          </cell>
          <cell r="CD199">
            <v>0</v>
          </cell>
          <cell r="CE199">
            <v>265.72793456463302</v>
          </cell>
          <cell r="CF199">
            <v>274.65289856831299</v>
          </cell>
          <cell r="CG199">
            <v>280.86216886486301</v>
          </cell>
          <cell r="CH199">
            <v>276.89310123213602</v>
          </cell>
          <cell r="CI199">
            <v>278.47129385545998</v>
          </cell>
          <cell r="CJ199">
            <v>279.83531905834002</v>
          </cell>
          <cell r="CK199">
            <v>276.41979218974001</v>
          </cell>
          <cell r="CL199">
            <v>263.897674325563</v>
          </cell>
          <cell r="CM199">
            <v>243.78415469535099</v>
          </cell>
          <cell r="CN199">
            <v>236.297028298942</v>
          </cell>
          <cell r="CO199">
            <v>233.12959307365799</v>
          </cell>
          <cell r="CP199">
            <v>237.18498750171699</v>
          </cell>
          <cell r="CQ199">
            <v>238.00880225623399</v>
          </cell>
          <cell r="CR199">
            <v>242.00971221896199</v>
          </cell>
          <cell r="CS199">
            <v>246.995234368441</v>
          </cell>
          <cell r="CT199">
            <v>244.57224682591999</v>
          </cell>
          <cell r="CU199">
            <v>244.61023827014401</v>
          </cell>
          <cell r="CV199">
            <v>248.09906548607901</v>
          </cell>
          <cell r="CW199">
            <v>298.860588102804</v>
          </cell>
          <cell r="CX199">
            <v>306.55107202313502</v>
          </cell>
          <cell r="CY199">
            <v>305.68058123042601</v>
          </cell>
          <cell r="CZ199">
            <v>266.04115933384298</v>
          </cell>
          <cell r="DA199">
            <v>247.40614420894599</v>
          </cell>
          <cell r="DB199">
            <v>246.41963262716499</v>
          </cell>
          <cell r="DC199">
            <v>0</v>
          </cell>
          <cell r="DD199">
            <v>0</v>
          </cell>
          <cell r="DE199">
            <v>1185.5173809215</v>
          </cell>
          <cell r="DF199">
            <v>1208.75735622911</v>
          </cell>
          <cell r="DG199">
            <v>1228.08699670186</v>
          </cell>
          <cell r="DH199">
            <v>1238.83925980348</v>
          </cell>
          <cell r="DI199">
            <v>1222.21675366561</v>
          </cell>
          <cell r="DJ199">
            <v>1217.17740243298</v>
          </cell>
          <cell r="DK199">
            <v>1198.59024992892</v>
          </cell>
          <cell r="DL199">
            <v>1168.5048077914701</v>
          </cell>
          <cell r="DM199">
            <v>1139.9676087943301</v>
          </cell>
          <cell r="DN199">
            <v>1215.8438094195201</v>
          </cell>
          <cell r="DO199">
            <v>1195.2446315207601</v>
          </cell>
          <cell r="DP199">
            <v>1186.9727544607299</v>
          </cell>
          <cell r="DQ199">
            <v>1112.7953338924599</v>
          </cell>
          <cell r="DR199">
            <v>1078.6545098837901</v>
          </cell>
          <cell r="DS199">
            <v>1101.6947960359</v>
          </cell>
          <cell r="DT199">
            <v>1111.2769131646</v>
          </cell>
          <cell r="DU199">
            <v>1148.1869364901499</v>
          </cell>
          <cell r="DV199">
            <v>1178.86333437695</v>
          </cell>
          <cell r="DW199">
            <v>1219.8444758335199</v>
          </cell>
          <cell r="DX199">
            <v>1215.9155524108501</v>
          </cell>
          <cell r="DY199">
            <v>1218.04058919055</v>
          </cell>
          <cell r="DZ199">
            <v>1184.1614538389399</v>
          </cell>
          <cell r="EA199">
            <v>1152.78746137439</v>
          </cell>
          <cell r="EB199">
            <v>1153.7632902072601</v>
          </cell>
          <cell r="EC199">
            <v>0</v>
          </cell>
          <cell r="ED199">
            <v>527.39008264694201</v>
          </cell>
          <cell r="EE199">
            <v>540.47523709485301</v>
          </cell>
          <cell r="EF199">
            <v>547.17867815591501</v>
          </cell>
          <cell r="EG199">
            <v>541.03638745668297</v>
          </cell>
          <cell r="EH199">
            <v>532.32294565618395</v>
          </cell>
          <cell r="EI199">
            <v>522.68322800199905</v>
          </cell>
          <cell r="EJ199">
            <v>505.57874652376501</v>
          </cell>
          <cell r="EK199">
            <v>485.137155165992</v>
          </cell>
          <cell r="EL199">
            <v>467.83800557254102</v>
          </cell>
          <cell r="EM199">
            <v>494.50786083049098</v>
          </cell>
          <cell r="EN199">
            <v>492.96778179167399</v>
          </cell>
          <cell r="EO199">
            <v>488.938416609613</v>
          </cell>
          <cell r="EP199">
            <v>454.787593737473</v>
          </cell>
          <cell r="EQ199">
            <v>445.76108601561299</v>
          </cell>
          <cell r="ER199">
            <v>465.54562173719</v>
          </cell>
          <cell r="ES199">
            <v>477.03834815223399</v>
          </cell>
          <cell r="ET199">
            <v>486.02545498261799</v>
          </cell>
          <cell r="EU199">
            <v>483.82662698337799</v>
          </cell>
          <cell r="EV199">
            <v>505.085361871217</v>
          </cell>
          <cell r="EW199">
            <v>518.42111913738995</v>
          </cell>
          <cell r="EX199">
            <v>522.03560547825805</v>
          </cell>
          <cell r="EY199">
            <v>527.13372016901496</v>
          </cell>
          <cell r="EZ199">
            <v>522.88220080146198</v>
          </cell>
          <cell r="FA199">
            <v>534.28596548819598</v>
          </cell>
          <cell r="FB199">
            <v>0</v>
          </cell>
          <cell r="FC199">
            <v>0</v>
          </cell>
          <cell r="FD199">
            <v>526.76991437768402</v>
          </cell>
          <cell r="FE199">
            <v>527.78768982753797</v>
          </cell>
          <cell r="FF199">
            <v>532.82185100330298</v>
          </cell>
          <cell r="FG199">
            <v>521.16027102022599</v>
          </cell>
          <cell r="FH199">
            <v>501.56909657831801</v>
          </cell>
          <cell r="FI199">
            <v>486.231621155281</v>
          </cell>
          <cell r="FJ199">
            <v>479.21199237353301</v>
          </cell>
          <cell r="FK199">
            <v>447.37445014867302</v>
          </cell>
          <cell r="FL199">
            <v>426.722519357088</v>
          </cell>
          <cell r="FM199">
            <v>511.36914833283402</v>
          </cell>
          <cell r="FN199">
            <v>514.535157586683</v>
          </cell>
          <cell r="FO199">
            <v>520.70985987206302</v>
          </cell>
          <cell r="FP199">
            <v>484.10253537320199</v>
          </cell>
          <cell r="FQ199">
            <v>472.21929901006303</v>
          </cell>
          <cell r="FR199">
            <v>486.57742321467401</v>
          </cell>
          <cell r="FS199">
            <v>499.181810937112</v>
          </cell>
          <cell r="FT199">
            <v>509.42631111371998</v>
          </cell>
          <cell r="FU199">
            <v>507.94584654767499</v>
          </cell>
          <cell r="FV199">
            <v>503.84513141101701</v>
          </cell>
          <cell r="FW199">
            <v>522.72558175325901</v>
          </cell>
          <cell r="FX199">
            <v>533.08791437017499</v>
          </cell>
          <cell r="FY199">
            <v>531.14361300838095</v>
          </cell>
          <cell r="FZ199">
            <v>507.38928605667701</v>
          </cell>
          <cell r="GA199">
            <v>491.82151961733598</v>
          </cell>
          <cell r="GB199">
            <v>0</v>
          </cell>
          <cell r="GC199">
            <v>201.52806601125801</v>
          </cell>
          <cell r="GD199">
            <v>207.00616470759701</v>
          </cell>
          <cell r="GE199">
            <v>204.831232909703</v>
          </cell>
          <cell r="GF199">
            <v>206.49451686649101</v>
          </cell>
          <cell r="GG199">
            <v>203.57105764616401</v>
          </cell>
          <cell r="GH199">
            <v>200.22019571829799</v>
          </cell>
          <cell r="GI199">
            <v>189.77356989746801</v>
          </cell>
          <cell r="GJ199">
            <v>164.706644502686</v>
          </cell>
          <cell r="GK199">
            <v>141.50594220711099</v>
          </cell>
          <cell r="GL199">
            <v>176.08921016599299</v>
          </cell>
          <cell r="GM199">
            <v>178.89886838422899</v>
          </cell>
          <cell r="GN199">
            <v>182.768790231076</v>
          </cell>
          <cell r="GO199">
            <v>174.07373695640399</v>
          </cell>
          <cell r="GP199">
            <v>179.14593425716501</v>
          </cell>
          <cell r="GQ199">
            <v>185.622704599998</v>
          </cell>
          <cell r="GR199">
            <v>190.54946783645599</v>
          </cell>
          <cell r="GS199">
            <v>203.966834686928</v>
          </cell>
          <cell r="GT199">
            <v>203.95279906977001</v>
          </cell>
          <cell r="GU199">
            <v>203.99067665506101</v>
          </cell>
          <cell r="GV199">
            <v>221.76513244438399</v>
          </cell>
          <cell r="GW199">
            <v>229.528721041083</v>
          </cell>
          <cell r="GX199">
            <v>238.24008495457099</v>
          </cell>
          <cell r="GY199">
            <v>231.715819259147</v>
          </cell>
          <cell r="GZ199">
            <v>231.13706243907399</v>
          </cell>
        </row>
        <row r="200">
          <cell r="D200" t="str">
            <v>ELC23PP-KES1E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1.4874915348837201</v>
          </cell>
          <cell r="Z200">
            <v>8.7190534883721007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4.5171000000000099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</row>
        <row r="201">
          <cell r="D201" t="str">
            <v>ELC24PP-DSSCC1E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5.1113042455813797</v>
          </cell>
          <cell r="Z201">
            <v>29.960328558139601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15.521616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</row>
        <row r="202">
          <cell r="D202" t="str">
            <v>ELC24PP-DSSCT1E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2.66429173932148</v>
          </cell>
          <cell r="Z202">
            <v>16.978903493023299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8.7962994000000094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</row>
        <row r="203">
          <cell r="D203" t="str">
            <v>ELC27PP-BKCCT1E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1.13332688372093</v>
          </cell>
          <cell r="Z203">
            <v>6.6430883720930298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3.4416000000000002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</row>
        <row r="204">
          <cell r="D204" t="str">
            <v>ELC27PP-BKCTP1E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15.174515038296899</v>
          </cell>
          <cell r="Z204">
            <v>29.063511627907001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4.64305544191647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0.19773463606572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</row>
        <row r="205">
          <cell r="D205" t="str">
            <v>ELC51NGL-NGLCCwCHP1E</v>
          </cell>
          <cell r="E205">
            <v>0</v>
          </cell>
          <cell r="F205">
            <v>0</v>
          </cell>
          <cell r="G205">
            <v>335.59596634958899</v>
          </cell>
          <cell r="H205">
            <v>335.59596634958899</v>
          </cell>
          <cell r="I205">
            <v>335.59596634958899</v>
          </cell>
          <cell r="J205">
            <v>335.59596634958899</v>
          </cell>
          <cell r="K205">
            <v>268.98264856018102</v>
          </cell>
          <cell r="L205">
            <v>335.59596634958899</v>
          </cell>
          <cell r="M205">
            <v>335.59596634958899</v>
          </cell>
          <cell r="N205">
            <v>167.79798317479401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167.79798317479401</v>
          </cell>
          <cell r="X205">
            <v>335.59596634958899</v>
          </cell>
          <cell r="Y205">
            <v>335.59596634958899</v>
          </cell>
          <cell r="Z205">
            <v>335.59596634958899</v>
          </cell>
          <cell r="AA205">
            <v>335.59596634958899</v>
          </cell>
          <cell r="AB205">
            <v>335.59596634958899</v>
          </cell>
          <cell r="AC205">
            <v>335.59596634958899</v>
          </cell>
          <cell r="AD205">
            <v>335.59596634958899</v>
          </cell>
          <cell r="AE205">
            <v>0</v>
          </cell>
          <cell r="AF205">
            <v>153.646346039571</v>
          </cell>
          <cell r="AG205">
            <v>153.646346039571</v>
          </cell>
          <cell r="AH205">
            <v>153.646346039571</v>
          </cell>
          <cell r="AI205">
            <v>153.646346039571</v>
          </cell>
          <cell r="AJ205">
            <v>153.646346039571</v>
          </cell>
          <cell r="AK205">
            <v>153.646346039571</v>
          </cell>
          <cell r="AL205">
            <v>153.48707812972299</v>
          </cell>
          <cell r="AM205">
            <v>76.663905109938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76.8231730197856</v>
          </cell>
          <cell r="AX205">
            <v>153.646346039571</v>
          </cell>
          <cell r="AY205">
            <v>153.646346039571</v>
          </cell>
          <cell r="AZ205">
            <v>153.646346039571</v>
          </cell>
          <cell r="BA205">
            <v>153.646346039571</v>
          </cell>
          <cell r="BB205">
            <v>153.646346039571</v>
          </cell>
          <cell r="BC205">
            <v>153.646346039571</v>
          </cell>
          <cell r="BD205">
            <v>0</v>
          </cell>
          <cell r="BE205">
            <v>0</v>
          </cell>
          <cell r="BF205">
            <v>173.86297051846199</v>
          </cell>
          <cell r="BG205">
            <v>173.86297051846199</v>
          </cell>
          <cell r="BH205">
            <v>86.931485259230897</v>
          </cell>
          <cell r="BI205">
            <v>173.86297051846199</v>
          </cell>
          <cell r="BJ205">
            <v>173.86297051846199</v>
          </cell>
          <cell r="BK205">
            <v>173.86297051846199</v>
          </cell>
          <cell r="BL205">
            <v>86.931485259230897</v>
          </cell>
          <cell r="BM205">
            <v>86.931485259230996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86.931485259230996</v>
          </cell>
          <cell r="BV205">
            <v>173.86297051846199</v>
          </cell>
          <cell r="BW205">
            <v>173.86297051846199</v>
          </cell>
          <cell r="BX205">
            <v>173.86297051846199</v>
          </cell>
          <cell r="BY205">
            <v>173.86297051846199</v>
          </cell>
          <cell r="BZ205">
            <v>173.86297051846199</v>
          </cell>
          <cell r="CA205">
            <v>173.86297051846199</v>
          </cell>
          <cell r="CB205">
            <v>173.86297051846199</v>
          </cell>
          <cell r="CC205">
            <v>150.32227213050601</v>
          </cell>
          <cell r="CD205">
            <v>0</v>
          </cell>
          <cell r="CE205">
            <v>92.996472602898294</v>
          </cell>
          <cell r="CF205">
            <v>92.996472602898294</v>
          </cell>
          <cell r="CG205">
            <v>46.498236301449097</v>
          </cell>
          <cell r="CH205">
            <v>92.996472602898294</v>
          </cell>
          <cell r="CI205">
            <v>92.996472602898294</v>
          </cell>
          <cell r="CJ205">
            <v>92.996472602898294</v>
          </cell>
          <cell r="CK205">
            <v>46.498236301449097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46.498236301449097</v>
          </cell>
          <cell r="CU205">
            <v>92.996472602898294</v>
          </cell>
          <cell r="CV205">
            <v>46.498236301449097</v>
          </cell>
          <cell r="CW205">
            <v>92.996472602898294</v>
          </cell>
          <cell r="CX205">
            <v>46.498236301449097</v>
          </cell>
          <cell r="CY205">
            <v>92.996472602898294</v>
          </cell>
          <cell r="CZ205">
            <v>92.996472602898294</v>
          </cell>
          <cell r="DA205">
            <v>46.498236301449097</v>
          </cell>
          <cell r="DB205">
            <v>92.996472602898294</v>
          </cell>
          <cell r="DC205">
            <v>0</v>
          </cell>
          <cell r="DD205">
            <v>0</v>
          </cell>
          <cell r="DE205">
            <v>274.94609291291698</v>
          </cell>
          <cell r="DF205">
            <v>274.94609291291698</v>
          </cell>
          <cell r="DG205">
            <v>274.94609291291698</v>
          </cell>
          <cell r="DH205">
            <v>274.94609291291698</v>
          </cell>
          <cell r="DI205">
            <v>137.47304645645801</v>
          </cell>
          <cell r="DJ205">
            <v>274.94609291291698</v>
          </cell>
          <cell r="DK205">
            <v>274.94609291291698</v>
          </cell>
          <cell r="DL205">
            <v>274.94609291291698</v>
          </cell>
          <cell r="DM205">
            <v>137.47304645645801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137.47304645645801</v>
          </cell>
          <cell r="DV205">
            <v>274.94609291291698</v>
          </cell>
          <cell r="DW205">
            <v>274.94609291291698</v>
          </cell>
          <cell r="DX205">
            <v>274.94609291291698</v>
          </cell>
          <cell r="DY205">
            <v>274.94609291291698</v>
          </cell>
          <cell r="DZ205">
            <v>274.94609291291698</v>
          </cell>
          <cell r="EA205">
            <v>274.94609291291698</v>
          </cell>
          <cell r="EB205">
            <v>274.94609291291698</v>
          </cell>
          <cell r="EC205">
            <v>0</v>
          </cell>
          <cell r="ED205">
            <v>137.47304645645801</v>
          </cell>
          <cell r="EE205">
            <v>137.47304645645801</v>
          </cell>
          <cell r="EF205">
            <v>137.47304645645801</v>
          </cell>
          <cell r="EG205">
            <v>137.47304645645801</v>
          </cell>
          <cell r="EH205">
            <v>137.47304645645801</v>
          </cell>
          <cell r="EI205">
            <v>137.47304645645801</v>
          </cell>
          <cell r="EJ205">
            <v>137.47304645645801</v>
          </cell>
          <cell r="EK205">
            <v>137.47304645645801</v>
          </cell>
          <cell r="EL205">
            <v>68.736523228229103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22.310903483348199</v>
          </cell>
          <cell r="ET205">
            <v>91.047426711577302</v>
          </cell>
          <cell r="EU205">
            <v>137.47304645645801</v>
          </cell>
          <cell r="EV205">
            <v>137.47304645645801</v>
          </cell>
          <cell r="EW205">
            <v>137.47304645645801</v>
          </cell>
          <cell r="EX205">
            <v>137.47304645645801</v>
          </cell>
          <cell r="EY205">
            <v>68.736523228229103</v>
          </cell>
          <cell r="EZ205">
            <v>137.47304645645801</v>
          </cell>
          <cell r="FA205">
            <v>137.47304645645801</v>
          </cell>
          <cell r="FB205">
            <v>0</v>
          </cell>
          <cell r="FC205">
            <v>0</v>
          </cell>
          <cell r="FD205">
            <v>210.25289458046501</v>
          </cell>
          <cell r="FE205">
            <v>210.25289458046501</v>
          </cell>
          <cell r="FF205">
            <v>210.25289458046501</v>
          </cell>
          <cell r="FG205">
            <v>210.25289458046501</v>
          </cell>
          <cell r="FH205">
            <v>210.25289458046501</v>
          </cell>
          <cell r="FI205">
            <v>210.25289458046501</v>
          </cell>
          <cell r="FJ205">
            <v>105.126447290233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105.126447290233</v>
          </cell>
          <cell r="FV205">
            <v>210.25289458046501</v>
          </cell>
          <cell r="FW205">
            <v>210.25289458046501</v>
          </cell>
          <cell r="FX205">
            <v>210.25289458046501</v>
          </cell>
          <cell r="FY205">
            <v>210.25289458046501</v>
          </cell>
          <cell r="FZ205">
            <v>210.25289458046501</v>
          </cell>
          <cell r="GA205">
            <v>210.25289458046501</v>
          </cell>
          <cell r="GB205">
            <v>0</v>
          </cell>
          <cell r="GC205">
            <v>97.039797498676293</v>
          </cell>
          <cell r="GD205">
            <v>97.039797498676293</v>
          </cell>
          <cell r="GE205">
            <v>97.039797498676293</v>
          </cell>
          <cell r="GF205">
            <v>97.039797498676293</v>
          </cell>
          <cell r="GG205">
            <v>97.039797498676293</v>
          </cell>
          <cell r="GH205">
            <v>70.156660327101704</v>
          </cell>
          <cell r="GI205">
            <v>21.636761577763501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29.5918852078557</v>
          </cell>
          <cell r="GT205">
            <v>78.111783957193893</v>
          </cell>
          <cell r="GU205">
            <v>97.039797498676293</v>
          </cell>
          <cell r="GV205">
            <v>97.039797498676293</v>
          </cell>
          <cell r="GW205">
            <v>97.039797498676293</v>
          </cell>
          <cell r="GX205">
            <v>48.519898749338203</v>
          </cell>
          <cell r="GY205">
            <v>97.039797498676293</v>
          </cell>
          <cell r="GZ205">
            <v>48.519898749338203</v>
          </cell>
        </row>
        <row r="206">
          <cell r="D206" t="str">
            <v>ELC51PP-NGLCC1E</v>
          </cell>
          <cell r="E206">
            <v>0</v>
          </cell>
          <cell r="F206">
            <v>0</v>
          </cell>
          <cell r="G206">
            <v>1871.68068243628</v>
          </cell>
          <cell r="H206">
            <v>1871.68068243628</v>
          </cell>
          <cell r="I206">
            <v>1871.68068243628</v>
          </cell>
          <cell r="J206">
            <v>1871.68068243628</v>
          </cell>
          <cell r="K206">
            <v>1871.68068243628</v>
          </cell>
          <cell r="L206">
            <v>1871.68068243628</v>
          </cell>
          <cell r="M206">
            <v>1478.0660149104001</v>
          </cell>
          <cell r="N206">
            <v>935.84034121814102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716.13457116624397</v>
          </cell>
          <cell r="W206">
            <v>1651.9749123843901</v>
          </cell>
          <cell r="X206">
            <v>1871.68068243628</v>
          </cell>
          <cell r="Y206">
            <v>1871.68068243628</v>
          </cell>
          <cell r="Z206">
            <v>1871.68068243628</v>
          </cell>
          <cell r="AA206">
            <v>1871.68068243628</v>
          </cell>
          <cell r="AB206">
            <v>1871.68068243628</v>
          </cell>
          <cell r="AC206">
            <v>1871.68068243628</v>
          </cell>
          <cell r="AD206">
            <v>1871.68068243628</v>
          </cell>
          <cell r="AE206">
            <v>0</v>
          </cell>
          <cell r="AF206">
            <v>856.91404738046697</v>
          </cell>
          <cell r="AG206">
            <v>856.91404738046697</v>
          </cell>
          <cell r="AH206">
            <v>856.91404738046697</v>
          </cell>
          <cell r="AI206">
            <v>856.91404738046697</v>
          </cell>
          <cell r="AJ206">
            <v>856.91404738046697</v>
          </cell>
          <cell r="AK206">
            <v>856.91404738046697</v>
          </cell>
          <cell r="AL206">
            <v>428.45702369023297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428.45702369023297</v>
          </cell>
          <cell r="AW206">
            <v>856.91404738046697</v>
          </cell>
          <cell r="AX206">
            <v>856.91404738046697</v>
          </cell>
          <cell r="AY206">
            <v>856.91404738046697</v>
          </cell>
          <cell r="AZ206">
            <v>856.91404738046697</v>
          </cell>
          <cell r="BA206">
            <v>856.91404738046697</v>
          </cell>
          <cell r="BB206">
            <v>856.91404738046697</v>
          </cell>
          <cell r="BC206">
            <v>856.91404738046697</v>
          </cell>
          <cell r="BD206">
            <v>0</v>
          </cell>
          <cell r="BE206">
            <v>0</v>
          </cell>
          <cell r="BF206">
            <v>969.665895720001</v>
          </cell>
          <cell r="BG206">
            <v>969.665895720001</v>
          </cell>
          <cell r="BH206">
            <v>969.665895720001</v>
          </cell>
          <cell r="BI206">
            <v>969.665895720001</v>
          </cell>
          <cell r="BJ206">
            <v>969.665895720001</v>
          </cell>
          <cell r="BK206">
            <v>969.665895720001</v>
          </cell>
          <cell r="BL206">
            <v>969.665895720001</v>
          </cell>
          <cell r="BM206">
            <v>484.83294786000101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484.83294786000101</v>
          </cell>
          <cell r="BV206">
            <v>969.665895720001</v>
          </cell>
          <cell r="BW206">
            <v>969.665895720001</v>
          </cell>
          <cell r="BX206">
            <v>969.665895720001</v>
          </cell>
          <cell r="BY206">
            <v>969.665895720001</v>
          </cell>
          <cell r="BZ206">
            <v>969.665895720001</v>
          </cell>
          <cell r="CA206">
            <v>969.665895720001</v>
          </cell>
          <cell r="CB206">
            <v>969.665895720001</v>
          </cell>
          <cell r="CC206">
            <v>969.665895720001</v>
          </cell>
          <cell r="CD206">
            <v>0</v>
          </cell>
          <cell r="CE206">
            <v>518.658502361861</v>
          </cell>
          <cell r="CF206">
            <v>518.658502361861</v>
          </cell>
          <cell r="CG206">
            <v>518.658502361861</v>
          </cell>
          <cell r="CH206">
            <v>518.658502361861</v>
          </cell>
          <cell r="CI206">
            <v>518.658502361861</v>
          </cell>
          <cell r="CJ206">
            <v>518.658502361861</v>
          </cell>
          <cell r="CK206">
            <v>518.658502361861</v>
          </cell>
          <cell r="CL206">
            <v>259.32925118093101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259.32925118093101</v>
          </cell>
          <cell r="CU206">
            <v>518.658502361861</v>
          </cell>
          <cell r="CV206">
            <v>518.658502361861</v>
          </cell>
          <cell r="CW206">
            <v>518.658502361861</v>
          </cell>
          <cell r="CX206">
            <v>518.658502361861</v>
          </cell>
          <cell r="CY206">
            <v>518.658502361861</v>
          </cell>
          <cell r="CZ206">
            <v>518.658502361861</v>
          </cell>
          <cell r="DA206">
            <v>518.658502361861</v>
          </cell>
          <cell r="DB206">
            <v>518.658502361861</v>
          </cell>
          <cell r="DC206">
            <v>0</v>
          </cell>
          <cell r="DD206">
            <v>0</v>
          </cell>
          <cell r="DE206">
            <v>1533.4251374176799</v>
          </cell>
          <cell r="DF206">
            <v>1533.4251374176799</v>
          </cell>
          <cell r="DG206">
            <v>1533.4251374176799</v>
          </cell>
          <cell r="DH206">
            <v>1533.4251374176799</v>
          </cell>
          <cell r="DI206">
            <v>1533.4251374176799</v>
          </cell>
          <cell r="DJ206">
            <v>1533.4251374176799</v>
          </cell>
          <cell r="DK206">
            <v>1533.4251374176799</v>
          </cell>
          <cell r="DL206">
            <v>1533.4251374176799</v>
          </cell>
          <cell r="DM206">
            <v>766.71256870883701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766.71256870883701</v>
          </cell>
          <cell r="DU206">
            <v>1533.4251374176799</v>
          </cell>
          <cell r="DV206">
            <v>1533.4251374176799</v>
          </cell>
          <cell r="DW206">
            <v>1533.4251374176799</v>
          </cell>
          <cell r="DX206">
            <v>1533.4251374176799</v>
          </cell>
          <cell r="DY206">
            <v>1533.4251374176799</v>
          </cell>
          <cell r="DZ206">
            <v>1533.4251374176799</v>
          </cell>
          <cell r="EA206">
            <v>1533.4251374176799</v>
          </cell>
          <cell r="EB206">
            <v>1533.4251374176799</v>
          </cell>
          <cell r="EC206">
            <v>0</v>
          </cell>
          <cell r="ED206">
            <v>766.71256870883894</v>
          </cell>
          <cell r="EE206">
            <v>766.71256870883894</v>
          </cell>
          <cell r="EF206">
            <v>766.71256870883894</v>
          </cell>
          <cell r="EG206">
            <v>766.71256870883894</v>
          </cell>
          <cell r="EH206">
            <v>766.71256870883894</v>
          </cell>
          <cell r="EI206">
            <v>766.71256870883894</v>
          </cell>
          <cell r="EJ206">
            <v>766.71256870883894</v>
          </cell>
          <cell r="EK206">
            <v>766.71256870883894</v>
          </cell>
          <cell r="EL206">
            <v>383.35628435441998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383.35628435441998</v>
          </cell>
          <cell r="ET206">
            <v>766.71256870883894</v>
          </cell>
          <cell r="EU206">
            <v>766.71256870883894</v>
          </cell>
          <cell r="EV206">
            <v>766.71256870883894</v>
          </cell>
          <cell r="EW206">
            <v>766.71256870883894</v>
          </cell>
          <cell r="EX206">
            <v>766.71256870883894</v>
          </cell>
          <cell r="EY206">
            <v>766.71256870883894</v>
          </cell>
          <cell r="EZ206">
            <v>766.71256870883894</v>
          </cell>
          <cell r="FA206">
            <v>766.71256870883894</v>
          </cell>
          <cell r="FB206">
            <v>0</v>
          </cell>
          <cell r="FC206">
            <v>0</v>
          </cell>
          <cell r="FD206">
            <v>1172.6192227311601</v>
          </cell>
          <cell r="FE206">
            <v>1172.6192227311601</v>
          </cell>
          <cell r="FF206">
            <v>1172.6192227311601</v>
          </cell>
          <cell r="FG206">
            <v>1172.6192227311601</v>
          </cell>
          <cell r="FH206">
            <v>1172.6192227311601</v>
          </cell>
          <cell r="FI206">
            <v>1172.6192227311601</v>
          </cell>
          <cell r="FJ206">
            <v>1112.33200651376</v>
          </cell>
          <cell r="FK206">
            <v>526.02239514817404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586.30961136558199</v>
          </cell>
          <cell r="FU206">
            <v>1172.6192227311601</v>
          </cell>
          <cell r="FV206">
            <v>1172.6192227311601</v>
          </cell>
          <cell r="FW206">
            <v>1172.6192227311601</v>
          </cell>
          <cell r="FX206">
            <v>1172.6192227311601</v>
          </cell>
          <cell r="FY206">
            <v>1172.6192227311601</v>
          </cell>
          <cell r="FZ206">
            <v>1172.6192227311601</v>
          </cell>
          <cell r="GA206">
            <v>1172.6192227311601</v>
          </cell>
          <cell r="GB206">
            <v>0</v>
          </cell>
          <cell r="GC206">
            <v>541.20887202976803</v>
          </cell>
          <cell r="GD206">
            <v>541.20887202976803</v>
          </cell>
          <cell r="GE206">
            <v>541.20887202976803</v>
          </cell>
          <cell r="GF206">
            <v>541.20887202976803</v>
          </cell>
          <cell r="GG206">
            <v>541.20887202976803</v>
          </cell>
          <cell r="GH206">
            <v>541.20887202976803</v>
          </cell>
          <cell r="GI206">
            <v>270.60443601488402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270.60443601488402</v>
          </cell>
          <cell r="GT206">
            <v>541.20887202976803</v>
          </cell>
          <cell r="GU206">
            <v>541.20887202976803</v>
          </cell>
          <cell r="GV206">
            <v>541.20887202976803</v>
          </cell>
          <cell r="GW206">
            <v>541.20887202976803</v>
          </cell>
          <cell r="GX206">
            <v>541.20887202976803</v>
          </cell>
          <cell r="GY206">
            <v>541.20887202976803</v>
          </cell>
          <cell r="GZ206">
            <v>541.20887202976803</v>
          </cell>
        </row>
        <row r="207">
          <cell r="D207" t="str">
            <v>ELC51PP-NGLCC1N</v>
          </cell>
          <cell r="E207">
            <v>0</v>
          </cell>
          <cell r="F207">
            <v>0</v>
          </cell>
          <cell r="G207">
            <v>3151.26539631879</v>
          </cell>
          <cell r="H207">
            <v>3118.90233072206</v>
          </cell>
          <cell r="I207">
            <v>3227.6104184074902</v>
          </cell>
          <cell r="J207">
            <v>3168.2242145871401</v>
          </cell>
          <cell r="K207">
            <v>3273.66237623489</v>
          </cell>
          <cell r="L207">
            <v>2985.39534673649</v>
          </cell>
          <cell r="M207">
            <v>2050.6913957541701</v>
          </cell>
          <cell r="N207">
            <v>91.588963744160594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1959.10243201001</v>
          </cell>
          <cell r="X207">
            <v>3918.2048640200201</v>
          </cell>
          <cell r="Y207">
            <v>3918.2048640200201</v>
          </cell>
          <cell r="Z207">
            <v>3918.2048640200201</v>
          </cell>
          <cell r="AA207">
            <v>3918.2048640200201</v>
          </cell>
          <cell r="AB207">
            <v>3918.2048640200201</v>
          </cell>
          <cell r="AC207">
            <v>3918.2048640200201</v>
          </cell>
          <cell r="AD207">
            <v>3651.3215009506198</v>
          </cell>
          <cell r="AE207">
            <v>0</v>
          </cell>
          <cell r="AF207">
            <v>1481.30059397228</v>
          </cell>
          <cell r="AG207">
            <v>1428.3812028237201</v>
          </cell>
          <cell r="AH207">
            <v>1392.0685125238899</v>
          </cell>
          <cell r="AI207">
            <v>1403.8341074894199</v>
          </cell>
          <cell r="AJ207">
            <v>1369.89559084915</v>
          </cell>
          <cell r="AK207">
            <v>1190.5545525692</v>
          </cell>
          <cell r="AL207">
            <v>872.11768469802996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563.90115798177703</v>
          </cell>
          <cell r="AW207">
            <v>1095.0326224811199</v>
          </cell>
          <cell r="AX207">
            <v>1489.34737342121</v>
          </cell>
          <cell r="AY207">
            <v>1793.8769256959099</v>
          </cell>
          <cell r="AZ207">
            <v>1779.81720452073</v>
          </cell>
          <cell r="BA207">
            <v>1699.21905773556</v>
          </cell>
          <cell r="BB207">
            <v>1585.5247675869</v>
          </cell>
          <cell r="BC207">
            <v>1430.42778664921</v>
          </cell>
          <cell r="BD207">
            <v>0</v>
          </cell>
          <cell r="BE207">
            <v>0</v>
          </cell>
          <cell r="BF207">
            <v>1769.4588585347899</v>
          </cell>
          <cell r="BG207">
            <v>1733.12227856916</v>
          </cell>
          <cell r="BH207">
            <v>1824.9457107021301</v>
          </cell>
          <cell r="BI207">
            <v>1767.79937958497</v>
          </cell>
          <cell r="BJ207">
            <v>1894.8036822051199</v>
          </cell>
          <cell r="BK207">
            <v>1961.6368033102799</v>
          </cell>
          <cell r="BL207">
            <v>1927.76744207978</v>
          </cell>
          <cell r="BM207">
            <v>1014.95668164374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1014.95668164374</v>
          </cell>
          <cell r="BV207">
            <v>2029.91336328748</v>
          </cell>
          <cell r="BW207">
            <v>2029.91336328748</v>
          </cell>
          <cell r="BX207">
            <v>2029.91336328748</v>
          </cell>
          <cell r="BY207">
            <v>2029.91336328748</v>
          </cell>
          <cell r="BZ207">
            <v>2029.91336328748</v>
          </cell>
          <cell r="CA207">
            <v>2029.91336328748</v>
          </cell>
          <cell r="CB207">
            <v>2029.91336328748</v>
          </cell>
          <cell r="CC207">
            <v>2029.91336328748</v>
          </cell>
          <cell r="CD207">
            <v>0</v>
          </cell>
          <cell r="CE207">
            <v>831.73175863348104</v>
          </cell>
          <cell r="CF207">
            <v>796.230851848572</v>
          </cell>
          <cell r="CG207">
            <v>841.03287788299599</v>
          </cell>
          <cell r="CH207">
            <v>791.02306539727203</v>
          </cell>
          <cell r="CI207">
            <v>811.88250813449702</v>
          </cell>
          <cell r="CJ207">
            <v>807.34260243851998</v>
          </cell>
          <cell r="CK207">
            <v>667.98679676042195</v>
          </cell>
          <cell r="CL207">
            <v>125.102990299816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18.5534058839749</v>
          </cell>
          <cell r="CU207">
            <v>540.35222179038999</v>
          </cell>
          <cell r="CV207">
            <v>873.39409034567598</v>
          </cell>
          <cell r="CW207">
            <v>959.23736129506403</v>
          </cell>
          <cell r="CX207">
            <v>979.38633841964099</v>
          </cell>
          <cell r="CY207">
            <v>913.39826279505201</v>
          </cell>
          <cell r="CZ207">
            <v>937.17516851999505</v>
          </cell>
          <cell r="DA207">
            <v>999.05344009589999</v>
          </cell>
          <cell r="DB207">
            <v>892.79008574527404</v>
          </cell>
          <cell r="DC207">
            <v>0</v>
          </cell>
          <cell r="DD207">
            <v>0</v>
          </cell>
          <cell r="DE207">
            <v>2739.4166758269798</v>
          </cell>
          <cell r="DF207">
            <v>2716.6120679175001</v>
          </cell>
          <cell r="DG207">
            <v>2709.0403549359398</v>
          </cell>
          <cell r="DH207">
            <v>2755.5515078950102</v>
          </cell>
          <cell r="DI207">
            <v>3044.2958598507698</v>
          </cell>
          <cell r="DJ207">
            <v>3131.7157832727098</v>
          </cell>
          <cell r="DK207">
            <v>3210.0955512453202</v>
          </cell>
          <cell r="DL207">
            <v>2485.88863554412</v>
          </cell>
          <cell r="DM207">
            <v>880.84085992146504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1371.5478090327199</v>
          </cell>
          <cell r="DU207">
            <v>2976.5955846553802</v>
          </cell>
          <cell r="DV207">
            <v>3210.0955512453202</v>
          </cell>
          <cell r="DW207">
            <v>3210.0955512453202</v>
          </cell>
          <cell r="DX207">
            <v>3210.0955512453202</v>
          </cell>
          <cell r="DY207">
            <v>3210.0955512453202</v>
          </cell>
          <cell r="DZ207">
            <v>3210.0955512453202</v>
          </cell>
          <cell r="EA207">
            <v>3210.0955512453202</v>
          </cell>
          <cell r="EB207">
            <v>3210.0955512453202</v>
          </cell>
          <cell r="EC207">
            <v>0</v>
          </cell>
          <cell r="ED207">
            <v>1410.7526779985701</v>
          </cell>
          <cell r="EE207">
            <v>1325.65304218491</v>
          </cell>
          <cell r="EF207">
            <v>1296.54921273747</v>
          </cell>
          <cell r="EG207">
            <v>1295.5257339306399</v>
          </cell>
          <cell r="EH207">
            <v>1318.7177320645201</v>
          </cell>
          <cell r="EI207">
            <v>1376.0141586807199</v>
          </cell>
          <cell r="EJ207">
            <v>1359.0397552639199</v>
          </cell>
          <cell r="EK207">
            <v>851.78243153221501</v>
          </cell>
          <cell r="EL207">
            <v>65.329152995680303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802.52388781133004</v>
          </cell>
          <cell r="EU207">
            <v>1224.47878963978</v>
          </cell>
          <cell r="EV207">
            <v>1466.1314534117701</v>
          </cell>
          <cell r="EW207">
            <v>1425.8281899066601</v>
          </cell>
          <cell r="EX207">
            <v>1391.7119395111599</v>
          </cell>
          <cell r="EY207">
            <v>1482.8224236317201</v>
          </cell>
          <cell r="EZ207">
            <v>1481.9652940456299</v>
          </cell>
          <cell r="FA207">
            <v>1432.34256643499</v>
          </cell>
          <cell r="FB207">
            <v>0</v>
          </cell>
          <cell r="FC207">
            <v>0</v>
          </cell>
          <cell r="FD207">
            <v>2053.5816574140699</v>
          </cell>
          <cell r="FE207">
            <v>2043.0501486327</v>
          </cell>
          <cell r="FF207">
            <v>2100.0532256823199</v>
          </cell>
          <cell r="FG207">
            <v>2113.8601903476701</v>
          </cell>
          <cell r="FH207">
            <v>2209.2947870184798</v>
          </cell>
          <cell r="FI207">
            <v>2108.00012548636</v>
          </cell>
          <cell r="FJ207">
            <v>1227.38947547615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1221.71236826272</v>
          </cell>
          <cell r="FU207">
            <v>2345.6284265391</v>
          </cell>
          <cell r="FV207">
            <v>2454.77895095231</v>
          </cell>
          <cell r="FW207">
            <v>2454.77895095231</v>
          </cell>
          <cell r="FX207">
            <v>2454.77895095231</v>
          </cell>
          <cell r="FY207">
            <v>2454.77895095231</v>
          </cell>
          <cell r="FZ207">
            <v>2394.3235385479202</v>
          </cell>
          <cell r="GA207">
            <v>2380.5338723974701</v>
          </cell>
          <cell r="GB207">
            <v>0</v>
          </cell>
          <cell r="GC207">
            <v>943.73181864859805</v>
          </cell>
          <cell r="GD207">
            <v>902.27528013656104</v>
          </cell>
          <cell r="GE207">
            <v>904.27795957950002</v>
          </cell>
          <cell r="GF207">
            <v>914.99375521394904</v>
          </cell>
          <cell r="GG207">
            <v>925.46460039446004</v>
          </cell>
          <cell r="GH207">
            <v>848.65486013852205</v>
          </cell>
          <cell r="GI207">
            <v>566.48745021976094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519.99191789140104</v>
          </cell>
          <cell r="GU207">
            <v>829.20559966073495</v>
          </cell>
          <cell r="GV207">
            <v>1033.8383432381099</v>
          </cell>
          <cell r="GW207">
            <v>1039.92326149628</v>
          </cell>
          <cell r="GX207">
            <v>1062.03141888864</v>
          </cell>
          <cell r="GY207">
            <v>991.01468832935097</v>
          </cell>
          <cell r="GZ207">
            <v>948.78422396138797</v>
          </cell>
        </row>
        <row r="208">
          <cell r="D208" t="str">
            <v>ELC51PP-NGLCT1N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265.72353488372102</v>
          </cell>
          <cell r="Z208">
            <v>265.72353488372102</v>
          </cell>
          <cell r="AA208">
            <v>0</v>
          </cell>
          <cell r="AB208">
            <v>165.760621489035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137.66399999999999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137.66399999999999</v>
          </cell>
          <cell r="BX208">
            <v>48.117946949191001</v>
          </cell>
          <cell r="BY208">
            <v>137.66399999999999</v>
          </cell>
          <cell r="BZ208">
            <v>44.930069522584397</v>
          </cell>
          <cell r="CA208">
            <v>3.0642941460864299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217.70120930232599</v>
          </cell>
          <cell r="DW208">
            <v>82.016924475958206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</row>
        <row r="209">
          <cell r="D209" t="str">
            <v>ELC51PP-NGLFEC1E</v>
          </cell>
          <cell r="E209">
            <v>0</v>
          </cell>
          <cell r="F209">
            <v>0</v>
          </cell>
          <cell r="G209">
            <v>24.164233953488399</v>
          </cell>
          <cell r="H209">
            <v>24.164233953488399</v>
          </cell>
          <cell r="I209">
            <v>24.164233953488399</v>
          </cell>
          <cell r="J209">
            <v>24.164233953488399</v>
          </cell>
          <cell r="K209">
            <v>24.164233953488399</v>
          </cell>
          <cell r="L209">
            <v>24.164233953488399</v>
          </cell>
          <cell r="M209">
            <v>24.164233953488399</v>
          </cell>
          <cell r="N209">
            <v>24.164233953488399</v>
          </cell>
          <cell r="O209">
            <v>15.4156167209293</v>
          </cell>
          <cell r="P209">
            <v>3.3334997441851701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12.082116976744199</v>
          </cell>
          <cell r="V209">
            <v>24.164233953488399</v>
          </cell>
          <cell r="W209">
            <v>24.164233953488399</v>
          </cell>
          <cell r="X209">
            <v>24.164233953488399</v>
          </cell>
          <cell r="Y209">
            <v>24.164233953488399</v>
          </cell>
          <cell r="Z209">
            <v>24.164233953488399</v>
          </cell>
          <cell r="AA209">
            <v>24.164233953488399</v>
          </cell>
          <cell r="AB209">
            <v>24.164233953488399</v>
          </cell>
          <cell r="AC209">
            <v>24.164233953488399</v>
          </cell>
          <cell r="AD209">
            <v>24.164233953488399</v>
          </cell>
          <cell r="AE209">
            <v>0</v>
          </cell>
          <cell r="AF209">
            <v>11.063143255813999</v>
          </cell>
          <cell r="AG209">
            <v>11.063143255813999</v>
          </cell>
          <cell r="AH209">
            <v>11.063143255813999</v>
          </cell>
          <cell r="AI209">
            <v>11.063143255813999</v>
          </cell>
          <cell r="AJ209">
            <v>11.063143255813999</v>
          </cell>
          <cell r="AK209">
            <v>11.063143255813999</v>
          </cell>
          <cell r="AL209">
            <v>11.063143255813999</v>
          </cell>
          <cell r="AM209">
            <v>11.063143255813999</v>
          </cell>
          <cell r="AN209">
            <v>11.063143255813999</v>
          </cell>
          <cell r="AO209">
            <v>5.5315716279069802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5.5315716279069802</v>
          </cell>
          <cell r="AU209">
            <v>11.063143255813999</v>
          </cell>
          <cell r="AV209">
            <v>11.063143255813999</v>
          </cell>
          <cell r="AW209">
            <v>11.063143255813999</v>
          </cell>
          <cell r="AX209">
            <v>11.063143255813999</v>
          </cell>
          <cell r="AY209">
            <v>11.063143255813999</v>
          </cell>
          <cell r="AZ209">
            <v>11.063143255813999</v>
          </cell>
          <cell r="BA209">
            <v>11.063143255813999</v>
          </cell>
          <cell r="BB209">
            <v>11.063143255813999</v>
          </cell>
          <cell r="BC209">
            <v>11.063143255813999</v>
          </cell>
          <cell r="BD209">
            <v>0</v>
          </cell>
          <cell r="BE209">
            <v>0</v>
          </cell>
          <cell r="BF209">
            <v>12.51882</v>
          </cell>
          <cell r="BG209">
            <v>12.51882</v>
          </cell>
          <cell r="BH209">
            <v>12.51882</v>
          </cell>
          <cell r="BI209">
            <v>12.51882</v>
          </cell>
          <cell r="BJ209">
            <v>12.51882</v>
          </cell>
          <cell r="BK209">
            <v>12.51882</v>
          </cell>
          <cell r="BL209">
            <v>12.51882</v>
          </cell>
          <cell r="BM209">
            <v>12.51882</v>
          </cell>
          <cell r="BN209">
            <v>12.51882</v>
          </cell>
          <cell r="BO209">
            <v>6.2594100000000097</v>
          </cell>
          <cell r="BP209">
            <v>0</v>
          </cell>
          <cell r="BQ209">
            <v>0</v>
          </cell>
          <cell r="BR209">
            <v>0</v>
          </cell>
          <cell r="BS209">
            <v>6.2594100000000097</v>
          </cell>
          <cell r="BT209">
            <v>12.51882</v>
          </cell>
          <cell r="BU209">
            <v>12.51882</v>
          </cell>
          <cell r="BV209">
            <v>12.51882</v>
          </cell>
          <cell r="BW209">
            <v>12.51882</v>
          </cell>
          <cell r="BX209">
            <v>12.51882</v>
          </cell>
          <cell r="BY209">
            <v>12.51882</v>
          </cell>
          <cell r="BZ209">
            <v>12.51882</v>
          </cell>
          <cell r="CA209">
            <v>12.51882</v>
          </cell>
          <cell r="CB209">
            <v>12.51882</v>
          </cell>
          <cell r="CC209">
            <v>12.51882</v>
          </cell>
          <cell r="CD209">
            <v>0</v>
          </cell>
          <cell r="CE209">
            <v>6.6961130232558199</v>
          </cell>
          <cell r="CF209">
            <v>6.6961130232558199</v>
          </cell>
          <cell r="CG209">
            <v>6.6961130232558199</v>
          </cell>
          <cell r="CH209">
            <v>6.6961130232558199</v>
          </cell>
          <cell r="CI209">
            <v>6.6961130232558199</v>
          </cell>
          <cell r="CJ209">
            <v>6.6961130232558199</v>
          </cell>
          <cell r="CK209">
            <v>6.6961130232558199</v>
          </cell>
          <cell r="CL209">
            <v>6.6961130232558199</v>
          </cell>
          <cell r="CM209">
            <v>3.34805651162791</v>
          </cell>
          <cell r="CN209">
            <v>0</v>
          </cell>
          <cell r="CO209">
            <v>0</v>
          </cell>
          <cell r="CP209">
            <v>0</v>
          </cell>
          <cell r="CQ209">
            <v>3.34805651162791</v>
          </cell>
          <cell r="CR209">
            <v>0</v>
          </cell>
          <cell r="CS209">
            <v>3.34805651162791</v>
          </cell>
          <cell r="CT209">
            <v>6.6961130232558199</v>
          </cell>
          <cell r="CU209">
            <v>6.6961130232558199</v>
          </cell>
          <cell r="CV209">
            <v>6.6961130232558199</v>
          </cell>
          <cell r="CW209">
            <v>6.6961130232558199</v>
          </cell>
          <cell r="CX209">
            <v>6.6961130232558199</v>
          </cell>
          <cell r="CY209">
            <v>6.6961130232558199</v>
          </cell>
          <cell r="CZ209">
            <v>6.6961130232558199</v>
          </cell>
          <cell r="DA209">
            <v>6.6961130232558199</v>
          </cell>
          <cell r="DB209">
            <v>6.6961130232558199</v>
          </cell>
          <cell r="DC209">
            <v>0</v>
          </cell>
          <cell r="DD209">
            <v>0</v>
          </cell>
          <cell r="DE209">
            <v>19.797203720930298</v>
          </cell>
          <cell r="DF209">
            <v>19.797203720930298</v>
          </cell>
          <cell r="DG209">
            <v>19.797203720930298</v>
          </cell>
          <cell r="DH209">
            <v>19.797203720930298</v>
          </cell>
          <cell r="DI209">
            <v>19.797203720930298</v>
          </cell>
          <cell r="DJ209">
            <v>19.797203720930298</v>
          </cell>
          <cell r="DK209">
            <v>19.797203720930298</v>
          </cell>
          <cell r="DL209">
            <v>19.797203720930298</v>
          </cell>
          <cell r="DM209">
            <v>19.797203720930298</v>
          </cell>
          <cell r="DN209">
            <v>19.797203720930298</v>
          </cell>
          <cell r="DO209">
            <v>9.8986018604651207</v>
          </cell>
          <cell r="DP209">
            <v>0</v>
          </cell>
          <cell r="DQ209">
            <v>0</v>
          </cell>
          <cell r="DR209">
            <v>0</v>
          </cell>
          <cell r="DS209">
            <v>9.8986018604651207</v>
          </cell>
          <cell r="DT209">
            <v>19.797203720930298</v>
          </cell>
          <cell r="DU209">
            <v>19.797203720930298</v>
          </cell>
          <cell r="DV209">
            <v>19.797203720930298</v>
          </cell>
          <cell r="DW209">
            <v>19.797203720930298</v>
          </cell>
          <cell r="DX209">
            <v>19.797203720930298</v>
          </cell>
          <cell r="DY209">
            <v>19.797203720930298</v>
          </cell>
          <cell r="DZ209">
            <v>19.797203720930298</v>
          </cell>
          <cell r="EA209">
            <v>19.797203720930298</v>
          </cell>
          <cell r="EB209">
            <v>19.797203720930298</v>
          </cell>
          <cell r="EC209">
            <v>0</v>
          </cell>
          <cell r="ED209">
            <v>9.8986018604651402</v>
          </cell>
          <cell r="EE209">
            <v>9.8986018604651402</v>
          </cell>
          <cell r="EF209">
            <v>9.8986018604651402</v>
          </cell>
          <cell r="EG209">
            <v>9.8986018604651402</v>
          </cell>
          <cell r="EH209">
            <v>9.8986018604651402</v>
          </cell>
          <cell r="EI209">
            <v>9.8986018604651402</v>
          </cell>
          <cell r="EJ209">
            <v>9.8986018604651402</v>
          </cell>
          <cell r="EK209">
            <v>9.8986018604651402</v>
          </cell>
          <cell r="EL209">
            <v>9.8986018604651402</v>
          </cell>
          <cell r="EM209">
            <v>9.8986018604651402</v>
          </cell>
          <cell r="EN209">
            <v>4.9493009302325799</v>
          </cell>
          <cell r="EO209">
            <v>0</v>
          </cell>
          <cell r="EP209">
            <v>0</v>
          </cell>
          <cell r="EQ209">
            <v>0</v>
          </cell>
          <cell r="ER209">
            <v>4.9493009302325799</v>
          </cell>
          <cell r="ES209">
            <v>9.8986018604651402</v>
          </cell>
          <cell r="ET209">
            <v>9.8986018604651402</v>
          </cell>
          <cell r="EU209">
            <v>9.8986018604651402</v>
          </cell>
          <cell r="EV209">
            <v>9.8986018604651402</v>
          </cell>
          <cell r="EW209">
            <v>9.8986018604651402</v>
          </cell>
          <cell r="EX209">
            <v>9.8986018604651402</v>
          </cell>
          <cell r="EY209">
            <v>9.8986018604651402</v>
          </cell>
          <cell r="EZ209">
            <v>9.8986018604651402</v>
          </cell>
          <cell r="FA209">
            <v>9.8986018604651402</v>
          </cell>
          <cell r="FB209">
            <v>0</v>
          </cell>
          <cell r="FC209">
            <v>0</v>
          </cell>
          <cell r="FD209">
            <v>15.1390381395349</v>
          </cell>
          <cell r="FE209">
            <v>15.1390381395349</v>
          </cell>
          <cell r="FF209">
            <v>15.1390381395349</v>
          </cell>
          <cell r="FG209">
            <v>15.1390381395349</v>
          </cell>
          <cell r="FH209">
            <v>15.1390381395349</v>
          </cell>
          <cell r="FI209">
            <v>15.1390381395349</v>
          </cell>
          <cell r="FJ209">
            <v>15.1390381395349</v>
          </cell>
          <cell r="FK209">
            <v>15.1390381395349</v>
          </cell>
          <cell r="FL209">
            <v>7.5695190697674501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7.5695190697674501</v>
          </cell>
          <cell r="FS209">
            <v>15.1390381395349</v>
          </cell>
          <cell r="FT209">
            <v>15.1390381395349</v>
          </cell>
          <cell r="FU209">
            <v>15.1390381395349</v>
          </cell>
          <cell r="FV209">
            <v>15.1390381395349</v>
          </cell>
          <cell r="FW209">
            <v>15.1390381395349</v>
          </cell>
          <cell r="FX209">
            <v>15.1390381395349</v>
          </cell>
          <cell r="FY209">
            <v>15.1390381395349</v>
          </cell>
          <cell r="FZ209">
            <v>15.1390381395349</v>
          </cell>
          <cell r="GA209">
            <v>15.1390381395349</v>
          </cell>
          <cell r="GB209">
            <v>0</v>
          </cell>
          <cell r="GC209">
            <v>6.9872483720930303</v>
          </cell>
          <cell r="GD209">
            <v>6.9872483720930303</v>
          </cell>
          <cell r="GE209">
            <v>6.9872483720930303</v>
          </cell>
          <cell r="GF209">
            <v>6.9872483720930303</v>
          </cell>
          <cell r="GG209">
            <v>6.9872483720930303</v>
          </cell>
          <cell r="GH209">
            <v>6.9872483720930303</v>
          </cell>
          <cell r="GI209">
            <v>6.9872483720930303</v>
          </cell>
          <cell r="GJ209">
            <v>3.49362418604652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3.49362418604652</v>
          </cell>
          <cell r="GP209">
            <v>0</v>
          </cell>
          <cell r="GQ209">
            <v>3.49362418604652</v>
          </cell>
          <cell r="GR209">
            <v>6.9872483720930303</v>
          </cell>
          <cell r="GS209">
            <v>6.9872483720930303</v>
          </cell>
          <cell r="GT209">
            <v>6.9872483720930303</v>
          </cell>
          <cell r="GU209">
            <v>6.9872483720930303</v>
          </cell>
          <cell r="GV209">
            <v>6.9872483720930303</v>
          </cell>
          <cell r="GW209">
            <v>6.9872483720930303</v>
          </cell>
          <cell r="GX209">
            <v>6.9872483720930303</v>
          </cell>
          <cell r="GY209">
            <v>6.9872483720930303</v>
          </cell>
          <cell r="GZ209">
            <v>6.9872483720930303</v>
          </cell>
        </row>
        <row r="210">
          <cell r="D210" t="str">
            <v>ELC51PP-NGLFEC1N</v>
          </cell>
          <cell r="E210">
            <v>0</v>
          </cell>
          <cell r="F210">
            <v>0</v>
          </cell>
          <cell r="G210">
            <v>37.782565116279102</v>
          </cell>
          <cell r="H210">
            <v>37.782565116279102</v>
          </cell>
          <cell r="I210">
            <v>37.782565116279102</v>
          </cell>
          <cell r="J210">
            <v>37.782565116279102</v>
          </cell>
          <cell r="K210">
            <v>37.782565116279102</v>
          </cell>
          <cell r="L210">
            <v>37.782565116279102</v>
          </cell>
          <cell r="M210">
            <v>37.782565116279102</v>
          </cell>
          <cell r="N210">
            <v>37.782565116279102</v>
          </cell>
          <cell r="O210">
            <v>18.891282558139601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13.838433488367</v>
          </cell>
          <cell r="U210">
            <v>18.891282558139601</v>
          </cell>
          <cell r="V210">
            <v>37.782565116279102</v>
          </cell>
          <cell r="W210">
            <v>37.782565116279102</v>
          </cell>
          <cell r="X210">
            <v>37.782565116279102</v>
          </cell>
          <cell r="Y210">
            <v>37.782565116279102</v>
          </cell>
          <cell r="Z210">
            <v>37.782565116279102</v>
          </cell>
          <cell r="AA210">
            <v>37.782565116279102</v>
          </cell>
          <cell r="AB210">
            <v>37.782565116279102</v>
          </cell>
          <cell r="AC210">
            <v>37.782565116279102</v>
          </cell>
          <cell r="AD210">
            <v>37.782565116279102</v>
          </cell>
          <cell r="AE210">
            <v>0</v>
          </cell>
          <cell r="AF210">
            <v>17.298041860465101</v>
          </cell>
          <cell r="AG210">
            <v>17.298041860465101</v>
          </cell>
          <cell r="AH210">
            <v>17.298041860465101</v>
          </cell>
          <cell r="AI210">
            <v>17.298041860465101</v>
          </cell>
          <cell r="AJ210">
            <v>17.298041860465101</v>
          </cell>
          <cell r="AK210">
            <v>17.298041860465101</v>
          </cell>
          <cell r="AL210">
            <v>17.298041860465101</v>
          </cell>
          <cell r="AM210">
            <v>17.298041860465101</v>
          </cell>
          <cell r="AN210">
            <v>8.6490209302325791</v>
          </cell>
          <cell r="AO210">
            <v>8.6490209302325791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8.6490209302325791</v>
          </cell>
          <cell r="AU210">
            <v>17.298041860465101</v>
          </cell>
          <cell r="AV210">
            <v>17.298041860465101</v>
          </cell>
          <cell r="AW210">
            <v>17.298041860465101</v>
          </cell>
          <cell r="AX210">
            <v>17.298041860465101</v>
          </cell>
          <cell r="AY210">
            <v>17.298041860465101</v>
          </cell>
          <cell r="AZ210">
            <v>17.298041860465101</v>
          </cell>
          <cell r="BA210">
            <v>17.298041860465101</v>
          </cell>
          <cell r="BB210">
            <v>17.298041860465101</v>
          </cell>
          <cell r="BC210">
            <v>17.298041860465101</v>
          </cell>
          <cell r="BD210">
            <v>0</v>
          </cell>
          <cell r="BE210">
            <v>0</v>
          </cell>
          <cell r="BF210">
            <v>19.574100000000001</v>
          </cell>
          <cell r="BG210">
            <v>19.574100000000001</v>
          </cell>
          <cell r="BH210">
            <v>19.574100000000001</v>
          </cell>
          <cell r="BI210">
            <v>19.574100000000001</v>
          </cell>
          <cell r="BJ210">
            <v>19.574100000000001</v>
          </cell>
          <cell r="BK210">
            <v>19.574100000000001</v>
          </cell>
          <cell r="BL210">
            <v>19.574100000000001</v>
          </cell>
          <cell r="BM210">
            <v>19.574100000000001</v>
          </cell>
          <cell r="BN210">
            <v>19.574100000000001</v>
          </cell>
          <cell r="BO210">
            <v>9.7870500000000202</v>
          </cell>
          <cell r="BP210">
            <v>0</v>
          </cell>
          <cell r="BQ210">
            <v>0</v>
          </cell>
          <cell r="BR210">
            <v>9.7870500000000202</v>
          </cell>
          <cell r="BS210">
            <v>9.7870500000000096</v>
          </cell>
          <cell r="BT210">
            <v>19.574100000000001</v>
          </cell>
          <cell r="BU210">
            <v>19.574100000000001</v>
          </cell>
          <cell r="BV210">
            <v>19.574100000000001</v>
          </cell>
          <cell r="BW210">
            <v>19.574100000000001</v>
          </cell>
          <cell r="BX210">
            <v>19.574100000000001</v>
          </cell>
          <cell r="BY210">
            <v>19.574100000000001</v>
          </cell>
          <cell r="BZ210">
            <v>19.574100000000001</v>
          </cell>
          <cell r="CA210">
            <v>19.574100000000001</v>
          </cell>
          <cell r="CB210">
            <v>19.574100000000001</v>
          </cell>
          <cell r="CC210">
            <v>19.574100000000001</v>
          </cell>
          <cell r="CD210">
            <v>0</v>
          </cell>
          <cell r="CE210">
            <v>10.469867441860499</v>
          </cell>
          <cell r="CF210">
            <v>10.469867441860499</v>
          </cell>
          <cell r="CG210">
            <v>10.469867441860499</v>
          </cell>
          <cell r="CH210">
            <v>10.469867441860499</v>
          </cell>
          <cell r="CI210">
            <v>10.469867441860499</v>
          </cell>
          <cell r="CJ210">
            <v>10.469867441860499</v>
          </cell>
          <cell r="CK210">
            <v>10.469867441860499</v>
          </cell>
          <cell r="CL210">
            <v>10.469867441860499</v>
          </cell>
          <cell r="CM210">
            <v>5.2349337209302496</v>
          </cell>
          <cell r="CN210">
            <v>0</v>
          </cell>
          <cell r="CO210">
            <v>0</v>
          </cell>
          <cell r="CP210">
            <v>0</v>
          </cell>
          <cell r="CQ210">
            <v>5.2349337209302398</v>
          </cell>
          <cell r="CR210">
            <v>0</v>
          </cell>
          <cell r="CS210">
            <v>5.2349337209302496</v>
          </cell>
          <cell r="CT210">
            <v>10.469867441860499</v>
          </cell>
          <cell r="CU210">
            <v>10.469867441860499</v>
          </cell>
          <cell r="CV210">
            <v>10.469867441860499</v>
          </cell>
          <cell r="CW210">
            <v>10.469867441860499</v>
          </cell>
          <cell r="CX210">
            <v>10.469867441860499</v>
          </cell>
          <cell r="CY210">
            <v>10.469867441860499</v>
          </cell>
          <cell r="CZ210">
            <v>10.469867441860499</v>
          </cell>
          <cell r="DA210">
            <v>10.469867441860499</v>
          </cell>
          <cell r="DB210">
            <v>10.469867441860499</v>
          </cell>
          <cell r="DC210">
            <v>0</v>
          </cell>
          <cell r="DD210">
            <v>0</v>
          </cell>
          <cell r="DE210">
            <v>30.954390697674501</v>
          </cell>
          <cell r="DF210">
            <v>30.954390697674501</v>
          </cell>
          <cell r="DG210">
            <v>30.954390697674501</v>
          </cell>
          <cell r="DH210">
            <v>30.954390697674501</v>
          </cell>
          <cell r="DI210">
            <v>30.954390697674501</v>
          </cell>
          <cell r="DJ210">
            <v>30.954390697674501</v>
          </cell>
          <cell r="DK210">
            <v>30.954390697674501</v>
          </cell>
          <cell r="DL210">
            <v>30.954390697674501</v>
          </cell>
          <cell r="DM210">
            <v>30.954390697674501</v>
          </cell>
          <cell r="DN210">
            <v>15.477195348837199</v>
          </cell>
          <cell r="DO210">
            <v>15.477195348837199</v>
          </cell>
          <cell r="DP210">
            <v>0</v>
          </cell>
          <cell r="DQ210">
            <v>0</v>
          </cell>
          <cell r="DR210">
            <v>15.477195348837199</v>
          </cell>
          <cell r="DS210">
            <v>15.477195348837199</v>
          </cell>
          <cell r="DT210">
            <v>30.954390697674501</v>
          </cell>
          <cell r="DU210">
            <v>30.954390697674501</v>
          </cell>
          <cell r="DV210">
            <v>30.954390697674501</v>
          </cell>
          <cell r="DW210">
            <v>30.954390697674501</v>
          </cell>
          <cell r="DX210">
            <v>30.954390697674501</v>
          </cell>
          <cell r="DY210">
            <v>30.954390697674501</v>
          </cell>
          <cell r="DZ210">
            <v>30.954390697674501</v>
          </cell>
          <cell r="EA210">
            <v>30.954390697674501</v>
          </cell>
          <cell r="EB210">
            <v>30.954390697674501</v>
          </cell>
          <cell r="EC210">
            <v>0</v>
          </cell>
          <cell r="ED210">
            <v>15.477195348837199</v>
          </cell>
          <cell r="EE210">
            <v>15.477195348837199</v>
          </cell>
          <cell r="EF210">
            <v>15.477195348837199</v>
          </cell>
          <cell r="EG210">
            <v>15.477195348837199</v>
          </cell>
          <cell r="EH210">
            <v>15.477195348837199</v>
          </cell>
          <cell r="EI210">
            <v>15.477195348837199</v>
          </cell>
          <cell r="EJ210">
            <v>15.477195348837199</v>
          </cell>
          <cell r="EK210">
            <v>15.477195348837199</v>
          </cell>
          <cell r="EL210">
            <v>15.477195348837199</v>
          </cell>
          <cell r="EM210">
            <v>7.7385976744186298</v>
          </cell>
          <cell r="EN210">
            <v>7.7385976744186298</v>
          </cell>
          <cell r="EO210">
            <v>0</v>
          </cell>
          <cell r="EP210">
            <v>0</v>
          </cell>
          <cell r="EQ210">
            <v>7.7385976744186298</v>
          </cell>
          <cell r="ER210">
            <v>7.7385976744186298</v>
          </cell>
          <cell r="ES210">
            <v>15.477195348837199</v>
          </cell>
          <cell r="ET210">
            <v>15.477195348837199</v>
          </cell>
          <cell r="EU210">
            <v>15.477195348837199</v>
          </cell>
          <cell r="EV210">
            <v>15.477195348837199</v>
          </cell>
          <cell r="EW210">
            <v>15.477195348837199</v>
          </cell>
          <cell r="EX210">
            <v>15.477195348837199</v>
          </cell>
          <cell r="EY210">
            <v>15.477195348837199</v>
          </cell>
          <cell r="EZ210">
            <v>15.477195348837199</v>
          </cell>
          <cell r="FA210">
            <v>15.477195348837199</v>
          </cell>
          <cell r="FB210">
            <v>0</v>
          </cell>
          <cell r="FC210">
            <v>0</v>
          </cell>
          <cell r="FD210">
            <v>23.6710046511628</v>
          </cell>
          <cell r="FE210">
            <v>23.6710046511628</v>
          </cell>
          <cell r="FF210">
            <v>23.6710046511628</v>
          </cell>
          <cell r="FG210">
            <v>23.6710046511628</v>
          </cell>
          <cell r="FH210">
            <v>23.6710046511628</v>
          </cell>
          <cell r="FI210">
            <v>23.6710046511628</v>
          </cell>
          <cell r="FJ210">
            <v>23.6710046511628</v>
          </cell>
          <cell r="FK210">
            <v>23.6710046511628</v>
          </cell>
          <cell r="FL210">
            <v>11.8355023255814</v>
          </cell>
          <cell r="FM210">
            <v>0</v>
          </cell>
          <cell r="FN210">
            <v>0</v>
          </cell>
          <cell r="FO210">
            <v>0</v>
          </cell>
          <cell r="FP210">
            <v>11.8355023255814</v>
          </cell>
          <cell r="FQ210">
            <v>0</v>
          </cell>
          <cell r="FR210">
            <v>11.8355023255814</v>
          </cell>
          <cell r="FS210">
            <v>23.6710046511628</v>
          </cell>
          <cell r="FT210">
            <v>23.6710046511628</v>
          </cell>
          <cell r="FU210">
            <v>23.6710046511628</v>
          </cell>
          <cell r="FV210">
            <v>23.6710046511628</v>
          </cell>
          <cell r="FW210">
            <v>23.6710046511628</v>
          </cell>
          <cell r="FX210">
            <v>23.6710046511628</v>
          </cell>
          <cell r="FY210">
            <v>23.6710046511628</v>
          </cell>
          <cell r="FZ210">
            <v>23.6710046511628</v>
          </cell>
          <cell r="GA210">
            <v>23.6710046511628</v>
          </cell>
          <cell r="GB210">
            <v>0</v>
          </cell>
          <cell r="GC210">
            <v>10.9250790697675</v>
          </cell>
          <cell r="GD210">
            <v>10.9250790697675</v>
          </cell>
          <cell r="GE210">
            <v>10.9250790697675</v>
          </cell>
          <cell r="GF210">
            <v>10.9250790697675</v>
          </cell>
          <cell r="GG210">
            <v>10.9250790697675</v>
          </cell>
          <cell r="GH210">
            <v>10.9250790697675</v>
          </cell>
          <cell r="GI210">
            <v>10.9250790697675</v>
          </cell>
          <cell r="GJ210">
            <v>5.4625395348837298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5.4625395348837298</v>
          </cell>
          <cell r="GS210">
            <v>10.9250790697675</v>
          </cell>
          <cell r="GT210">
            <v>10.9250790697675</v>
          </cell>
          <cell r="GU210">
            <v>10.9250790697675</v>
          </cell>
          <cell r="GV210">
            <v>10.9250790697675</v>
          </cell>
          <cell r="GW210">
            <v>10.9250790697675</v>
          </cell>
          <cell r="GX210">
            <v>10.9250790697675</v>
          </cell>
          <cell r="GY210">
            <v>10.9250790697675</v>
          </cell>
          <cell r="GZ210">
            <v>10.9250790697675</v>
          </cell>
        </row>
        <row r="211">
          <cell r="D211" t="str">
            <v>ELC62PP-NURAPR1N</v>
          </cell>
          <cell r="E211">
            <v>16672.180304318699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9000.1501009576295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</row>
        <row r="212">
          <cell r="D212" t="str">
            <v>ELC64PP-GHY1E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90.852880222595203</v>
          </cell>
          <cell r="X212">
            <v>67.504766632290497</v>
          </cell>
          <cell r="Y212">
            <v>131.34880406511601</v>
          </cell>
          <cell r="Z212">
            <v>131.34880406511601</v>
          </cell>
          <cell r="AA212">
            <v>131.34880406511601</v>
          </cell>
          <cell r="AB212">
            <v>131.34880406511601</v>
          </cell>
          <cell r="AC212">
            <v>26.2798399196924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58.868520040905203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68.048175600000107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68.048175600000107</v>
          </cell>
          <cell r="BV212">
            <v>68.048175600000107</v>
          </cell>
          <cell r="BW212">
            <v>68.048175600000107</v>
          </cell>
          <cell r="BX212">
            <v>68.048175600000107</v>
          </cell>
          <cell r="BY212">
            <v>68.048175600000107</v>
          </cell>
          <cell r="BZ212">
            <v>68.048175600000107</v>
          </cell>
          <cell r="CA212">
            <v>68.048175600000107</v>
          </cell>
          <cell r="CB212">
            <v>68.048175600000107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75.903999370773903</v>
          </cell>
          <cell r="DL212">
            <v>48.572184630764603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107.61106839069799</v>
          </cell>
          <cell r="DV212">
            <v>107.61106839069799</v>
          </cell>
          <cell r="DW212">
            <v>107.61106839069799</v>
          </cell>
          <cell r="DX212">
            <v>107.61106839069799</v>
          </cell>
          <cell r="DY212">
            <v>107.61106839069799</v>
          </cell>
          <cell r="DZ212">
            <v>107.61106839069799</v>
          </cell>
          <cell r="EA212">
            <v>107.61106839069799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19.734158531815801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82.290817004651302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82.290817004651302</v>
          </cell>
          <cell r="FW212">
            <v>82.290817004651302</v>
          </cell>
          <cell r="FX212">
            <v>82.290817004651302</v>
          </cell>
          <cell r="FY212">
            <v>82.290817004651302</v>
          </cell>
          <cell r="FZ212">
            <v>82.290817004651302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</row>
        <row r="213">
          <cell r="D213" t="str">
            <v>ELC65PP-PHY1E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390.28144186046597</v>
          </cell>
          <cell r="Z213">
            <v>390.28144186046597</v>
          </cell>
          <cell r="AA213">
            <v>390.28144186046802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178.68306976744199</v>
          </cell>
          <cell r="AW213">
            <v>178.68306976744199</v>
          </cell>
          <cell r="AX213">
            <v>178.68306976744299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92.810695356148102</v>
          </cell>
          <cell r="BV213">
            <v>122.556352256255</v>
          </cell>
          <cell r="BW213">
            <v>202.19399999999999</v>
          </cell>
          <cell r="BX213">
            <v>189.02095238759901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108.150279069768</v>
          </cell>
          <cell r="CU213">
            <v>108.150279069768</v>
          </cell>
          <cell r="CV213">
            <v>108.150279069768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25.990255052894199</v>
          </cell>
          <cell r="DU213">
            <v>0</v>
          </cell>
          <cell r="DV213">
            <v>319.74865116279102</v>
          </cell>
          <cell r="DW213">
            <v>319.74865116279102</v>
          </cell>
          <cell r="DX213">
            <v>252.251023056435</v>
          </cell>
          <cell r="DY213">
            <v>41.5073730534627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159.87432558139599</v>
          </cell>
          <cell r="ET213">
            <v>159.87432558139599</v>
          </cell>
          <cell r="EU213">
            <v>159.87432558139699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244.51367441860501</v>
          </cell>
          <cell r="FU213">
            <v>47.451380362310097</v>
          </cell>
          <cell r="FV213">
            <v>244.51367441860501</v>
          </cell>
          <cell r="FW213">
            <v>162.48790224243299</v>
          </cell>
          <cell r="FX213">
            <v>34.574391813862903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112.85246511627901</v>
          </cell>
          <cell r="GT213">
            <v>112.85246511627901</v>
          </cell>
          <cell r="GU213">
            <v>112.85246511628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</row>
        <row r="214">
          <cell r="D214" t="str">
            <v>ELC65PP-PHY1N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166.077209302326</v>
          </cell>
          <cell r="Z214">
            <v>166.077209302326</v>
          </cell>
          <cell r="AA214">
            <v>158.28293874456401</v>
          </cell>
          <cell r="AB214">
            <v>7.7942705577623901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76.035348837209497</v>
          </cell>
          <cell r="AW214">
            <v>76.035348837209497</v>
          </cell>
          <cell r="AX214">
            <v>76.035348837209696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9.7505262221515103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27.488301656130499</v>
          </cell>
          <cell r="BV214">
            <v>0</v>
          </cell>
          <cell r="BW214">
            <v>86.040000000000106</v>
          </cell>
          <cell r="BX214">
            <v>86.040000000000106</v>
          </cell>
          <cell r="BY214">
            <v>48.801172121718302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46.021395348837302</v>
          </cell>
          <cell r="CU214">
            <v>46.021395348837302</v>
          </cell>
          <cell r="CV214">
            <v>46.021395348837501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98.531549651092902</v>
          </cell>
          <cell r="DV214">
            <v>136.06325581395399</v>
          </cell>
          <cell r="DW214">
            <v>136.06325581395399</v>
          </cell>
          <cell r="DX214">
            <v>37.531706162861397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68.031627906976894</v>
          </cell>
          <cell r="ET214">
            <v>68.031627906976894</v>
          </cell>
          <cell r="EU214">
            <v>68.031627906977107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104.048372093023</v>
          </cell>
          <cell r="FU214">
            <v>0</v>
          </cell>
          <cell r="FV214">
            <v>27.649743985299899</v>
          </cell>
          <cell r="FW214">
            <v>104.048372093023</v>
          </cell>
          <cell r="FX214">
            <v>68.021507677660907</v>
          </cell>
          <cell r="FY214">
            <v>8.3771204300628508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48.0223255813954</v>
          </cell>
          <cell r="GT214">
            <v>48.0223255813954</v>
          </cell>
          <cell r="GU214">
            <v>48.022325581395599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</row>
        <row r="215">
          <cell r="D215" t="str">
            <v>ELC66PP-SHY04MW1E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0.29478704651162801</v>
          </cell>
          <cell r="Z215">
            <v>0.29478704651162801</v>
          </cell>
          <cell r="AA215">
            <v>0.29478704651162801</v>
          </cell>
          <cell r="AB215">
            <v>0.29478704651162801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0.13496274418604701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0.152721</v>
          </cell>
          <cell r="BM215">
            <v>0.152721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0.152721</v>
          </cell>
          <cell r="BV215">
            <v>0.152721</v>
          </cell>
          <cell r="BW215">
            <v>0.152721</v>
          </cell>
          <cell r="BX215">
            <v>0.152721</v>
          </cell>
          <cell r="BY215">
            <v>0.152721</v>
          </cell>
          <cell r="BZ215">
            <v>0.152721</v>
          </cell>
          <cell r="CA215">
            <v>0.152721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8.1687976744186305E-2</v>
          </cell>
          <cell r="CW215">
            <v>0</v>
          </cell>
          <cell r="CX215">
            <v>0</v>
          </cell>
          <cell r="CY215">
            <v>0</v>
          </cell>
          <cell r="CZ215">
            <v>8.1687976744186305E-2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0.24151227906976799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0.24151227906976799</v>
          </cell>
          <cell r="DV215">
            <v>0.24151227906976799</v>
          </cell>
          <cell r="DW215">
            <v>0.24151227906976799</v>
          </cell>
          <cell r="DX215">
            <v>0.24151227906976799</v>
          </cell>
          <cell r="DY215">
            <v>0.24151227906976799</v>
          </cell>
          <cell r="DZ215">
            <v>0</v>
          </cell>
          <cell r="EA215">
            <v>0.24151227906976799</v>
          </cell>
          <cell r="EB215">
            <v>0</v>
          </cell>
          <cell r="EC215">
            <v>0</v>
          </cell>
          <cell r="ED215">
            <v>0.120756139534884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0.120756139534884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0.120756139534884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0.18468586046511601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0.18468586046511601</v>
          </cell>
          <cell r="FW215">
            <v>0.18468586046511601</v>
          </cell>
          <cell r="FX215">
            <v>0.18468586046511601</v>
          </cell>
          <cell r="FY215">
            <v>0.18468586046511601</v>
          </cell>
          <cell r="FZ215">
            <v>0.18468586046511601</v>
          </cell>
          <cell r="GA215">
            <v>0</v>
          </cell>
          <cell r="GB215">
            <v>0</v>
          </cell>
          <cell r="GC215">
            <v>8.5239627906976798E-2</v>
          </cell>
          <cell r="GD215">
            <v>0</v>
          </cell>
          <cell r="GE215">
            <v>0</v>
          </cell>
          <cell r="GF215">
            <v>0</v>
          </cell>
          <cell r="GG215">
            <v>8.5239627906976798E-2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3.9068162790694999E-2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</row>
        <row r="216">
          <cell r="D216" t="str">
            <v>ELC66PP-SHY3MW1E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4.3800372795348901</v>
          </cell>
          <cell r="Z216">
            <v>4.3800372795348901</v>
          </cell>
          <cell r="AA216">
            <v>4.3800372795348901</v>
          </cell>
          <cell r="AB216">
            <v>4.3800372795348901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0.53336946815341102</v>
          </cell>
          <cell r="BJ216">
            <v>0</v>
          </cell>
          <cell r="BK216">
            <v>0</v>
          </cell>
          <cell r="BL216">
            <v>0</v>
          </cell>
          <cell r="BM216">
            <v>2.2691759399999998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2.2691759399999998</v>
          </cell>
          <cell r="BV216">
            <v>2.2691759399999998</v>
          </cell>
          <cell r="BW216">
            <v>2.2691759399999998</v>
          </cell>
          <cell r="BX216">
            <v>2.2691759399999998</v>
          </cell>
          <cell r="BY216">
            <v>2.2691759399999998</v>
          </cell>
          <cell r="BZ216">
            <v>2.2691759399999998</v>
          </cell>
          <cell r="CA216">
            <v>2.2691759399999998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1.21374527023256</v>
          </cell>
          <cell r="CJ216">
            <v>0</v>
          </cell>
          <cell r="CK216">
            <v>0</v>
          </cell>
          <cell r="CL216">
            <v>1.21374527023256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1.21374527023256</v>
          </cell>
          <cell r="CV216">
            <v>0</v>
          </cell>
          <cell r="CW216">
            <v>0</v>
          </cell>
          <cell r="CX216">
            <v>0</v>
          </cell>
          <cell r="CY216">
            <v>1.21374527023256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3.5884642772093098</v>
          </cell>
          <cell r="DG216">
            <v>0</v>
          </cell>
          <cell r="DH216">
            <v>0</v>
          </cell>
          <cell r="DI216">
            <v>0</v>
          </cell>
          <cell r="DJ216">
            <v>3.5884642772093098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3.5884642772093098</v>
          </cell>
          <cell r="DV216">
            <v>3.5884642772093098</v>
          </cell>
          <cell r="DW216">
            <v>3.5884642772093098</v>
          </cell>
          <cell r="DX216">
            <v>3.5884642772093098</v>
          </cell>
          <cell r="DY216">
            <v>3.5884642772093098</v>
          </cell>
          <cell r="DZ216">
            <v>0</v>
          </cell>
          <cell r="EA216">
            <v>0</v>
          </cell>
          <cell r="EB216">
            <v>1.9290884049311501</v>
          </cell>
          <cell r="EC216">
            <v>0</v>
          </cell>
          <cell r="ED216">
            <v>0</v>
          </cell>
          <cell r="EE216">
            <v>0</v>
          </cell>
          <cell r="EF216">
            <v>1.79423213860465</v>
          </cell>
          <cell r="EG216">
            <v>0</v>
          </cell>
          <cell r="EH216">
            <v>0</v>
          </cell>
          <cell r="EI216">
            <v>0</v>
          </cell>
          <cell r="EJ216">
            <v>1.79423213860465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1.79423213860465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2.74411974139535</v>
          </cell>
          <cell r="FI216">
            <v>0</v>
          </cell>
          <cell r="FJ216">
            <v>0.17611880133406299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2.74411974139535</v>
          </cell>
          <cell r="FW216">
            <v>2.74411974139535</v>
          </cell>
          <cell r="FX216">
            <v>2.74411974139535</v>
          </cell>
          <cell r="FY216">
            <v>2.74411974139535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1.26651680372093</v>
          </cell>
          <cell r="GE216">
            <v>0</v>
          </cell>
          <cell r="GF216">
            <v>0</v>
          </cell>
          <cell r="GG216">
            <v>1.26651680372093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1.26651680372093</v>
          </cell>
          <cell r="GW216">
            <v>0</v>
          </cell>
          <cell r="GX216">
            <v>0</v>
          </cell>
          <cell r="GY216">
            <v>0</v>
          </cell>
          <cell r="GZ216">
            <v>1.26651680372093</v>
          </cell>
        </row>
        <row r="217">
          <cell r="D217" t="str">
            <v>ELC66PP-SHY3MW1N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38.612951162790701</v>
          </cell>
          <cell r="Z217">
            <v>38.612951162790701</v>
          </cell>
          <cell r="AA217">
            <v>38.612951162790701</v>
          </cell>
          <cell r="AB217">
            <v>38.612951162790701</v>
          </cell>
          <cell r="AC217">
            <v>0</v>
          </cell>
          <cell r="AD217">
            <v>0</v>
          </cell>
          <cell r="AE217">
            <v>0</v>
          </cell>
          <cell r="AF217">
            <v>17.6782186046512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17.6782186046512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20.004300000000001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20.004300000000001</v>
          </cell>
          <cell r="BV217">
            <v>20.004300000000001</v>
          </cell>
          <cell r="BW217">
            <v>20.004300000000001</v>
          </cell>
          <cell r="BX217">
            <v>20.004300000000001</v>
          </cell>
          <cell r="BY217">
            <v>20.004300000000001</v>
          </cell>
          <cell r="BZ217">
            <v>20.004300000000001</v>
          </cell>
          <cell r="CA217">
            <v>20.004300000000001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10.6999744186047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31.634706976744202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31.634706976744202</v>
          </cell>
          <cell r="DV217">
            <v>31.634706976744202</v>
          </cell>
          <cell r="DW217">
            <v>31.634706976744202</v>
          </cell>
          <cell r="DX217">
            <v>31.634706976744202</v>
          </cell>
          <cell r="DY217">
            <v>31.634706976744202</v>
          </cell>
          <cell r="DZ217">
            <v>0</v>
          </cell>
          <cell r="EA217">
            <v>31.634706976744202</v>
          </cell>
          <cell r="EB217">
            <v>25.586895348837199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15.817353488372101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24.191246511627899</v>
          </cell>
          <cell r="FG217">
            <v>0</v>
          </cell>
          <cell r="FH217">
            <v>0</v>
          </cell>
          <cell r="FI217">
            <v>0</v>
          </cell>
          <cell r="FJ217">
            <v>24.191246511627899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24.191246511627899</v>
          </cell>
          <cell r="FW217">
            <v>24.191246511627899</v>
          </cell>
          <cell r="FX217">
            <v>24.191246511627899</v>
          </cell>
          <cell r="FY217">
            <v>24.191246511627899</v>
          </cell>
          <cell r="FZ217">
            <v>24.191246511627899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11.165190697674401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11.165190697674401</v>
          </cell>
          <cell r="GX217">
            <v>0</v>
          </cell>
          <cell r="GY217">
            <v>0</v>
          </cell>
          <cell r="GZ217">
            <v>0</v>
          </cell>
        </row>
        <row r="218">
          <cell r="D218" t="str">
            <v>ELC82PP-SPV1N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46.806868515348903</v>
          </cell>
          <cell r="L218">
            <v>515.40866151069804</v>
          </cell>
          <cell r="M218">
            <v>2309.7163802525602</v>
          </cell>
          <cell r="N218">
            <v>5530.7539607734998</v>
          </cell>
          <cell r="O218">
            <v>8723.0037178339608</v>
          </cell>
          <cell r="P218">
            <v>11552.8734193898</v>
          </cell>
          <cell r="Q218">
            <v>13308.530819596799</v>
          </cell>
          <cell r="R218">
            <v>13246.450411412099</v>
          </cell>
          <cell r="S218">
            <v>13777.3192003368</v>
          </cell>
          <cell r="T218">
            <v>12057.886477984201</v>
          </cell>
          <cell r="U218">
            <v>10247.478902418199</v>
          </cell>
          <cell r="V218">
            <v>7217.6671047725704</v>
          </cell>
          <cell r="W218">
            <v>3882.5977568776798</v>
          </cell>
          <cell r="X218">
            <v>1362.1971575218599</v>
          </cell>
          <cell r="Y218">
            <v>261.54270721674402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21.0025220734884</v>
          </cell>
          <cell r="AK218">
            <v>247.18540650697699</v>
          </cell>
          <cell r="AL218">
            <v>1066.2715636995399</v>
          </cell>
          <cell r="AM218">
            <v>2506.3904610418599</v>
          </cell>
          <cell r="AN218">
            <v>3762.1484629953502</v>
          </cell>
          <cell r="AO218">
            <v>4863.9449202195401</v>
          </cell>
          <cell r="AP218">
            <v>5629.94509773769</v>
          </cell>
          <cell r="AQ218">
            <v>5938.3319267888401</v>
          </cell>
          <cell r="AR218">
            <v>5426.7539341562997</v>
          </cell>
          <cell r="AS218">
            <v>5123.2119634800101</v>
          </cell>
          <cell r="AT218">
            <v>4225.8636482065203</v>
          </cell>
          <cell r="AU218">
            <v>2962.6125907311698</v>
          </cell>
          <cell r="AV218">
            <v>1584.9765016493</v>
          </cell>
          <cell r="AW218">
            <v>547.22492289209504</v>
          </cell>
          <cell r="AX218">
            <v>95.884262598139799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17.938436580000001</v>
          </cell>
          <cell r="BL218">
            <v>361.18538009999997</v>
          </cell>
          <cell r="BM218">
            <v>1723.1808558600001</v>
          </cell>
          <cell r="BN218">
            <v>3891.8674103399999</v>
          </cell>
          <cell r="BO218">
            <v>5911.1222310000103</v>
          </cell>
          <cell r="BP218">
            <v>6980.3303839200098</v>
          </cell>
          <cell r="BQ218">
            <v>7297.6570461000101</v>
          </cell>
          <cell r="BR218">
            <v>6581.3900495400103</v>
          </cell>
          <cell r="BS218">
            <v>5502.7776816000096</v>
          </cell>
          <cell r="BT218">
            <v>3891.0112263000001</v>
          </cell>
          <cell r="BU218">
            <v>1954.7648292599999</v>
          </cell>
          <cell r="BV218">
            <v>348.93642455999998</v>
          </cell>
          <cell r="BW218">
            <v>12.980854799999999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14.034224511627899</v>
          </cell>
          <cell r="CK218">
            <v>218.15094038232601</v>
          </cell>
          <cell r="CL218">
            <v>1096.8189641874401</v>
          </cell>
          <cell r="CM218">
            <v>2392.9756214776799</v>
          </cell>
          <cell r="CN218">
            <v>3576.6295032223302</v>
          </cell>
          <cell r="CO218">
            <v>4176.4596452832602</v>
          </cell>
          <cell r="CP218">
            <v>4105.8601095558197</v>
          </cell>
          <cell r="CQ218">
            <v>3895.0069659195401</v>
          </cell>
          <cell r="CR218">
            <v>3264.5969872911701</v>
          </cell>
          <cell r="CS218">
            <v>2343.9592457623298</v>
          </cell>
          <cell r="CT218">
            <v>1098.6507998079101</v>
          </cell>
          <cell r="CU218">
            <v>233.00505906279099</v>
          </cell>
          <cell r="CV218">
            <v>2.2307030539534898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175.360365041861</v>
          </cell>
          <cell r="DL218">
            <v>1354.46773611349</v>
          </cell>
          <cell r="DM218">
            <v>4621.2806535907002</v>
          </cell>
          <cell r="DN218">
            <v>8642.3178459683804</v>
          </cell>
          <cell r="DO218">
            <v>11633.555116314399</v>
          </cell>
          <cell r="DP218">
            <v>12921.984279092099</v>
          </cell>
          <cell r="DQ218">
            <v>12611.2492063423</v>
          </cell>
          <cell r="DR218">
            <v>10959.935462506101</v>
          </cell>
          <cell r="DS218">
            <v>8010.8895029023397</v>
          </cell>
          <cell r="DT218">
            <v>3944.7783636446602</v>
          </cell>
          <cell r="DU218">
            <v>1084.6573612576799</v>
          </cell>
          <cell r="DV218">
            <v>63.046746435348901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77.874852022325797</v>
          </cell>
          <cell r="EK218">
            <v>574.08135444837399</v>
          </cell>
          <cell r="EL218">
            <v>1835.9444046390699</v>
          </cell>
          <cell r="EM218">
            <v>3491.9642703516301</v>
          </cell>
          <cell r="EN218">
            <v>4794.2824981562999</v>
          </cell>
          <cell r="EO218">
            <v>5501.0633866241997</v>
          </cell>
          <cell r="EP218">
            <v>5313.2225173953702</v>
          </cell>
          <cell r="EQ218">
            <v>4809.0014129804804</v>
          </cell>
          <cell r="ER218">
            <v>3336.0835373916302</v>
          </cell>
          <cell r="ES218">
            <v>1728.5662085107001</v>
          </cell>
          <cell r="ET218">
            <v>394.26600628465201</v>
          </cell>
          <cell r="EU218">
            <v>27.0247137906977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24.047659758139599</v>
          </cell>
          <cell r="FI218">
            <v>263.822867263256</v>
          </cell>
          <cell r="FJ218">
            <v>1412.0485214232599</v>
          </cell>
          <cell r="FK218">
            <v>3744.4377212707</v>
          </cell>
          <cell r="FL218">
            <v>6360.3221100446599</v>
          </cell>
          <cell r="FM218">
            <v>8303.2728199200101</v>
          </cell>
          <cell r="FN218">
            <v>9473.2081669172203</v>
          </cell>
          <cell r="FO218">
            <v>10199.3138935033</v>
          </cell>
          <cell r="FP218">
            <v>9804.9489732335005</v>
          </cell>
          <cell r="FQ218">
            <v>8629.3691060986093</v>
          </cell>
          <cell r="FR218">
            <v>6652.0001831944301</v>
          </cell>
          <cell r="FS218">
            <v>4788.3399514660496</v>
          </cell>
          <cell r="FT218">
            <v>2179.8535580204698</v>
          </cell>
          <cell r="FU218">
            <v>599.22092183441896</v>
          </cell>
          <cell r="FV218">
            <v>61.1545347460466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13.465147947907001</v>
          </cell>
          <cell r="GH218">
            <v>145.88913586604701</v>
          </cell>
          <cell r="GI218">
            <v>745.27705533767505</v>
          </cell>
          <cell r="GJ218">
            <v>2023.8263809786099</v>
          </cell>
          <cell r="GK218">
            <v>3299.9863558102402</v>
          </cell>
          <cell r="GL218">
            <v>4355.2084566139602</v>
          </cell>
          <cell r="GM218">
            <v>4938.8343683274497</v>
          </cell>
          <cell r="GN218">
            <v>5079.8368964093097</v>
          </cell>
          <cell r="GO218">
            <v>5082.19541688559</v>
          </cell>
          <cell r="GP218">
            <v>4564.0993780130302</v>
          </cell>
          <cell r="GQ218">
            <v>3883.0496139460502</v>
          </cell>
          <cell r="GR218">
            <v>2411.5948945786099</v>
          </cell>
          <cell r="GS218">
            <v>1163.20534221768</v>
          </cell>
          <cell r="GT218">
            <v>326.66279354790697</v>
          </cell>
          <cell r="GU218">
            <v>30.244556695814001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</row>
        <row r="219">
          <cell r="D219" t="str">
            <v>ELC83PP-BMS1E</v>
          </cell>
          <cell r="E219">
            <v>0</v>
          </cell>
          <cell r="F219">
            <v>0</v>
          </cell>
          <cell r="G219">
            <v>35.330102966511703</v>
          </cell>
          <cell r="H219">
            <v>35.330102966511703</v>
          </cell>
          <cell r="I219">
            <v>35.330102966511703</v>
          </cell>
          <cell r="J219">
            <v>35.330102966511703</v>
          </cell>
          <cell r="K219">
            <v>35.330102966511703</v>
          </cell>
          <cell r="L219">
            <v>35.330102966511703</v>
          </cell>
          <cell r="M219">
            <v>35.330102966511703</v>
          </cell>
          <cell r="N219">
            <v>35.330102966511703</v>
          </cell>
          <cell r="O219">
            <v>35.330102966514197</v>
          </cell>
          <cell r="P219">
            <v>35.330102966511703</v>
          </cell>
          <cell r="Q219">
            <v>35.330102966511703</v>
          </cell>
          <cell r="R219">
            <v>35.330102966511703</v>
          </cell>
          <cell r="S219">
            <v>35.330102966511703</v>
          </cell>
          <cell r="T219">
            <v>35.330102966511703</v>
          </cell>
          <cell r="U219">
            <v>35.330102966511703</v>
          </cell>
          <cell r="V219">
            <v>35.330102966511703</v>
          </cell>
          <cell r="W219">
            <v>35.330102966511703</v>
          </cell>
          <cell r="X219">
            <v>35.330102966511703</v>
          </cell>
          <cell r="Y219">
            <v>35.330102966511703</v>
          </cell>
          <cell r="Z219">
            <v>35.330102966511703</v>
          </cell>
          <cell r="AA219">
            <v>35.330102966511703</v>
          </cell>
          <cell r="AB219">
            <v>35.330102966511703</v>
          </cell>
          <cell r="AC219">
            <v>35.330102966511703</v>
          </cell>
          <cell r="AD219">
            <v>35.330102966511703</v>
          </cell>
          <cell r="AE219">
            <v>0</v>
          </cell>
          <cell r="AF219">
            <v>16.175227864186098</v>
          </cell>
          <cell r="AG219">
            <v>16.175227864186098</v>
          </cell>
          <cell r="AH219">
            <v>16.175227864186098</v>
          </cell>
          <cell r="AI219">
            <v>16.175227864186098</v>
          </cell>
          <cell r="AJ219">
            <v>16.175227864186098</v>
          </cell>
          <cell r="AK219">
            <v>16.175227864186098</v>
          </cell>
          <cell r="AL219">
            <v>16.175227864186098</v>
          </cell>
          <cell r="AM219">
            <v>16.175227864186098</v>
          </cell>
          <cell r="AN219">
            <v>16.175227864186098</v>
          </cell>
          <cell r="AO219">
            <v>16.175227864186098</v>
          </cell>
          <cell r="AP219">
            <v>16.175227864186098</v>
          </cell>
          <cell r="AQ219">
            <v>16.175227864186098</v>
          </cell>
          <cell r="AR219">
            <v>16.175227864186098</v>
          </cell>
          <cell r="AS219">
            <v>16.175227864186098</v>
          </cell>
          <cell r="AT219">
            <v>16.175227864186098</v>
          </cell>
          <cell r="AU219">
            <v>16.175227864186098</v>
          </cell>
          <cell r="AV219">
            <v>16.175227864186098</v>
          </cell>
          <cell r="AW219">
            <v>16.175227864186098</v>
          </cell>
          <cell r="AX219">
            <v>16.175227864186098</v>
          </cell>
          <cell r="AY219">
            <v>16.175227864186098</v>
          </cell>
          <cell r="AZ219">
            <v>16.175227864186098</v>
          </cell>
          <cell r="BA219">
            <v>16.175227864186098</v>
          </cell>
          <cell r="BB219">
            <v>16.175227864186098</v>
          </cell>
          <cell r="BC219">
            <v>16.175227864186098</v>
          </cell>
          <cell r="BD219">
            <v>0</v>
          </cell>
          <cell r="BE219">
            <v>0</v>
          </cell>
          <cell r="BF219">
            <v>18.30354732</v>
          </cell>
          <cell r="BG219">
            <v>18.30354732</v>
          </cell>
          <cell r="BH219">
            <v>18.30354732</v>
          </cell>
          <cell r="BI219">
            <v>18.30354732</v>
          </cell>
          <cell r="BJ219">
            <v>18.30354732</v>
          </cell>
          <cell r="BK219">
            <v>18.30354732</v>
          </cell>
          <cell r="BL219">
            <v>18.30354732</v>
          </cell>
          <cell r="BM219">
            <v>18.30354732</v>
          </cell>
          <cell r="BN219">
            <v>18.30354732</v>
          </cell>
          <cell r="BO219">
            <v>18.30354732</v>
          </cell>
          <cell r="BP219">
            <v>18.30354732</v>
          </cell>
          <cell r="BQ219">
            <v>18.30354732</v>
          </cell>
          <cell r="BR219">
            <v>18.30354732</v>
          </cell>
          <cell r="BS219">
            <v>18.30354732</v>
          </cell>
          <cell r="BT219">
            <v>18.30354732</v>
          </cell>
          <cell r="BU219">
            <v>18.30354732</v>
          </cell>
          <cell r="BV219">
            <v>18.30354732</v>
          </cell>
          <cell r="BW219">
            <v>18.30354732</v>
          </cell>
          <cell r="BX219">
            <v>18.30354732</v>
          </cell>
          <cell r="BY219">
            <v>18.30354732</v>
          </cell>
          <cell r="BZ219">
            <v>18.30354732</v>
          </cell>
          <cell r="CA219">
            <v>18.30354732</v>
          </cell>
          <cell r="CB219">
            <v>18.30354732</v>
          </cell>
          <cell r="CC219">
            <v>18.30354732</v>
          </cell>
          <cell r="CD219">
            <v>0</v>
          </cell>
          <cell r="CE219">
            <v>9.7902694967442105</v>
          </cell>
          <cell r="CF219">
            <v>9.7902694967442105</v>
          </cell>
          <cell r="CG219">
            <v>9.7902694967442105</v>
          </cell>
          <cell r="CH219">
            <v>9.7902694967442105</v>
          </cell>
          <cell r="CI219">
            <v>9.7902694967442105</v>
          </cell>
          <cell r="CJ219">
            <v>9.7902694967442105</v>
          </cell>
          <cell r="CK219">
            <v>9.7902694967442105</v>
          </cell>
          <cell r="CL219">
            <v>9.7902694967442105</v>
          </cell>
          <cell r="CM219">
            <v>9.7902694967442105</v>
          </cell>
          <cell r="CN219">
            <v>9.7902694967442105</v>
          </cell>
          <cell r="CO219">
            <v>9.7902694967442105</v>
          </cell>
          <cell r="CP219">
            <v>9.7902694967442105</v>
          </cell>
          <cell r="CQ219">
            <v>9.7902694967442105</v>
          </cell>
          <cell r="CR219">
            <v>9.7902694967442105</v>
          </cell>
          <cell r="CS219">
            <v>9.7902694967442105</v>
          </cell>
          <cell r="CT219">
            <v>9.7902694967442105</v>
          </cell>
          <cell r="CU219">
            <v>9.7902694967442105</v>
          </cell>
          <cell r="CV219">
            <v>9.7902694967442105</v>
          </cell>
          <cell r="CW219">
            <v>9.7902694967442105</v>
          </cell>
          <cell r="CX219">
            <v>9.7902694967442105</v>
          </cell>
          <cell r="CY219">
            <v>9.7902694967442105</v>
          </cell>
          <cell r="CZ219">
            <v>9.7902694967442105</v>
          </cell>
          <cell r="DA219">
            <v>9.7902694967442105</v>
          </cell>
          <cell r="DB219">
            <v>9.7902694967442105</v>
          </cell>
          <cell r="DC219">
            <v>0</v>
          </cell>
          <cell r="DD219">
            <v>0</v>
          </cell>
          <cell r="DE219">
            <v>28.945144599069799</v>
          </cell>
          <cell r="DF219">
            <v>28.945144599069799</v>
          </cell>
          <cell r="DG219">
            <v>28.945144599069799</v>
          </cell>
          <cell r="DH219">
            <v>28.945144599069799</v>
          </cell>
          <cell r="DI219">
            <v>28.945144599069799</v>
          </cell>
          <cell r="DJ219">
            <v>28.945144599069799</v>
          </cell>
          <cell r="DK219">
            <v>28.945144599069799</v>
          </cell>
          <cell r="DL219">
            <v>28.945144599069799</v>
          </cell>
          <cell r="DM219">
            <v>28.945144599069799</v>
          </cell>
          <cell r="DN219">
            <v>28.945144599069799</v>
          </cell>
          <cell r="DO219">
            <v>28.945144599069799</v>
          </cell>
          <cell r="DP219">
            <v>28.945144599069799</v>
          </cell>
          <cell r="DQ219">
            <v>28.945144599069799</v>
          </cell>
          <cell r="DR219">
            <v>28.945144599069799</v>
          </cell>
          <cell r="DS219">
            <v>28.945144599069799</v>
          </cell>
          <cell r="DT219">
            <v>28.945144599069799</v>
          </cell>
          <cell r="DU219">
            <v>28.945144599069799</v>
          </cell>
          <cell r="DV219">
            <v>28.945144599069799</v>
          </cell>
          <cell r="DW219">
            <v>28.945144599069799</v>
          </cell>
          <cell r="DX219">
            <v>28.945144599069799</v>
          </cell>
          <cell r="DY219">
            <v>28.945144599069799</v>
          </cell>
          <cell r="DZ219">
            <v>28.945144599069799</v>
          </cell>
          <cell r="EA219">
            <v>28.945144599069799</v>
          </cell>
          <cell r="EB219">
            <v>28.945144599069799</v>
          </cell>
          <cell r="EC219">
            <v>0</v>
          </cell>
          <cell r="ED219">
            <v>14.4725722995349</v>
          </cell>
          <cell r="EE219">
            <v>14.4725722995349</v>
          </cell>
          <cell r="EF219">
            <v>14.4725722995349</v>
          </cell>
          <cell r="EG219">
            <v>14.4725722995349</v>
          </cell>
          <cell r="EH219">
            <v>14.4725722995349</v>
          </cell>
          <cell r="EI219">
            <v>14.4725722995349</v>
          </cell>
          <cell r="EJ219">
            <v>14.4725722995349</v>
          </cell>
          <cell r="EK219">
            <v>14.4725722995349</v>
          </cell>
          <cell r="EL219">
            <v>14.4725722995349</v>
          </cell>
          <cell r="EM219">
            <v>14.4725722995349</v>
          </cell>
          <cell r="EN219">
            <v>14.4725722995349</v>
          </cell>
          <cell r="EO219">
            <v>14.4725722995349</v>
          </cell>
          <cell r="EP219">
            <v>14.4725722995349</v>
          </cell>
          <cell r="EQ219">
            <v>14.4725722995349</v>
          </cell>
          <cell r="ER219">
            <v>14.4725722995349</v>
          </cell>
          <cell r="ES219">
            <v>14.4725722995349</v>
          </cell>
          <cell r="ET219">
            <v>14.4725722995349</v>
          </cell>
          <cell r="EU219">
            <v>14.4725722995349</v>
          </cell>
          <cell r="EV219">
            <v>14.4725722995349</v>
          </cell>
          <cell r="EW219">
            <v>14.4725722995349</v>
          </cell>
          <cell r="EX219">
            <v>14.4725722995349</v>
          </cell>
          <cell r="EY219">
            <v>14.4725722995349</v>
          </cell>
          <cell r="EZ219">
            <v>14.4725722995349</v>
          </cell>
          <cell r="FA219">
            <v>14.4725722995349</v>
          </cell>
          <cell r="FB219">
            <v>0</v>
          </cell>
          <cell r="FC219">
            <v>0</v>
          </cell>
          <cell r="FD219">
            <v>22.1345223404651</v>
          </cell>
          <cell r="FE219">
            <v>22.1345223404651</v>
          </cell>
          <cell r="FF219">
            <v>22.1345223404651</v>
          </cell>
          <cell r="FG219">
            <v>22.1345223404651</v>
          </cell>
          <cell r="FH219">
            <v>22.1345223404651</v>
          </cell>
          <cell r="FI219">
            <v>22.1345223404651</v>
          </cell>
          <cell r="FJ219">
            <v>22.1345223404651</v>
          </cell>
          <cell r="FK219">
            <v>22.1345223404651</v>
          </cell>
          <cell r="FL219">
            <v>22.1345223404651</v>
          </cell>
          <cell r="FM219">
            <v>22.1345223404651</v>
          </cell>
          <cell r="FN219">
            <v>22.1345223404651</v>
          </cell>
          <cell r="FO219">
            <v>22.1345223404651</v>
          </cell>
          <cell r="FP219">
            <v>22.1345223404651</v>
          </cell>
          <cell r="FQ219">
            <v>22.1345223404651</v>
          </cell>
          <cell r="FR219">
            <v>22.1345223404651</v>
          </cell>
          <cell r="FS219">
            <v>22.1345223404651</v>
          </cell>
          <cell r="FT219">
            <v>22.1345223404651</v>
          </cell>
          <cell r="FU219">
            <v>22.1345223404651</v>
          </cell>
          <cell r="FV219">
            <v>22.1345223404651</v>
          </cell>
          <cell r="FW219">
            <v>22.1345223404651</v>
          </cell>
          <cell r="FX219">
            <v>22.1345223404651</v>
          </cell>
          <cell r="FY219">
            <v>22.1345223404651</v>
          </cell>
          <cell r="FZ219">
            <v>22.1345223404651</v>
          </cell>
          <cell r="GA219">
            <v>22.1345223404651</v>
          </cell>
          <cell r="GB219">
            <v>0</v>
          </cell>
          <cell r="GC219">
            <v>10.215933387907</v>
          </cell>
          <cell r="GD219">
            <v>10.215933387907</v>
          </cell>
          <cell r="GE219">
            <v>10.215933387907</v>
          </cell>
          <cell r="GF219">
            <v>10.215933387907</v>
          </cell>
          <cell r="GG219">
            <v>10.215933387907</v>
          </cell>
          <cell r="GH219">
            <v>10.215933387907</v>
          </cell>
          <cell r="GI219">
            <v>10.215933387907</v>
          </cell>
          <cell r="GJ219">
            <v>10.215933387907</v>
          </cell>
          <cell r="GK219">
            <v>10.215933387907</v>
          </cell>
          <cell r="GL219">
            <v>10.215933387907</v>
          </cell>
          <cell r="GM219">
            <v>10.215933387907</v>
          </cell>
          <cell r="GN219">
            <v>10.215933387907</v>
          </cell>
          <cell r="GO219">
            <v>10.215933387907</v>
          </cell>
          <cell r="GP219">
            <v>10.215933387907</v>
          </cell>
          <cell r="GQ219">
            <v>10.215933387907</v>
          </cell>
          <cell r="GR219">
            <v>10.215933387907</v>
          </cell>
          <cell r="GS219">
            <v>10.215933387907</v>
          </cell>
          <cell r="GT219">
            <v>10.215933387907</v>
          </cell>
          <cell r="GU219">
            <v>10.215933387907</v>
          </cell>
          <cell r="GV219">
            <v>10.215933387907</v>
          </cell>
          <cell r="GW219">
            <v>10.215933387907</v>
          </cell>
          <cell r="GX219">
            <v>10.215933387907</v>
          </cell>
          <cell r="GY219">
            <v>10.215933387907</v>
          </cell>
          <cell r="GZ219">
            <v>10.215933387907</v>
          </cell>
        </row>
        <row r="220">
          <cell r="D220" t="str">
            <v>ELC83PP-BMS1N</v>
          </cell>
          <cell r="E220">
            <v>0</v>
          </cell>
          <cell r="F220">
            <v>0</v>
          </cell>
          <cell r="G220">
            <v>100.47671162790699</v>
          </cell>
          <cell r="H220">
            <v>100.47671162790699</v>
          </cell>
          <cell r="I220">
            <v>100.47671162790699</v>
          </cell>
          <cell r="J220">
            <v>100.47671162790699</v>
          </cell>
          <cell r="K220">
            <v>100.47671162790699</v>
          </cell>
          <cell r="L220">
            <v>100.47671162790699</v>
          </cell>
          <cell r="M220">
            <v>100.47671162790699</v>
          </cell>
          <cell r="N220">
            <v>100.47671162790699</v>
          </cell>
          <cell r="O220">
            <v>100.4767116279</v>
          </cell>
          <cell r="P220">
            <v>100.47671162790699</v>
          </cell>
          <cell r="Q220">
            <v>100.47671162790699</v>
          </cell>
          <cell r="R220">
            <v>100.47671162790699</v>
          </cell>
          <cell r="S220">
            <v>100.47671162790699</v>
          </cell>
          <cell r="T220">
            <v>100.47671162790699</v>
          </cell>
          <cell r="U220">
            <v>100.47671162790699</v>
          </cell>
          <cell r="V220">
            <v>100.47671162790699</v>
          </cell>
          <cell r="W220">
            <v>100.47671162790699</v>
          </cell>
          <cell r="X220">
            <v>100.47671162790699</v>
          </cell>
          <cell r="Y220">
            <v>100.47671162790699</v>
          </cell>
          <cell r="Z220">
            <v>100.47671162790699</v>
          </cell>
          <cell r="AA220">
            <v>100.47671162790699</v>
          </cell>
          <cell r="AB220">
            <v>100.47671162790699</v>
          </cell>
          <cell r="AC220">
            <v>100.47671162790699</v>
          </cell>
          <cell r="AD220">
            <v>100.47671162790699</v>
          </cell>
          <cell r="AE220">
            <v>0</v>
          </cell>
          <cell r="AF220">
            <v>46.001386046511698</v>
          </cell>
          <cell r="AG220">
            <v>46.001386046511698</v>
          </cell>
          <cell r="AH220">
            <v>46.001386046511698</v>
          </cell>
          <cell r="AI220">
            <v>46.001386046511698</v>
          </cell>
          <cell r="AJ220">
            <v>46.001386046511698</v>
          </cell>
          <cell r="AK220">
            <v>46.001386046511698</v>
          </cell>
          <cell r="AL220">
            <v>46.001386046511698</v>
          </cell>
          <cell r="AM220">
            <v>46.001386046511698</v>
          </cell>
          <cell r="AN220">
            <v>46.001386046511698</v>
          </cell>
          <cell r="AO220">
            <v>46.001386046511698</v>
          </cell>
          <cell r="AP220">
            <v>46.001386046511698</v>
          </cell>
          <cell r="AQ220">
            <v>46.001386046511698</v>
          </cell>
          <cell r="AR220">
            <v>46.001386046511698</v>
          </cell>
          <cell r="AS220">
            <v>46.001386046511698</v>
          </cell>
          <cell r="AT220">
            <v>46.001386046511698</v>
          </cell>
          <cell r="AU220">
            <v>46.001386046511698</v>
          </cell>
          <cell r="AV220">
            <v>46.001386046511698</v>
          </cell>
          <cell r="AW220">
            <v>46.001386046511698</v>
          </cell>
          <cell r="AX220">
            <v>46.001386046511698</v>
          </cell>
          <cell r="AY220">
            <v>46.001386046511698</v>
          </cell>
          <cell r="AZ220">
            <v>46.001386046511698</v>
          </cell>
          <cell r="BA220">
            <v>46.001386046511698</v>
          </cell>
          <cell r="BB220">
            <v>46.001386046511698</v>
          </cell>
          <cell r="BC220">
            <v>46.001386046511698</v>
          </cell>
          <cell r="BD220">
            <v>0</v>
          </cell>
          <cell r="BE220">
            <v>0</v>
          </cell>
          <cell r="BF220">
            <v>52.054200000000101</v>
          </cell>
          <cell r="BG220">
            <v>52.054200000000101</v>
          </cell>
          <cell r="BH220">
            <v>52.054200000000101</v>
          </cell>
          <cell r="BI220">
            <v>52.054200000000101</v>
          </cell>
          <cell r="BJ220">
            <v>52.054200000000101</v>
          </cell>
          <cell r="BK220">
            <v>52.054200000000101</v>
          </cell>
          <cell r="BL220">
            <v>52.054200000000101</v>
          </cell>
          <cell r="BM220">
            <v>52.054200000000101</v>
          </cell>
          <cell r="BN220">
            <v>52.054200000000101</v>
          </cell>
          <cell r="BO220">
            <v>52.054200000000101</v>
          </cell>
          <cell r="BP220">
            <v>52.054200000000101</v>
          </cell>
          <cell r="BQ220">
            <v>52.054200000000101</v>
          </cell>
          <cell r="BR220">
            <v>52.054200000000101</v>
          </cell>
          <cell r="BS220">
            <v>52.054200000000101</v>
          </cell>
          <cell r="BT220">
            <v>52.054200000000101</v>
          </cell>
          <cell r="BU220">
            <v>52.054200000000101</v>
          </cell>
          <cell r="BV220">
            <v>52.054200000000101</v>
          </cell>
          <cell r="BW220">
            <v>52.054200000000101</v>
          </cell>
          <cell r="BX220">
            <v>52.054200000000101</v>
          </cell>
          <cell r="BY220">
            <v>52.054200000000101</v>
          </cell>
          <cell r="BZ220">
            <v>52.054200000000101</v>
          </cell>
          <cell r="CA220">
            <v>52.054200000000101</v>
          </cell>
          <cell r="CB220">
            <v>52.054200000000101</v>
          </cell>
          <cell r="CC220">
            <v>52.054200000000101</v>
          </cell>
          <cell r="CD220">
            <v>0</v>
          </cell>
          <cell r="CE220">
            <v>27.842944186046498</v>
          </cell>
          <cell r="CF220">
            <v>27.842944186046498</v>
          </cell>
          <cell r="CG220">
            <v>27.842944186046498</v>
          </cell>
          <cell r="CH220">
            <v>27.842944186046498</v>
          </cell>
          <cell r="CI220">
            <v>27.842944186046498</v>
          </cell>
          <cell r="CJ220">
            <v>27.842944186046498</v>
          </cell>
          <cell r="CK220">
            <v>27.842944186046498</v>
          </cell>
          <cell r="CL220">
            <v>27.842944186046498</v>
          </cell>
          <cell r="CM220">
            <v>27.842944186046498</v>
          </cell>
          <cell r="CN220">
            <v>27.842944186046498</v>
          </cell>
          <cell r="CO220">
            <v>27.842944186046498</v>
          </cell>
          <cell r="CP220">
            <v>27.842944186046498</v>
          </cell>
          <cell r="CQ220">
            <v>27.842944186046498</v>
          </cell>
          <cell r="CR220">
            <v>27.842944186046498</v>
          </cell>
          <cell r="CS220">
            <v>27.842944186046498</v>
          </cell>
          <cell r="CT220">
            <v>27.842944186046498</v>
          </cell>
          <cell r="CU220">
            <v>27.842944186046498</v>
          </cell>
          <cell r="CV220">
            <v>27.842944186046498</v>
          </cell>
          <cell r="CW220">
            <v>27.842944186046498</v>
          </cell>
          <cell r="CX220">
            <v>27.842944186046498</v>
          </cell>
          <cell r="CY220">
            <v>27.842944186046498</v>
          </cell>
          <cell r="CZ220">
            <v>27.842944186046498</v>
          </cell>
          <cell r="DA220">
            <v>27.842944186046498</v>
          </cell>
          <cell r="DB220">
            <v>27.842944186046498</v>
          </cell>
          <cell r="DC220">
            <v>0</v>
          </cell>
          <cell r="DD220">
            <v>0</v>
          </cell>
          <cell r="DE220">
            <v>82.318269767441905</v>
          </cell>
          <cell r="DF220">
            <v>82.318269767441905</v>
          </cell>
          <cell r="DG220">
            <v>82.318269767441905</v>
          </cell>
          <cell r="DH220">
            <v>82.318269767441905</v>
          </cell>
          <cell r="DI220">
            <v>82.318269767441905</v>
          </cell>
          <cell r="DJ220">
            <v>82.318269767441905</v>
          </cell>
          <cell r="DK220">
            <v>82.318269767441905</v>
          </cell>
          <cell r="DL220">
            <v>82.318269767441905</v>
          </cell>
          <cell r="DM220">
            <v>82.318269767441905</v>
          </cell>
          <cell r="DN220">
            <v>82.318269767441905</v>
          </cell>
          <cell r="DO220">
            <v>82.318269767441905</v>
          </cell>
          <cell r="DP220">
            <v>82.318269767441905</v>
          </cell>
          <cell r="DQ220">
            <v>82.318269767441905</v>
          </cell>
          <cell r="DR220">
            <v>82.318269767441905</v>
          </cell>
          <cell r="DS220">
            <v>82.318269767441905</v>
          </cell>
          <cell r="DT220">
            <v>82.318269767441905</v>
          </cell>
          <cell r="DU220">
            <v>82.318269767441905</v>
          </cell>
          <cell r="DV220">
            <v>82.318269767441905</v>
          </cell>
          <cell r="DW220">
            <v>82.318269767441905</v>
          </cell>
          <cell r="DX220">
            <v>82.318269767441905</v>
          </cell>
          <cell r="DY220">
            <v>82.318269767441905</v>
          </cell>
          <cell r="DZ220">
            <v>82.318269767441905</v>
          </cell>
          <cell r="EA220">
            <v>82.318269767441905</v>
          </cell>
          <cell r="EB220">
            <v>82.318269767441905</v>
          </cell>
          <cell r="EC220">
            <v>0</v>
          </cell>
          <cell r="ED220">
            <v>41.159134883721002</v>
          </cell>
          <cell r="EE220">
            <v>41.159134883721002</v>
          </cell>
          <cell r="EF220">
            <v>41.159134883721002</v>
          </cell>
          <cell r="EG220">
            <v>41.159134883721002</v>
          </cell>
          <cell r="EH220">
            <v>41.159134883721002</v>
          </cell>
          <cell r="EI220">
            <v>41.159134883721002</v>
          </cell>
          <cell r="EJ220">
            <v>41.159134883721002</v>
          </cell>
          <cell r="EK220">
            <v>41.159134883721002</v>
          </cell>
          <cell r="EL220">
            <v>41.159134883721002</v>
          </cell>
          <cell r="EM220">
            <v>41.159134883721002</v>
          </cell>
          <cell r="EN220">
            <v>41.159134883721002</v>
          </cell>
          <cell r="EO220">
            <v>41.159134883721002</v>
          </cell>
          <cell r="EP220">
            <v>41.159134883721002</v>
          </cell>
          <cell r="EQ220">
            <v>41.159134883721002</v>
          </cell>
          <cell r="ER220">
            <v>41.159134883721002</v>
          </cell>
          <cell r="ES220">
            <v>41.159134883721002</v>
          </cell>
          <cell r="ET220">
            <v>41.159134883721002</v>
          </cell>
          <cell r="EU220">
            <v>41.159134883721002</v>
          </cell>
          <cell r="EV220">
            <v>41.159134883721002</v>
          </cell>
          <cell r="EW220">
            <v>41.159134883721002</v>
          </cell>
          <cell r="EX220">
            <v>41.159134883721002</v>
          </cell>
          <cell r="EY220">
            <v>41.159134883721002</v>
          </cell>
          <cell r="EZ220">
            <v>41.159134883721002</v>
          </cell>
          <cell r="FA220">
            <v>41.159134883721002</v>
          </cell>
          <cell r="FB220">
            <v>0</v>
          </cell>
          <cell r="FC220">
            <v>0</v>
          </cell>
          <cell r="FD220">
            <v>62.949265116279101</v>
          </cell>
          <cell r="FE220">
            <v>62.949265116279101</v>
          </cell>
          <cell r="FF220">
            <v>62.949265116279101</v>
          </cell>
          <cell r="FG220">
            <v>62.949265116279101</v>
          </cell>
          <cell r="FH220">
            <v>62.949265116279101</v>
          </cell>
          <cell r="FI220">
            <v>62.949265116279101</v>
          </cell>
          <cell r="FJ220">
            <v>62.949265116279101</v>
          </cell>
          <cell r="FK220">
            <v>62.949265116279101</v>
          </cell>
          <cell r="FL220">
            <v>62.949265116279101</v>
          </cell>
          <cell r="FM220">
            <v>62.949265116279101</v>
          </cell>
          <cell r="FN220">
            <v>62.949265116279101</v>
          </cell>
          <cell r="FO220">
            <v>62.949265116279101</v>
          </cell>
          <cell r="FP220">
            <v>62.949265116279101</v>
          </cell>
          <cell r="FQ220">
            <v>62.949265116279101</v>
          </cell>
          <cell r="FR220">
            <v>62.949265116279101</v>
          </cell>
          <cell r="FS220">
            <v>62.949265116279101</v>
          </cell>
          <cell r="FT220">
            <v>62.949265116279101</v>
          </cell>
          <cell r="FU220">
            <v>62.949265116279101</v>
          </cell>
          <cell r="FV220">
            <v>62.949265116279101</v>
          </cell>
          <cell r="FW220">
            <v>62.949265116279101</v>
          </cell>
          <cell r="FX220">
            <v>62.949265116279101</v>
          </cell>
          <cell r="FY220">
            <v>62.949265116279101</v>
          </cell>
          <cell r="FZ220">
            <v>62.949265116279101</v>
          </cell>
          <cell r="GA220">
            <v>62.949265116279101</v>
          </cell>
          <cell r="GB220">
            <v>0</v>
          </cell>
          <cell r="GC220">
            <v>29.053506976744199</v>
          </cell>
          <cell r="GD220">
            <v>29.053506976744199</v>
          </cell>
          <cell r="GE220">
            <v>29.053506976744199</v>
          </cell>
          <cell r="GF220">
            <v>29.053506976744199</v>
          </cell>
          <cell r="GG220">
            <v>29.053506976744199</v>
          </cell>
          <cell r="GH220">
            <v>29.053506976744199</v>
          </cell>
          <cell r="GI220">
            <v>29.053506976744199</v>
          </cell>
          <cell r="GJ220">
            <v>29.053506976744199</v>
          </cell>
          <cell r="GK220">
            <v>29.053506976744199</v>
          </cell>
          <cell r="GL220">
            <v>29.053506976744199</v>
          </cell>
          <cell r="GM220">
            <v>29.053506976744199</v>
          </cell>
          <cell r="GN220">
            <v>29.053506976744199</v>
          </cell>
          <cell r="GO220">
            <v>29.053506976744199</v>
          </cell>
          <cell r="GP220">
            <v>29.053506976744199</v>
          </cell>
          <cell r="GQ220">
            <v>29.053506976744199</v>
          </cell>
          <cell r="GR220">
            <v>29.053506976744199</v>
          </cell>
          <cell r="GS220">
            <v>29.053506976744199</v>
          </cell>
          <cell r="GT220">
            <v>29.053506976744199</v>
          </cell>
          <cell r="GU220">
            <v>29.053506976744199</v>
          </cell>
          <cell r="GV220">
            <v>29.053506976744199</v>
          </cell>
          <cell r="GW220">
            <v>29.053506976744199</v>
          </cell>
          <cell r="GX220">
            <v>29.053506976744199</v>
          </cell>
          <cell r="GY220">
            <v>29.053506976744199</v>
          </cell>
          <cell r="GZ220">
            <v>29.053506976744199</v>
          </cell>
        </row>
        <row r="221">
          <cell r="D221" t="str">
            <v>ELC83PP-BMSLFG1E</v>
          </cell>
          <cell r="E221">
            <v>0</v>
          </cell>
          <cell r="F221">
            <v>0</v>
          </cell>
          <cell r="G221">
            <v>5.7260100223255899</v>
          </cell>
          <cell r="H221">
            <v>5.7260100223255899</v>
          </cell>
          <cell r="I221">
            <v>5.7260100223255899</v>
          </cell>
          <cell r="J221">
            <v>5.7260100223255899</v>
          </cell>
          <cell r="K221">
            <v>5.7260100223255899</v>
          </cell>
          <cell r="L221">
            <v>5.7260100223255899</v>
          </cell>
          <cell r="M221">
            <v>5.7260100223255899</v>
          </cell>
          <cell r="N221">
            <v>5.7260100223255899</v>
          </cell>
          <cell r="O221">
            <v>5.7260100223255899</v>
          </cell>
          <cell r="P221">
            <v>5.7260100223255899</v>
          </cell>
          <cell r="Q221">
            <v>5.7260100223255899</v>
          </cell>
          <cell r="R221">
            <v>5.7260100223255899</v>
          </cell>
          <cell r="S221">
            <v>5.7260100223255899</v>
          </cell>
          <cell r="T221">
            <v>5.7260100223255899</v>
          </cell>
          <cell r="U221">
            <v>5.7260100223255899</v>
          </cell>
          <cell r="V221">
            <v>5.7260100223255899</v>
          </cell>
          <cell r="W221">
            <v>5.7260100223255899</v>
          </cell>
          <cell r="X221">
            <v>5.7260100223255899</v>
          </cell>
          <cell r="Y221">
            <v>5.7260100223255899</v>
          </cell>
          <cell r="Z221">
            <v>5.7260100223255899</v>
          </cell>
          <cell r="AA221">
            <v>5.7260100223255899</v>
          </cell>
          <cell r="AB221">
            <v>5.7260100223255899</v>
          </cell>
          <cell r="AC221">
            <v>5.7260100223255899</v>
          </cell>
          <cell r="AD221">
            <v>5.7260100223255899</v>
          </cell>
          <cell r="AE221">
            <v>0</v>
          </cell>
          <cell r="AF221">
            <v>2.6215467572093099</v>
          </cell>
          <cell r="AG221">
            <v>2.6215467572093099</v>
          </cell>
          <cell r="AH221">
            <v>2.6215467572093099</v>
          </cell>
          <cell r="AI221">
            <v>2.6215467572093099</v>
          </cell>
          <cell r="AJ221">
            <v>2.6215467572093099</v>
          </cell>
          <cell r="AK221">
            <v>2.6215467572093099</v>
          </cell>
          <cell r="AL221">
            <v>2.6215467572093099</v>
          </cell>
          <cell r="AM221">
            <v>2.6215467572093099</v>
          </cell>
          <cell r="AN221">
            <v>2.6215467572093099</v>
          </cell>
          <cell r="AO221">
            <v>2.6215467572093099</v>
          </cell>
          <cell r="AP221">
            <v>2.6215467572093099</v>
          </cell>
          <cell r="AQ221">
            <v>2.6215467572093099</v>
          </cell>
          <cell r="AR221">
            <v>2.6215467572093099</v>
          </cell>
          <cell r="AS221">
            <v>2.6215467572093099</v>
          </cell>
          <cell r="AT221">
            <v>2.6215467572093099</v>
          </cell>
          <cell r="AU221">
            <v>2.6215467572093099</v>
          </cell>
          <cell r="AV221">
            <v>2.6215467572093099</v>
          </cell>
          <cell r="AW221">
            <v>2.6215467572093099</v>
          </cell>
          <cell r="AX221">
            <v>2.6215467572093099</v>
          </cell>
          <cell r="AY221">
            <v>2.6215467572093099</v>
          </cell>
          <cell r="AZ221">
            <v>2.6215467572093099</v>
          </cell>
          <cell r="BA221">
            <v>2.6215467572093099</v>
          </cell>
          <cell r="BB221">
            <v>2.6215467572093099</v>
          </cell>
          <cell r="BC221">
            <v>2.6215467572093099</v>
          </cell>
          <cell r="BD221">
            <v>0</v>
          </cell>
          <cell r="BE221">
            <v>0</v>
          </cell>
          <cell r="BF221">
            <v>2.96648712</v>
          </cell>
          <cell r="BG221">
            <v>2.96648712</v>
          </cell>
          <cell r="BH221">
            <v>2.96648712</v>
          </cell>
          <cell r="BI221">
            <v>2.96648712</v>
          </cell>
          <cell r="BJ221">
            <v>2.96648712</v>
          </cell>
          <cell r="BK221">
            <v>2.96648712</v>
          </cell>
          <cell r="BL221">
            <v>2.96648712</v>
          </cell>
          <cell r="BM221">
            <v>2.96648712</v>
          </cell>
          <cell r="BN221">
            <v>2.96648712</v>
          </cell>
          <cell r="BO221">
            <v>2.96648712</v>
          </cell>
          <cell r="BP221">
            <v>2.96648712</v>
          </cell>
          <cell r="BQ221">
            <v>2.96648712</v>
          </cell>
          <cell r="BR221">
            <v>2.96648712</v>
          </cell>
          <cell r="BS221">
            <v>2.96648712</v>
          </cell>
          <cell r="BT221">
            <v>2.96648712</v>
          </cell>
          <cell r="BU221">
            <v>2.96648712</v>
          </cell>
          <cell r="BV221">
            <v>2.96648712</v>
          </cell>
          <cell r="BW221">
            <v>2.96648712</v>
          </cell>
          <cell r="BX221">
            <v>2.96648712</v>
          </cell>
          <cell r="BY221">
            <v>2.96648712</v>
          </cell>
          <cell r="BZ221">
            <v>2.96648712</v>
          </cell>
          <cell r="CA221">
            <v>2.96648712</v>
          </cell>
          <cell r="CB221">
            <v>2.96648712</v>
          </cell>
          <cell r="CC221">
            <v>2.96648712</v>
          </cell>
          <cell r="CD221">
            <v>0</v>
          </cell>
          <cell r="CE221">
            <v>1.58672566883721</v>
          </cell>
          <cell r="CF221">
            <v>1.58672566883721</v>
          </cell>
          <cell r="CG221">
            <v>1.58672566883721</v>
          </cell>
          <cell r="CH221">
            <v>1.58672566883721</v>
          </cell>
          <cell r="CI221">
            <v>1.58672566883721</v>
          </cell>
          <cell r="CJ221">
            <v>1.58672566883721</v>
          </cell>
          <cell r="CK221">
            <v>1.58672566883721</v>
          </cell>
          <cell r="CL221">
            <v>1.58672566883721</v>
          </cell>
          <cell r="CM221">
            <v>1.58672566883721</v>
          </cell>
          <cell r="CN221">
            <v>1.58672566883721</v>
          </cell>
          <cell r="CO221">
            <v>1.58672566883721</v>
          </cell>
          <cell r="CP221">
            <v>1.58672566883721</v>
          </cell>
          <cell r="CQ221">
            <v>1.58672566883721</v>
          </cell>
          <cell r="CR221">
            <v>1.58672566883721</v>
          </cell>
          <cell r="CS221">
            <v>1.58672566883721</v>
          </cell>
          <cell r="CT221">
            <v>1.58672566883721</v>
          </cell>
          <cell r="CU221">
            <v>1.58672566883721</v>
          </cell>
          <cell r="CV221">
            <v>1.58672566883721</v>
          </cell>
          <cell r="CW221">
            <v>1.58672566883721</v>
          </cell>
          <cell r="CX221">
            <v>1.58672566883721</v>
          </cell>
          <cell r="CY221">
            <v>1.58672566883721</v>
          </cell>
          <cell r="CZ221">
            <v>1.58672566883721</v>
          </cell>
          <cell r="DA221">
            <v>1.58672566883721</v>
          </cell>
          <cell r="DB221">
            <v>1.58672566883721</v>
          </cell>
          <cell r="DC221">
            <v>0</v>
          </cell>
          <cell r="DD221">
            <v>0</v>
          </cell>
          <cell r="DE221">
            <v>4.69118893395349</v>
          </cell>
          <cell r="DF221">
            <v>4.69118893395349</v>
          </cell>
          <cell r="DG221">
            <v>4.69118893395349</v>
          </cell>
          <cell r="DH221">
            <v>4.69118893395349</v>
          </cell>
          <cell r="DI221">
            <v>4.69118893395349</v>
          </cell>
          <cell r="DJ221">
            <v>4.69118893395349</v>
          </cell>
          <cell r="DK221">
            <v>4.69118893395349</v>
          </cell>
          <cell r="DL221">
            <v>4.69118893395349</v>
          </cell>
          <cell r="DM221">
            <v>4.69118893395349</v>
          </cell>
          <cell r="DN221">
            <v>4.69118893395349</v>
          </cell>
          <cell r="DO221">
            <v>4.69118893395349</v>
          </cell>
          <cell r="DP221">
            <v>4.69118893395349</v>
          </cell>
          <cell r="DQ221">
            <v>4.69118893395349</v>
          </cell>
          <cell r="DR221">
            <v>4.69118893395349</v>
          </cell>
          <cell r="DS221">
            <v>4.69118893395349</v>
          </cell>
          <cell r="DT221">
            <v>4.69118893395349</v>
          </cell>
          <cell r="DU221">
            <v>4.69118893395349</v>
          </cell>
          <cell r="DV221">
            <v>4.69118893395349</v>
          </cell>
          <cell r="DW221">
            <v>4.69118893395349</v>
          </cell>
          <cell r="DX221">
            <v>4.69118893395349</v>
          </cell>
          <cell r="DY221">
            <v>4.69118893395349</v>
          </cell>
          <cell r="DZ221">
            <v>4.69118893395349</v>
          </cell>
          <cell r="EA221">
            <v>4.69118893395349</v>
          </cell>
          <cell r="EB221">
            <v>4.69118893395349</v>
          </cell>
          <cell r="EC221">
            <v>0</v>
          </cell>
          <cell r="ED221">
            <v>2.3455944669767499</v>
          </cell>
          <cell r="EE221">
            <v>2.3455944669767499</v>
          </cell>
          <cell r="EF221">
            <v>2.3455944669767499</v>
          </cell>
          <cell r="EG221">
            <v>2.3455944669767499</v>
          </cell>
          <cell r="EH221">
            <v>2.3455944669767499</v>
          </cell>
          <cell r="EI221">
            <v>2.3455944669767499</v>
          </cell>
          <cell r="EJ221">
            <v>2.3455944669767499</v>
          </cell>
          <cell r="EK221">
            <v>2.3455944669767499</v>
          </cell>
          <cell r="EL221">
            <v>2.3455944669767499</v>
          </cell>
          <cell r="EM221">
            <v>2.3455944669767499</v>
          </cell>
          <cell r="EN221">
            <v>2.3455944669767499</v>
          </cell>
          <cell r="EO221">
            <v>2.3455944669767499</v>
          </cell>
          <cell r="EP221">
            <v>2.3455944669767499</v>
          </cell>
          <cell r="EQ221">
            <v>2.3455944669767499</v>
          </cell>
          <cell r="ER221">
            <v>2.3455944669767499</v>
          </cell>
          <cell r="ES221">
            <v>2.3455944669767499</v>
          </cell>
          <cell r="ET221">
            <v>2.3455944669767499</v>
          </cell>
          <cell r="EU221">
            <v>2.3455944669767499</v>
          </cell>
          <cell r="EV221">
            <v>2.3455944669767499</v>
          </cell>
          <cell r="EW221">
            <v>2.3455944669767499</v>
          </cell>
          <cell r="EX221">
            <v>2.3455944669767499</v>
          </cell>
          <cell r="EY221">
            <v>2.3455944669767499</v>
          </cell>
          <cell r="EZ221">
            <v>2.3455944669767499</v>
          </cell>
          <cell r="FA221">
            <v>2.3455944669767499</v>
          </cell>
          <cell r="FB221">
            <v>0</v>
          </cell>
          <cell r="FC221">
            <v>0</v>
          </cell>
          <cell r="FD221">
            <v>3.5873797730232599</v>
          </cell>
          <cell r="FE221">
            <v>3.5873797730232599</v>
          </cell>
          <cell r="FF221">
            <v>3.5873797730232599</v>
          </cell>
          <cell r="FG221">
            <v>3.5873797730232599</v>
          </cell>
          <cell r="FH221">
            <v>3.5873797730232599</v>
          </cell>
          <cell r="FI221">
            <v>3.5873797730232599</v>
          </cell>
          <cell r="FJ221">
            <v>3.5873797730232599</v>
          </cell>
          <cell r="FK221">
            <v>3.5873797730232599</v>
          </cell>
          <cell r="FL221">
            <v>3.5873797730232599</v>
          </cell>
          <cell r="FM221">
            <v>3.5873797730232599</v>
          </cell>
          <cell r="FN221">
            <v>3.5873797730232599</v>
          </cell>
          <cell r="FO221">
            <v>3.5873797730232599</v>
          </cell>
          <cell r="FP221">
            <v>3.5873797730232599</v>
          </cell>
          <cell r="FQ221">
            <v>3.5873797730232599</v>
          </cell>
          <cell r="FR221">
            <v>3.5873797730232599</v>
          </cell>
          <cell r="FS221">
            <v>3.5873797730232599</v>
          </cell>
          <cell r="FT221">
            <v>3.5873797730232599</v>
          </cell>
          <cell r="FU221">
            <v>3.5873797730232599</v>
          </cell>
          <cell r="FV221">
            <v>3.5873797730232599</v>
          </cell>
          <cell r="FW221">
            <v>3.5873797730232599</v>
          </cell>
          <cell r="FX221">
            <v>3.5873797730232599</v>
          </cell>
          <cell r="FY221">
            <v>3.5873797730232599</v>
          </cell>
          <cell r="FZ221">
            <v>3.5873797730232599</v>
          </cell>
          <cell r="GA221">
            <v>3.5873797730232599</v>
          </cell>
          <cell r="GB221">
            <v>0</v>
          </cell>
          <cell r="GC221">
            <v>1.65571374139535</v>
          </cell>
          <cell r="GD221">
            <v>1.65571374139535</v>
          </cell>
          <cell r="GE221">
            <v>1.65571374139535</v>
          </cell>
          <cell r="GF221">
            <v>1.65571374139535</v>
          </cell>
          <cell r="GG221">
            <v>1.65571374139535</v>
          </cell>
          <cell r="GH221">
            <v>1.65571374139535</v>
          </cell>
          <cell r="GI221">
            <v>1.65571374139535</v>
          </cell>
          <cell r="GJ221">
            <v>1.65571374139535</v>
          </cell>
          <cell r="GK221">
            <v>1.65571374139535</v>
          </cell>
          <cell r="GL221">
            <v>1.65571374139535</v>
          </cell>
          <cell r="GM221">
            <v>1.65571374139535</v>
          </cell>
          <cell r="GN221">
            <v>1.65571374139535</v>
          </cell>
          <cell r="GO221">
            <v>1.65571374139535</v>
          </cell>
          <cell r="GP221">
            <v>1.65571374139535</v>
          </cell>
          <cell r="GQ221">
            <v>1.65571374139535</v>
          </cell>
          <cell r="GR221">
            <v>1.65571374139535</v>
          </cell>
          <cell r="GS221">
            <v>1.65571374139535</v>
          </cell>
          <cell r="GT221">
            <v>1.65571374139535</v>
          </cell>
          <cell r="GU221">
            <v>1.65571374139535</v>
          </cell>
          <cell r="GV221">
            <v>1.65571374139535</v>
          </cell>
          <cell r="GW221">
            <v>1.65571374139535</v>
          </cell>
          <cell r="GX221">
            <v>1.65571374139535</v>
          </cell>
          <cell r="GY221">
            <v>1.65571374139535</v>
          </cell>
          <cell r="GZ221">
            <v>1.65571374139535</v>
          </cell>
        </row>
        <row r="222">
          <cell r="D222" t="str">
            <v>ELC83PP-BMSLFG1N</v>
          </cell>
          <cell r="E222">
            <v>0</v>
          </cell>
          <cell r="F222">
            <v>0</v>
          </cell>
          <cell r="G222">
            <v>5.7260100223255899</v>
          </cell>
          <cell r="H222">
            <v>5.7260100223255899</v>
          </cell>
          <cell r="I222">
            <v>5.7260100223255899</v>
          </cell>
          <cell r="J222">
            <v>5.7260100223255899</v>
          </cell>
          <cell r="K222">
            <v>5.7260100223255899</v>
          </cell>
          <cell r="L222">
            <v>5.7260100223255899</v>
          </cell>
          <cell r="M222">
            <v>5.7260100223255899</v>
          </cell>
          <cell r="N222">
            <v>5.7260100223255899</v>
          </cell>
          <cell r="O222">
            <v>5.7260100223255899</v>
          </cell>
          <cell r="P222">
            <v>5.7260100223255899</v>
          </cell>
          <cell r="Q222">
            <v>5.7260100223255899</v>
          </cell>
          <cell r="R222">
            <v>5.7260100223255899</v>
          </cell>
          <cell r="S222">
            <v>5.7260100223255899</v>
          </cell>
          <cell r="T222">
            <v>5.7260100223255899</v>
          </cell>
          <cell r="U222">
            <v>5.7260100223255899</v>
          </cell>
          <cell r="V222">
            <v>5.7260100223255899</v>
          </cell>
          <cell r="W222">
            <v>5.7260100223255899</v>
          </cell>
          <cell r="X222">
            <v>5.7260100223255899</v>
          </cell>
          <cell r="Y222">
            <v>5.7260100223255899</v>
          </cell>
          <cell r="Z222">
            <v>5.7260100223255899</v>
          </cell>
          <cell r="AA222">
            <v>5.7260100223255899</v>
          </cell>
          <cell r="AB222">
            <v>5.7260100223255899</v>
          </cell>
          <cell r="AC222">
            <v>5.7260100223255899</v>
          </cell>
          <cell r="AD222">
            <v>5.7260100223255899</v>
          </cell>
          <cell r="AE222">
            <v>0</v>
          </cell>
          <cell r="AF222">
            <v>2.6215467572093099</v>
          </cell>
          <cell r="AG222">
            <v>2.6215467572093099</v>
          </cell>
          <cell r="AH222">
            <v>2.6215467572093099</v>
          </cell>
          <cell r="AI222">
            <v>2.6215467572093099</v>
          </cell>
          <cell r="AJ222">
            <v>2.6215467572093099</v>
          </cell>
          <cell r="AK222">
            <v>2.6215467572093099</v>
          </cell>
          <cell r="AL222">
            <v>2.6215467572093099</v>
          </cell>
          <cell r="AM222">
            <v>2.6215467572093099</v>
          </cell>
          <cell r="AN222">
            <v>2.6215467572093099</v>
          </cell>
          <cell r="AO222">
            <v>2.6215467572093099</v>
          </cell>
          <cell r="AP222">
            <v>2.6215467572093099</v>
          </cell>
          <cell r="AQ222">
            <v>2.6215467572093099</v>
          </cell>
          <cell r="AR222">
            <v>2.6215467572093099</v>
          </cell>
          <cell r="AS222">
            <v>2.6215467572093099</v>
          </cell>
          <cell r="AT222">
            <v>2.6215467572093099</v>
          </cell>
          <cell r="AU222">
            <v>2.6215467572093099</v>
          </cell>
          <cell r="AV222">
            <v>2.6215467572093099</v>
          </cell>
          <cell r="AW222">
            <v>2.6215467572093099</v>
          </cell>
          <cell r="AX222">
            <v>2.6215467572093099</v>
          </cell>
          <cell r="AY222">
            <v>2.6215467572093099</v>
          </cell>
          <cell r="AZ222">
            <v>2.6215467572093099</v>
          </cell>
          <cell r="BA222">
            <v>2.6215467572093099</v>
          </cell>
          <cell r="BB222">
            <v>2.6215467572093099</v>
          </cell>
          <cell r="BC222">
            <v>2.6215467572093099</v>
          </cell>
          <cell r="BD222">
            <v>0</v>
          </cell>
          <cell r="BE222">
            <v>0</v>
          </cell>
          <cell r="BF222">
            <v>2.96648712</v>
          </cell>
          <cell r="BG222">
            <v>2.96648712</v>
          </cell>
          <cell r="BH222">
            <v>2.96648712</v>
          </cell>
          <cell r="BI222">
            <v>2.96648712</v>
          </cell>
          <cell r="BJ222">
            <v>2.96648712</v>
          </cell>
          <cell r="BK222">
            <v>2.96648712</v>
          </cell>
          <cell r="BL222">
            <v>2.96648712</v>
          </cell>
          <cell r="BM222">
            <v>2.96648712</v>
          </cell>
          <cell r="BN222">
            <v>2.96648712</v>
          </cell>
          <cell r="BO222">
            <v>2.96648712</v>
          </cell>
          <cell r="BP222">
            <v>2.96648712</v>
          </cell>
          <cell r="BQ222">
            <v>2.96648712</v>
          </cell>
          <cell r="BR222">
            <v>2.96648712</v>
          </cell>
          <cell r="BS222">
            <v>2.96648712</v>
          </cell>
          <cell r="BT222">
            <v>2.96648712</v>
          </cell>
          <cell r="BU222">
            <v>2.96648712</v>
          </cell>
          <cell r="BV222">
            <v>2.96648712</v>
          </cell>
          <cell r="BW222">
            <v>2.96648712</v>
          </cell>
          <cell r="BX222">
            <v>2.96648712</v>
          </cell>
          <cell r="BY222">
            <v>2.96648712</v>
          </cell>
          <cell r="BZ222">
            <v>2.96648712</v>
          </cell>
          <cell r="CA222">
            <v>2.96648712</v>
          </cell>
          <cell r="CB222">
            <v>2.96648712</v>
          </cell>
          <cell r="CC222">
            <v>2.96648712</v>
          </cell>
          <cell r="CD222">
            <v>0</v>
          </cell>
          <cell r="CE222">
            <v>1.58672566883721</v>
          </cell>
          <cell r="CF222">
            <v>1.58672566883721</v>
          </cell>
          <cell r="CG222">
            <v>1.58672566883721</v>
          </cell>
          <cell r="CH222">
            <v>1.58672566883721</v>
          </cell>
          <cell r="CI222">
            <v>1.58672566883721</v>
          </cell>
          <cell r="CJ222">
            <v>1.58672566883721</v>
          </cell>
          <cell r="CK222">
            <v>1.58672566883721</v>
          </cell>
          <cell r="CL222">
            <v>1.58672566883721</v>
          </cell>
          <cell r="CM222">
            <v>1.58672566883721</v>
          </cell>
          <cell r="CN222">
            <v>1.58672566883721</v>
          </cell>
          <cell r="CO222">
            <v>1.58672566883721</v>
          </cell>
          <cell r="CP222">
            <v>1.58672566883721</v>
          </cell>
          <cell r="CQ222">
            <v>1.58672566883721</v>
          </cell>
          <cell r="CR222">
            <v>1.58672566883721</v>
          </cell>
          <cell r="CS222">
            <v>1.58672566883721</v>
          </cell>
          <cell r="CT222">
            <v>1.58672566883721</v>
          </cell>
          <cell r="CU222">
            <v>1.58672566883721</v>
          </cell>
          <cell r="CV222">
            <v>1.58672566883721</v>
          </cell>
          <cell r="CW222">
            <v>1.58672566883721</v>
          </cell>
          <cell r="CX222">
            <v>1.58672566883721</v>
          </cell>
          <cell r="CY222">
            <v>1.58672566883721</v>
          </cell>
          <cell r="CZ222">
            <v>1.58672566883721</v>
          </cell>
          <cell r="DA222">
            <v>1.58672566883721</v>
          </cell>
          <cell r="DB222">
            <v>1.58672566883721</v>
          </cell>
          <cell r="DC222">
            <v>0</v>
          </cell>
          <cell r="DD222">
            <v>0</v>
          </cell>
          <cell r="DE222">
            <v>4.69118893395349</v>
          </cell>
          <cell r="DF222">
            <v>4.69118893395349</v>
          </cell>
          <cell r="DG222">
            <v>4.69118893395349</v>
          </cell>
          <cell r="DH222">
            <v>4.69118893395349</v>
          </cell>
          <cell r="DI222">
            <v>4.69118893395349</v>
          </cell>
          <cell r="DJ222">
            <v>4.69118893395349</v>
          </cell>
          <cell r="DK222">
            <v>4.69118893395349</v>
          </cell>
          <cell r="DL222">
            <v>4.69118893395349</v>
          </cell>
          <cell r="DM222">
            <v>4.69118893395349</v>
          </cell>
          <cell r="DN222">
            <v>4.69118893395349</v>
          </cell>
          <cell r="DO222">
            <v>4.69118893395349</v>
          </cell>
          <cell r="DP222">
            <v>4.69118893395349</v>
          </cell>
          <cell r="DQ222">
            <v>4.69118893395349</v>
          </cell>
          <cell r="DR222">
            <v>4.69118893395349</v>
          </cell>
          <cell r="DS222">
            <v>4.69118893395349</v>
          </cell>
          <cell r="DT222">
            <v>4.69118893395349</v>
          </cell>
          <cell r="DU222">
            <v>4.69118893395349</v>
          </cell>
          <cell r="DV222">
            <v>4.69118893395349</v>
          </cell>
          <cell r="DW222">
            <v>4.69118893395349</v>
          </cell>
          <cell r="DX222">
            <v>4.69118893395349</v>
          </cell>
          <cell r="DY222">
            <v>4.69118893395349</v>
          </cell>
          <cell r="DZ222">
            <v>4.69118893395349</v>
          </cell>
          <cell r="EA222">
            <v>4.69118893395349</v>
          </cell>
          <cell r="EB222">
            <v>4.69118893395349</v>
          </cell>
          <cell r="EC222">
            <v>0</v>
          </cell>
          <cell r="ED222">
            <v>2.3455944669767499</v>
          </cell>
          <cell r="EE222">
            <v>2.3455944669767499</v>
          </cell>
          <cell r="EF222">
            <v>2.3455944669767499</v>
          </cell>
          <cell r="EG222">
            <v>2.3455944669767499</v>
          </cell>
          <cell r="EH222">
            <v>2.3455944669767499</v>
          </cell>
          <cell r="EI222">
            <v>2.3455944669767499</v>
          </cell>
          <cell r="EJ222">
            <v>2.3455944669767499</v>
          </cell>
          <cell r="EK222">
            <v>2.3455944669767499</v>
          </cell>
          <cell r="EL222">
            <v>2.3455944669767499</v>
          </cell>
          <cell r="EM222">
            <v>2.3455944669767499</v>
          </cell>
          <cell r="EN222">
            <v>2.3455944669767499</v>
          </cell>
          <cell r="EO222">
            <v>2.3455944669767499</v>
          </cell>
          <cell r="EP222">
            <v>2.3455944669767499</v>
          </cell>
          <cell r="EQ222">
            <v>2.3455944669767499</v>
          </cell>
          <cell r="ER222">
            <v>2.3455944669767499</v>
          </cell>
          <cell r="ES222">
            <v>2.3455944669767499</v>
          </cell>
          <cell r="ET222">
            <v>2.3455944669767499</v>
          </cell>
          <cell r="EU222">
            <v>2.3455944669767499</v>
          </cell>
          <cell r="EV222">
            <v>2.3455944669767499</v>
          </cell>
          <cell r="EW222">
            <v>2.3455944669767499</v>
          </cell>
          <cell r="EX222">
            <v>2.3455944669767499</v>
          </cell>
          <cell r="EY222">
            <v>2.3455944669767499</v>
          </cell>
          <cell r="EZ222">
            <v>2.3455944669767499</v>
          </cell>
          <cell r="FA222">
            <v>2.3455944669767499</v>
          </cell>
          <cell r="FB222">
            <v>0</v>
          </cell>
          <cell r="FC222">
            <v>0</v>
          </cell>
          <cell r="FD222">
            <v>3.5873797730232599</v>
          </cell>
          <cell r="FE222">
            <v>3.5873797730232599</v>
          </cell>
          <cell r="FF222">
            <v>3.5873797730232599</v>
          </cell>
          <cell r="FG222">
            <v>3.5873797730232599</v>
          </cell>
          <cell r="FH222">
            <v>3.5873797730232599</v>
          </cell>
          <cell r="FI222">
            <v>3.5873797730232599</v>
          </cell>
          <cell r="FJ222">
            <v>3.5873797730232599</v>
          </cell>
          <cell r="FK222">
            <v>3.5873797730232599</v>
          </cell>
          <cell r="FL222">
            <v>3.5873797730232599</v>
          </cell>
          <cell r="FM222">
            <v>3.5873797730232599</v>
          </cell>
          <cell r="FN222">
            <v>3.5873797730232599</v>
          </cell>
          <cell r="FO222">
            <v>3.5873797730232599</v>
          </cell>
          <cell r="FP222">
            <v>3.5873797730232599</v>
          </cell>
          <cell r="FQ222">
            <v>3.5873797730232599</v>
          </cell>
          <cell r="FR222">
            <v>3.5873797730232599</v>
          </cell>
          <cell r="FS222">
            <v>3.5873797730232599</v>
          </cell>
          <cell r="FT222">
            <v>3.5873797730232599</v>
          </cell>
          <cell r="FU222">
            <v>3.5873797730232599</v>
          </cell>
          <cell r="FV222">
            <v>3.5873797730232599</v>
          </cell>
          <cell r="FW222">
            <v>3.5873797730232599</v>
          </cell>
          <cell r="FX222">
            <v>3.5873797730232599</v>
          </cell>
          <cell r="FY222">
            <v>3.5873797730232599</v>
          </cell>
          <cell r="FZ222">
            <v>3.5873797730232599</v>
          </cell>
          <cell r="GA222">
            <v>3.5873797730232599</v>
          </cell>
          <cell r="GB222">
            <v>0</v>
          </cell>
          <cell r="GC222">
            <v>1.65571374139535</v>
          </cell>
          <cell r="GD222">
            <v>1.65571374139535</v>
          </cell>
          <cell r="GE222">
            <v>1.65571374139535</v>
          </cell>
          <cell r="GF222">
            <v>1.65571374139535</v>
          </cell>
          <cell r="GG222">
            <v>1.65571374139535</v>
          </cell>
          <cell r="GH222">
            <v>1.65571374139535</v>
          </cell>
          <cell r="GI222">
            <v>1.65571374139535</v>
          </cell>
          <cell r="GJ222">
            <v>1.65571374139535</v>
          </cell>
          <cell r="GK222">
            <v>1.65571374139535</v>
          </cell>
          <cell r="GL222">
            <v>1.65571374139535</v>
          </cell>
          <cell r="GM222">
            <v>1.65571374139535</v>
          </cell>
          <cell r="GN222">
            <v>1.65571374139535</v>
          </cell>
          <cell r="GO222">
            <v>1.65571374139535</v>
          </cell>
          <cell r="GP222">
            <v>1.65571374139535</v>
          </cell>
          <cell r="GQ222">
            <v>1.65571374139535</v>
          </cell>
          <cell r="GR222">
            <v>1.65571374139535</v>
          </cell>
          <cell r="GS222">
            <v>1.65571374139535</v>
          </cell>
          <cell r="GT222">
            <v>1.65571374139535</v>
          </cell>
          <cell r="GU222">
            <v>1.65571374139535</v>
          </cell>
          <cell r="GV222">
            <v>1.65571374139535</v>
          </cell>
          <cell r="GW222">
            <v>1.65571374139535</v>
          </cell>
          <cell r="GX222">
            <v>1.65571374139535</v>
          </cell>
          <cell r="GY222">
            <v>1.65571374139535</v>
          </cell>
          <cell r="GZ222">
            <v>1.65571374139535</v>
          </cell>
        </row>
        <row r="223">
          <cell r="D223" t="str">
            <v>ELC89PP-WND1N</v>
          </cell>
          <cell r="E223">
            <v>0</v>
          </cell>
          <cell r="F223">
            <v>0</v>
          </cell>
          <cell r="G223">
            <v>237.012070734704</v>
          </cell>
          <cell r="H223">
            <v>239.333323917417</v>
          </cell>
          <cell r="I223">
            <v>236.45288084079601</v>
          </cell>
          <cell r="J223">
            <v>236.822025885344</v>
          </cell>
          <cell r="K223">
            <v>238.500142251721</v>
          </cell>
          <cell r="L223">
            <v>238.44284449349101</v>
          </cell>
          <cell r="M223">
            <v>229.80109737185299</v>
          </cell>
          <cell r="N223">
            <v>212.09204543428299</v>
          </cell>
          <cell r="O223">
            <v>201.28609571075401</v>
          </cell>
          <cell r="P223">
            <v>195.798488858073</v>
          </cell>
          <cell r="Q223">
            <v>186.624618898503</v>
          </cell>
          <cell r="R223">
            <v>184.93983407546</v>
          </cell>
          <cell r="S223">
            <v>185.662847137265</v>
          </cell>
          <cell r="T223">
            <v>248.62957177147601</v>
          </cell>
          <cell r="U223">
            <v>258.75642269344002</v>
          </cell>
          <cell r="V223">
            <v>241.40751263034599</v>
          </cell>
          <cell r="W223">
            <v>209.90548904761701</v>
          </cell>
          <cell r="X223">
            <v>190.56018938940599</v>
          </cell>
          <cell r="Y223">
            <v>187.07938106245399</v>
          </cell>
          <cell r="Z223">
            <v>208.34448376919099</v>
          </cell>
          <cell r="AA223">
            <v>225.70242577523601</v>
          </cell>
          <cell r="AB223">
            <v>219.941094327478</v>
          </cell>
          <cell r="AC223">
            <v>217.40572572899899</v>
          </cell>
          <cell r="AD223">
            <v>225.039791909721</v>
          </cell>
          <cell r="AE223">
            <v>0</v>
          </cell>
          <cell r="AF223">
            <v>103.38504350153001</v>
          </cell>
          <cell r="AG223">
            <v>106.71485362141</v>
          </cell>
          <cell r="AH223">
            <v>107.119410929121</v>
          </cell>
          <cell r="AI223">
            <v>104.29578186984</v>
          </cell>
          <cell r="AJ223">
            <v>102.883892692496</v>
          </cell>
          <cell r="AK223">
            <v>101.78847402330599</v>
          </cell>
          <cell r="AL223">
            <v>97.029140931130001</v>
          </cell>
          <cell r="AM223">
            <v>87.799230883519797</v>
          </cell>
          <cell r="AN223">
            <v>86.772011987407197</v>
          </cell>
          <cell r="AO223">
            <v>88.324106489213307</v>
          </cell>
          <cell r="AP223">
            <v>89.346243695848003</v>
          </cell>
          <cell r="AQ223">
            <v>92.6408338999872</v>
          </cell>
          <cell r="AR223">
            <v>93.814535427882106</v>
          </cell>
          <cell r="AS223">
            <v>121.619171596529</v>
          </cell>
          <cell r="AT223">
            <v>127.822188142211</v>
          </cell>
          <cell r="AU223">
            <v>121.480082223873</v>
          </cell>
          <cell r="AV223">
            <v>110.829024174491</v>
          </cell>
          <cell r="AW223">
            <v>101.866726144721</v>
          </cell>
          <cell r="AX223">
            <v>100.435397199828</v>
          </cell>
          <cell r="AY223">
            <v>104.144558795226</v>
          </cell>
          <cell r="AZ223">
            <v>107.87655004213001</v>
          </cell>
          <cell r="BA223">
            <v>105.56873661556099</v>
          </cell>
          <cell r="BB223">
            <v>107.387477106099</v>
          </cell>
          <cell r="BC223">
            <v>110.844007662316</v>
          </cell>
          <cell r="BD223">
            <v>0</v>
          </cell>
          <cell r="BE223">
            <v>0</v>
          </cell>
          <cell r="BF223">
            <v>191.29515174593999</v>
          </cell>
          <cell r="BG223">
            <v>198.48316715964</v>
          </cell>
          <cell r="BH223">
            <v>203.69285938979999</v>
          </cell>
          <cell r="BI223">
            <v>204.781126026511</v>
          </cell>
          <cell r="BJ223">
            <v>207.06140237408999</v>
          </cell>
          <cell r="BK223">
            <v>201.59604073521101</v>
          </cell>
          <cell r="BL223">
            <v>193.05842483268</v>
          </cell>
          <cell r="BM223">
            <v>187.12212222132001</v>
          </cell>
          <cell r="BN223">
            <v>172.05456861945001</v>
          </cell>
          <cell r="BO223">
            <v>170.00977198589999</v>
          </cell>
          <cell r="BP223">
            <v>165.94474096629</v>
          </cell>
          <cell r="BQ223">
            <v>168.01549111412999</v>
          </cell>
          <cell r="BR223">
            <v>170.65790072298</v>
          </cell>
          <cell r="BS223">
            <v>181.64148929981999</v>
          </cell>
          <cell r="BT223">
            <v>190.43245417680001</v>
          </cell>
          <cell r="BU223">
            <v>196.31803162653</v>
          </cell>
          <cell r="BV223">
            <v>203.00887004111999</v>
          </cell>
          <cell r="BW223">
            <v>205.62559232192999</v>
          </cell>
          <cell r="BX223">
            <v>243.75734120826101</v>
          </cell>
          <cell r="BY223">
            <v>244.04679994463999</v>
          </cell>
          <cell r="BZ223">
            <v>245.68933307787</v>
          </cell>
          <cell r="CA223">
            <v>220.66410039003</v>
          </cell>
          <cell r="CB223">
            <v>204.08493966894</v>
          </cell>
          <cell r="CC223">
            <v>201.70827408599999</v>
          </cell>
          <cell r="CD223">
            <v>0</v>
          </cell>
          <cell r="CE223">
            <v>113.8834005277</v>
          </cell>
          <cell r="CF223">
            <v>117.708385100706</v>
          </cell>
          <cell r="CG223">
            <v>120.369500942084</v>
          </cell>
          <cell r="CH223">
            <v>118.66847195663</v>
          </cell>
          <cell r="CI223">
            <v>119.344840223769</v>
          </cell>
          <cell r="CJ223">
            <v>119.929422453575</v>
          </cell>
          <cell r="CK223">
            <v>118.465625224175</v>
          </cell>
          <cell r="CL223">
            <v>113.099003282384</v>
          </cell>
          <cell r="CM223">
            <v>104.478923440865</v>
          </cell>
          <cell r="CN223">
            <v>101.270154985261</v>
          </cell>
          <cell r="CO223">
            <v>99.912682745853701</v>
          </cell>
          <cell r="CP223">
            <v>101.650708929307</v>
          </cell>
          <cell r="CQ223">
            <v>102.003772395529</v>
          </cell>
          <cell r="CR223">
            <v>103.718448093841</v>
          </cell>
          <cell r="CS223">
            <v>105.855100443618</v>
          </cell>
          <cell r="CT223">
            <v>104.816677211109</v>
          </cell>
          <cell r="CU223">
            <v>104.832959258633</v>
          </cell>
          <cell r="CV223">
            <v>106.328170922605</v>
          </cell>
          <cell r="CW223">
            <v>128.083109186916</v>
          </cell>
          <cell r="CX223">
            <v>131.37903086705799</v>
          </cell>
          <cell r="CY223">
            <v>131.005963384468</v>
          </cell>
          <cell r="CZ223">
            <v>114.017639714504</v>
          </cell>
          <cell r="DA223">
            <v>106.031204660977</v>
          </cell>
          <cell r="DB223">
            <v>105.608413983071</v>
          </cell>
          <cell r="DC223">
            <v>0</v>
          </cell>
          <cell r="DD223">
            <v>0</v>
          </cell>
          <cell r="DE223">
            <v>508.07887753778903</v>
          </cell>
          <cell r="DF223">
            <v>518.03886695533197</v>
          </cell>
          <cell r="DG223">
            <v>526.32299858651197</v>
          </cell>
          <cell r="DH223">
            <v>530.93111134434696</v>
          </cell>
          <cell r="DI223">
            <v>523.80718014240097</v>
          </cell>
          <cell r="DJ223">
            <v>521.64745818556196</v>
          </cell>
          <cell r="DK223">
            <v>513.68153568382195</v>
          </cell>
          <cell r="DL223">
            <v>500.78777476777202</v>
          </cell>
          <cell r="DM223">
            <v>488.55754662613998</v>
          </cell>
          <cell r="DN223">
            <v>521.07591832265405</v>
          </cell>
          <cell r="DO223">
            <v>512.24769922318399</v>
          </cell>
          <cell r="DP223">
            <v>508.70260905459901</v>
          </cell>
          <cell r="DQ223">
            <v>476.91228595391198</v>
          </cell>
          <cell r="DR223">
            <v>462.280504235911</v>
          </cell>
          <cell r="DS223">
            <v>472.154912586813</v>
          </cell>
          <cell r="DT223">
            <v>476.26153421339802</v>
          </cell>
          <cell r="DU223">
            <v>492.08011563863801</v>
          </cell>
          <cell r="DV223">
            <v>505.22714330441102</v>
          </cell>
          <cell r="DW223">
            <v>522.79048964293997</v>
          </cell>
          <cell r="DX223">
            <v>521.10666531893298</v>
          </cell>
          <cell r="DY223">
            <v>522.017395367375</v>
          </cell>
          <cell r="DZ223">
            <v>507.49776593097499</v>
          </cell>
          <cell r="EA223">
            <v>494.05176916045201</v>
          </cell>
          <cell r="EB223">
            <v>494.46998151739598</v>
          </cell>
          <cell r="EC223">
            <v>0</v>
          </cell>
          <cell r="ED223">
            <v>226.024321134404</v>
          </cell>
          <cell r="EE223">
            <v>231.632244469222</v>
          </cell>
          <cell r="EF223">
            <v>234.50514778110599</v>
          </cell>
          <cell r="EG223">
            <v>231.872737481435</v>
          </cell>
          <cell r="EH223">
            <v>228.13840528122199</v>
          </cell>
          <cell r="EI223">
            <v>224.00709771514201</v>
          </cell>
          <cell r="EJ223">
            <v>216.676605653042</v>
          </cell>
          <cell r="EK223">
            <v>207.915923642568</v>
          </cell>
          <cell r="EL223">
            <v>200.502002388232</v>
          </cell>
          <cell r="EM223">
            <v>211.93194035592501</v>
          </cell>
          <cell r="EN223">
            <v>211.27190648214599</v>
          </cell>
          <cell r="EO223">
            <v>209.54503568983401</v>
          </cell>
          <cell r="EP223">
            <v>194.90896874463201</v>
          </cell>
          <cell r="EQ223">
            <v>191.040465435263</v>
          </cell>
          <cell r="ER223">
            <v>199.51955217308199</v>
          </cell>
          <cell r="ES223">
            <v>204.44500635095699</v>
          </cell>
          <cell r="ET223">
            <v>208.29662356397901</v>
          </cell>
          <cell r="EU223">
            <v>207.35426870716199</v>
          </cell>
          <cell r="EV223">
            <v>216.46515508766399</v>
          </cell>
          <cell r="EW223">
            <v>222.18047963031</v>
          </cell>
          <cell r="EX223">
            <v>223.72954520496799</v>
          </cell>
          <cell r="EY223">
            <v>225.914451501006</v>
          </cell>
          <cell r="EZ223">
            <v>224.092371772056</v>
          </cell>
          <cell r="FA223">
            <v>228.979699494941</v>
          </cell>
          <cell r="FB223">
            <v>0</v>
          </cell>
          <cell r="FC223">
            <v>0</v>
          </cell>
          <cell r="FD223">
            <v>225.758534733293</v>
          </cell>
          <cell r="FE223">
            <v>226.19472421180299</v>
          </cell>
          <cell r="FF223">
            <v>228.35222185855801</v>
          </cell>
          <cell r="FG223">
            <v>223.35440186581201</v>
          </cell>
          <cell r="FH223">
            <v>214.95818424785</v>
          </cell>
          <cell r="FI223">
            <v>208.38498049512</v>
          </cell>
          <cell r="FJ223">
            <v>205.37656816008601</v>
          </cell>
          <cell r="FK223">
            <v>191.73190720657499</v>
          </cell>
          <cell r="FL223">
            <v>182.88107972446599</v>
          </cell>
          <cell r="FM223">
            <v>219.158206428357</v>
          </cell>
          <cell r="FN223">
            <v>220.51506753715</v>
          </cell>
          <cell r="FO223">
            <v>223.161368516598</v>
          </cell>
          <cell r="FP223">
            <v>207.47251515994299</v>
          </cell>
          <cell r="FQ223">
            <v>202.37969957574199</v>
          </cell>
          <cell r="FR223">
            <v>208.53318137771799</v>
          </cell>
          <cell r="FS223">
            <v>213.93506183019099</v>
          </cell>
          <cell r="FT223">
            <v>218.32556190587999</v>
          </cell>
          <cell r="FU223">
            <v>217.69107709186099</v>
          </cell>
          <cell r="FV223">
            <v>215.93362774757901</v>
          </cell>
          <cell r="FW223">
            <v>224.025249322826</v>
          </cell>
          <cell r="FX223">
            <v>228.466249015789</v>
          </cell>
          <cell r="FY223">
            <v>227.632977003592</v>
          </cell>
          <cell r="FZ223">
            <v>217.45255116714699</v>
          </cell>
          <cell r="GA223">
            <v>210.78065126457199</v>
          </cell>
          <cell r="GB223">
            <v>0</v>
          </cell>
          <cell r="GC223">
            <v>86.369171147681996</v>
          </cell>
          <cell r="GD223">
            <v>88.716927731827099</v>
          </cell>
          <cell r="GE223">
            <v>87.784814104158201</v>
          </cell>
          <cell r="GF223">
            <v>88.497650085639194</v>
          </cell>
          <cell r="GG223">
            <v>87.244738991213097</v>
          </cell>
          <cell r="GH223">
            <v>85.808655307842002</v>
          </cell>
          <cell r="GI223">
            <v>81.331529956057807</v>
          </cell>
          <cell r="GJ223">
            <v>70.5885619297229</v>
          </cell>
          <cell r="GK223">
            <v>60.6454038030475</v>
          </cell>
          <cell r="GL223">
            <v>75.466804356853999</v>
          </cell>
          <cell r="GM223">
            <v>76.670943593241006</v>
          </cell>
          <cell r="GN223">
            <v>78.329481527603804</v>
          </cell>
          <cell r="GO223">
            <v>74.603030124173102</v>
          </cell>
          <cell r="GP223">
            <v>76.776828967356394</v>
          </cell>
          <cell r="GQ223">
            <v>79.552587685713604</v>
          </cell>
          <cell r="GR223">
            <v>81.664057644195495</v>
          </cell>
          <cell r="GS223">
            <v>87.414357722969399</v>
          </cell>
          <cell r="GT223">
            <v>87.408342458472703</v>
          </cell>
          <cell r="GU223">
            <v>87.424575709311696</v>
          </cell>
          <cell r="GV223">
            <v>95.042199619021503</v>
          </cell>
          <cell r="GW223">
            <v>98.369451874749899</v>
          </cell>
          <cell r="GX223">
            <v>102.102893551959</v>
          </cell>
          <cell r="GY223">
            <v>99.306779682491296</v>
          </cell>
          <cell r="GZ223">
            <v>99.058741045317305</v>
          </cell>
        </row>
        <row r="224">
          <cell r="D224" t="str">
            <v>ELC89PP-WNDOFF1N</v>
          </cell>
          <cell r="E224">
            <v>0</v>
          </cell>
          <cell r="F224">
            <v>0</v>
          </cell>
          <cell r="G224">
            <v>316.01609431293798</v>
          </cell>
          <cell r="H224">
            <v>319.11109855655502</v>
          </cell>
          <cell r="I224">
            <v>315.27050778772798</v>
          </cell>
          <cell r="J224">
            <v>315.76270118046</v>
          </cell>
          <cell r="K224">
            <v>318.00018966896101</v>
          </cell>
          <cell r="L224">
            <v>317.92379265798797</v>
          </cell>
          <cell r="M224">
            <v>306.40146316246899</v>
          </cell>
          <cell r="N224">
            <v>282.78939391237702</v>
          </cell>
          <cell r="O224">
            <v>268.381460947672</v>
          </cell>
          <cell r="P224">
            <v>261.06465181076402</v>
          </cell>
          <cell r="Q224">
            <v>248.83282519800301</v>
          </cell>
          <cell r="R224">
            <v>246.58644543394701</v>
          </cell>
          <cell r="S224">
            <v>247.55046284968799</v>
          </cell>
          <cell r="T224">
            <v>331.50609569530002</v>
          </cell>
          <cell r="U224">
            <v>345.00856359125402</v>
          </cell>
          <cell r="V224">
            <v>321.87668350712698</v>
          </cell>
          <cell r="W224">
            <v>279.87398539682198</v>
          </cell>
          <cell r="X224">
            <v>254.08025251920799</v>
          </cell>
          <cell r="Y224">
            <v>249.439174749937</v>
          </cell>
          <cell r="Z224">
            <v>277.792645025588</v>
          </cell>
          <cell r="AA224">
            <v>300.93656770031401</v>
          </cell>
          <cell r="AB224">
            <v>293.25479243663801</v>
          </cell>
          <cell r="AC224">
            <v>289.87430097199803</v>
          </cell>
          <cell r="AD224">
            <v>300.053055879628</v>
          </cell>
          <cell r="AE224">
            <v>0</v>
          </cell>
          <cell r="AF224">
            <v>137.846724668707</v>
          </cell>
          <cell r="AG224">
            <v>142.28647149521299</v>
          </cell>
          <cell r="AH224">
            <v>142.825881238828</v>
          </cell>
          <cell r="AI224">
            <v>139.06104249312</v>
          </cell>
          <cell r="AJ224">
            <v>137.178523589994</v>
          </cell>
          <cell r="AK224">
            <v>135.717965364408</v>
          </cell>
          <cell r="AL224">
            <v>129.372187908173</v>
          </cell>
          <cell r="AM224">
            <v>117.06564117802699</v>
          </cell>
          <cell r="AN224">
            <v>115.69601598321</v>
          </cell>
          <cell r="AO224">
            <v>117.765475318951</v>
          </cell>
          <cell r="AP224">
            <v>119.128324927798</v>
          </cell>
          <cell r="AQ224">
            <v>123.52111186665</v>
          </cell>
          <cell r="AR224">
            <v>125.086047237176</v>
          </cell>
          <cell r="AS224">
            <v>162.15889546203999</v>
          </cell>
          <cell r="AT224">
            <v>170.429584189613</v>
          </cell>
          <cell r="AU224">
            <v>161.97344296516499</v>
          </cell>
          <cell r="AV224">
            <v>147.77203223265499</v>
          </cell>
          <cell r="AW224">
            <v>135.82230152629401</v>
          </cell>
          <cell r="AX224">
            <v>133.91386293310401</v>
          </cell>
          <cell r="AY224">
            <v>138.85941172696801</v>
          </cell>
          <cell r="AZ224">
            <v>143.835400056173</v>
          </cell>
          <cell r="BA224">
            <v>140.758315487414</v>
          </cell>
          <cell r="BB224">
            <v>143.18330280813299</v>
          </cell>
          <cell r="BC224">
            <v>147.792010216421</v>
          </cell>
          <cell r="BD224">
            <v>0</v>
          </cell>
          <cell r="BE224">
            <v>0</v>
          </cell>
          <cell r="BF224">
            <v>255.06020232792</v>
          </cell>
          <cell r="BG224">
            <v>264.64422287951999</v>
          </cell>
          <cell r="BH224">
            <v>271.59047918639999</v>
          </cell>
          <cell r="BI224">
            <v>273.041501368681</v>
          </cell>
          <cell r="BJ224">
            <v>276.08186983211999</v>
          </cell>
          <cell r="BK224">
            <v>268.794720980281</v>
          </cell>
          <cell r="BL224">
            <v>257.41123311024103</v>
          </cell>
          <cell r="BM224">
            <v>249.496162961761</v>
          </cell>
          <cell r="BN224">
            <v>229.40609149260001</v>
          </cell>
          <cell r="BO224">
            <v>226.67969598120001</v>
          </cell>
          <cell r="BP224">
            <v>221.25965462171999</v>
          </cell>
          <cell r="BQ224">
            <v>224.020654818841</v>
          </cell>
          <cell r="BR224">
            <v>227.54386763064099</v>
          </cell>
          <cell r="BS224">
            <v>242.188652399761</v>
          </cell>
          <cell r="BT224">
            <v>253.9099389024</v>
          </cell>
          <cell r="BU224">
            <v>261.75737550204002</v>
          </cell>
          <cell r="BV224">
            <v>270.67849338816097</v>
          </cell>
          <cell r="BW224">
            <v>274.16745642924099</v>
          </cell>
          <cell r="BX224">
            <v>325.00978827768103</v>
          </cell>
          <cell r="BY224">
            <v>325.39573325952</v>
          </cell>
          <cell r="BZ224">
            <v>327.58577743716103</v>
          </cell>
          <cell r="CA224">
            <v>294.21880052004099</v>
          </cell>
          <cell r="CB224">
            <v>272.11325289192001</v>
          </cell>
          <cell r="CC224">
            <v>268.94436544799999</v>
          </cell>
          <cell r="CD224">
            <v>0</v>
          </cell>
          <cell r="CE224">
            <v>151.84453403693399</v>
          </cell>
          <cell r="CF224">
            <v>156.944513467608</v>
          </cell>
          <cell r="CG224">
            <v>160.49266792277899</v>
          </cell>
          <cell r="CH224">
            <v>158.224629275506</v>
          </cell>
          <cell r="CI224">
            <v>159.12645363169199</v>
          </cell>
          <cell r="CJ224">
            <v>159.90589660476601</v>
          </cell>
          <cell r="CK224">
            <v>157.954166965566</v>
          </cell>
          <cell r="CL224">
            <v>150.79867104317901</v>
          </cell>
          <cell r="CM224">
            <v>139.30523125448701</v>
          </cell>
          <cell r="CN224">
            <v>135.02687331368199</v>
          </cell>
          <cell r="CO224">
            <v>133.21691032780501</v>
          </cell>
          <cell r="CP224">
            <v>135.53427857240899</v>
          </cell>
          <cell r="CQ224">
            <v>136.005029860706</v>
          </cell>
          <cell r="CR224">
            <v>138.29126412512099</v>
          </cell>
          <cell r="CS224">
            <v>141.140133924823</v>
          </cell>
          <cell r="CT224">
            <v>139.755569614812</v>
          </cell>
          <cell r="CU224">
            <v>139.77727901151101</v>
          </cell>
          <cell r="CV224">
            <v>141.77089456347301</v>
          </cell>
          <cell r="CW224">
            <v>170.777478915887</v>
          </cell>
          <cell r="CX224">
            <v>175.172041156078</v>
          </cell>
          <cell r="CY224">
            <v>174.67461784595699</v>
          </cell>
          <cell r="CZ224">
            <v>152.023519619339</v>
          </cell>
          <cell r="DA224">
            <v>141.37493954796901</v>
          </cell>
          <cell r="DB224">
            <v>140.811218644094</v>
          </cell>
          <cell r="DC224">
            <v>0</v>
          </cell>
          <cell r="DD224">
            <v>0</v>
          </cell>
          <cell r="DE224">
            <v>677.43850338371794</v>
          </cell>
          <cell r="DF224">
            <v>690.71848927377505</v>
          </cell>
          <cell r="DG224">
            <v>701.76399811534998</v>
          </cell>
          <cell r="DH224">
            <v>707.90814845912996</v>
          </cell>
          <cell r="DI224">
            <v>698.40957352320095</v>
          </cell>
          <cell r="DJ224">
            <v>695.52994424741701</v>
          </cell>
          <cell r="DK224">
            <v>684.90871424509498</v>
          </cell>
          <cell r="DL224">
            <v>667.71703302369599</v>
          </cell>
          <cell r="DM224">
            <v>651.41006216818698</v>
          </cell>
          <cell r="DN224">
            <v>694.76789109687195</v>
          </cell>
          <cell r="DO224">
            <v>682.99693229757895</v>
          </cell>
          <cell r="DP224">
            <v>678.270145406133</v>
          </cell>
          <cell r="DQ224">
            <v>635.88304793855002</v>
          </cell>
          <cell r="DR224">
            <v>616.37400564788197</v>
          </cell>
          <cell r="DS224">
            <v>629.53988344908305</v>
          </cell>
          <cell r="DT224">
            <v>635.01537895119702</v>
          </cell>
          <cell r="DU224">
            <v>656.106820851517</v>
          </cell>
          <cell r="DV224">
            <v>673.63619107254704</v>
          </cell>
          <cell r="DW224">
            <v>697.05398619058701</v>
          </cell>
          <cell r="DX224">
            <v>694.80888709191095</v>
          </cell>
          <cell r="DY224">
            <v>696.02319382316705</v>
          </cell>
          <cell r="DZ224">
            <v>676.66368790796696</v>
          </cell>
          <cell r="EA224">
            <v>658.73569221393598</v>
          </cell>
          <cell r="EB224">
            <v>659.29330868986096</v>
          </cell>
          <cell r="EC224">
            <v>0</v>
          </cell>
          <cell r="ED224">
            <v>301.365761512539</v>
          </cell>
          <cell r="EE224">
            <v>308.84299262563098</v>
          </cell>
          <cell r="EF224">
            <v>312.67353037480802</v>
          </cell>
          <cell r="EG224">
            <v>309.16364997524698</v>
          </cell>
          <cell r="EH224">
            <v>304.18454037496298</v>
          </cell>
          <cell r="EI224">
            <v>298.67613028685599</v>
          </cell>
          <cell r="EJ224">
            <v>288.90214087072201</v>
          </cell>
          <cell r="EK224">
            <v>277.22123152342402</v>
          </cell>
          <cell r="EL224">
            <v>267.33600318431002</v>
          </cell>
          <cell r="EM224">
            <v>282.575920474567</v>
          </cell>
          <cell r="EN224">
            <v>281.69587530952799</v>
          </cell>
          <cell r="EO224">
            <v>279.39338091977902</v>
          </cell>
          <cell r="EP224">
            <v>259.87862499284199</v>
          </cell>
          <cell r="EQ224">
            <v>254.72062058034999</v>
          </cell>
          <cell r="ER224">
            <v>266.02606956410801</v>
          </cell>
          <cell r="ES224">
            <v>272.59334180127701</v>
          </cell>
          <cell r="ET224">
            <v>277.728831418639</v>
          </cell>
          <cell r="EU224">
            <v>276.47235827621699</v>
          </cell>
          <cell r="EV224">
            <v>288.62020678355299</v>
          </cell>
          <cell r="EW224">
            <v>296.24063950707898</v>
          </cell>
          <cell r="EX224">
            <v>298.30606027328997</v>
          </cell>
          <cell r="EY224">
            <v>301.219268668008</v>
          </cell>
          <cell r="EZ224">
            <v>298.78982902940697</v>
          </cell>
          <cell r="FA224">
            <v>305.30626599325501</v>
          </cell>
          <cell r="FB224">
            <v>0</v>
          </cell>
          <cell r="FC224">
            <v>0</v>
          </cell>
          <cell r="FD224">
            <v>301.01137964439101</v>
          </cell>
          <cell r="FE224">
            <v>301.59296561573598</v>
          </cell>
          <cell r="FF224">
            <v>304.469629144745</v>
          </cell>
          <cell r="FG224">
            <v>297.80586915441501</v>
          </cell>
          <cell r="FH224">
            <v>286.61091233046801</v>
          </cell>
          <cell r="FI224">
            <v>277.84664066016097</v>
          </cell>
          <cell r="FJ224">
            <v>273.83542421344799</v>
          </cell>
          <cell r="FK224">
            <v>255.642542942099</v>
          </cell>
          <cell r="FL224">
            <v>243.84143963262099</v>
          </cell>
          <cell r="FM224">
            <v>292.21094190447701</v>
          </cell>
          <cell r="FN224">
            <v>294.020090049533</v>
          </cell>
          <cell r="FO224">
            <v>297.54849135546402</v>
          </cell>
          <cell r="FP224">
            <v>276.63002021325798</v>
          </cell>
          <cell r="FQ224">
            <v>269.839599434322</v>
          </cell>
          <cell r="FR224">
            <v>278.04424183695602</v>
          </cell>
          <cell r="FS224">
            <v>285.24674910692102</v>
          </cell>
          <cell r="FT224">
            <v>291.10074920784001</v>
          </cell>
          <cell r="FU224">
            <v>290.25476945581403</v>
          </cell>
          <cell r="FV224">
            <v>287.91150366343902</v>
          </cell>
          <cell r="FW224">
            <v>298.700332430434</v>
          </cell>
          <cell r="FX224">
            <v>304.62166535438502</v>
          </cell>
          <cell r="FY224">
            <v>303.51063600478898</v>
          </cell>
          <cell r="FZ224">
            <v>289.93673488952902</v>
          </cell>
          <cell r="GA224">
            <v>281.04086835276303</v>
          </cell>
          <cell r="GB224">
            <v>0</v>
          </cell>
          <cell r="GC224">
            <v>115.15889486357599</v>
          </cell>
          <cell r="GD224">
            <v>118.28923697577</v>
          </cell>
          <cell r="GE224">
            <v>117.04641880554399</v>
          </cell>
          <cell r="GF224">
            <v>117.996866780852</v>
          </cell>
          <cell r="GG224">
            <v>116.326318654951</v>
          </cell>
          <cell r="GH224">
            <v>114.411540410456</v>
          </cell>
          <cell r="GI224">
            <v>108.44203994141</v>
          </cell>
          <cell r="GJ224">
            <v>94.1180825729638</v>
          </cell>
          <cell r="GK224">
            <v>80.860538404063306</v>
          </cell>
          <cell r="GL224">
            <v>100.622405809139</v>
          </cell>
          <cell r="GM224">
            <v>102.227924790988</v>
          </cell>
          <cell r="GN224">
            <v>104.43930870347199</v>
          </cell>
          <cell r="GO224">
            <v>99.470706832230803</v>
          </cell>
          <cell r="GP224">
            <v>102.369105289809</v>
          </cell>
          <cell r="GQ224">
            <v>106.07011691428499</v>
          </cell>
          <cell r="GR224">
            <v>108.88541019226101</v>
          </cell>
          <cell r="GS224">
            <v>116.55247696395899</v>
          </cell>
          <cell r="GT224">
            <v>116.54445661129699</v>
          </cell>
          <cell r="GU224">
            <v>116.566100945749</v>
          </cell>
          <cell r="GV224">
            <v>126.72293282536199</v>
          </cell>
          <cell r="GW224">
            <v>131.15926916633299</v>
          </cell>
          <cell r="GX224">
            <v>136.13719140261199</v>
          </cell>
          <cell r="GY224">
            <v>132.409039576655</v>
          </cell>
          <cell r="GZ224">
            <v>132.078321393756</v>
          </cell>
        </row>
        <row r="225">
          <cell r="D225" t="str">
            <v>ELC90PP-MSW1E</v>
          </cell>
          <cell r="E225">
            <v>0</v>
          </cell>
          <cell r="F225">
            <v>0</v>
          </cell>
          <cell r="G225">
            <v>17.565073003255801</v>
          </cell>
          <cell r="H225">
            <v>17.565073003255801</v>
          </cell>
          <cell r="I225">
            <v>17.565073003255801</v>
          </cell>
          <cell r="J225">
            <v>17.565073003255801</v>
          </cell>
          <cell r="K225">
            <v>17.565073003255801</v>
          </cell>
          <cell r="L225">
            <v>17.565073003255801</v>
          </cell>
          <cell r="M225">
            <v>17.565073003255801</v>
          </cell>
          <cell r="N225">
            <v>17.565073003255801</v>
          </cell>
          <cell r="O225">
            <v>2.9627833981377698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17.565073003255801</v>
          </cell>
          <cell r="U225">
            <v>0</v>
          </cell>
          <cell r="V225">
            <v>17.565073003255801</v>
          </cell>
          <cell r="W225">
            <v>17.565073003255801</v>
          </cell>
          <cell r="X225">
            <v>17.565073003255801</v>
          </cell>
          <cell r="Y225">
            <v>17.565073003255801</v>
          </cell>
          <cell r="Z225">
            <v>17.565073003255801</v>
          </cell>
          <cell r="AA225">
            <v>17.565073003255801</v>
          </cell>
          <cell r="AB225">
            <v>17.565073003255801</v>
          </cell>
          <cell r="AC225">
            <v>17.565073003255801</v>
          </cell>
          <cell r="AD225">
            <v>17.565073003255801</v>
          </cell>
          <cell r="AE225">
            <v>0</v>
          </cell>
          <cell r="AF225">
            <v>8.0418406520930503</v>
          </cell>
          <cell r="AG225">
            <v>8.0418406520930503</v>
          </cell>
          <cell r="AH225">
            <v>8.0418406520930503</v>
          </cell>
          <cell r="AI225">
            <v>8.0418406520930503</v>
          </cell>
          <cell r="AJ225">
            <v>8.0418406520930503</v>
          </cell>
          <cell r="AK225">
            <v>8.0418406520930503</v>
          </cell>
          <cell r="AL225">
            <v>8.0418406520930503</v>
          </cell>
          <cell r="AM225">
            <v>8.0418406520930503</v>
          </cell>
          <cell r="AN225">
            <v>0</v>
          </cell>
          <cell r="AO225">
            <v>8.0418406520930503</v>
          </cell>
          <cell r="AP225">
            <v>0</v>
          </cell>
          <cell r="AQ225">
            <v>0</v>
          </cell>
          <cell r="AR225">
            <v>8.0418406520930503</v>
          </cell>
          <cell r="AS225">
            <v>0</v>
          </cell>
          <cell r="AT225">
            <v>0</v>
          </cell>
          <cell r="AU225">
            <v>8.0418406520930503</v>
          </cell>
          <cell r="AV225">
            <v>8.0418406520930503</v>
          </cell>
          <cell r="AW225">
            <v>8.0418406520930503</v>
          </cell>
          <cell r="AX225">
            <v>8.0418406520930503</v>
          </cell>
          <cell r="AY225">
            <v>8.0418406520930503</v>
          </cell>
          <cell r="AZ225">
            <v>8.0418406520930503</v>
          </cell>
          <cell r="BA225">
            <v>8.0418406520930503</v>
          </cell>
          <cell r="BB225">
            <v>8.0418406520930503</v>
          </cell>
          <cell r="BC225">
            <v>8.0418406520930503</v>
          </cell>
          <cell r="BD225">
            <v>0</v>
          </cell>
          <cell r="BE225">
            <v>0</v>
          </cell>
          <cell r="BF225">
            <v>9.0999775800000098</v>
          </cell>
          <cell r="BG225">
            <v>9.0999775800000098</v>
          </cell>
          <cell r="BH225">
            <v>9.0999775800000098</v>
          </cell>
          <cell r="BI225">
            <v>9.0999775800000098</v>
          </cell>
          <cell r="BJ225">
            <v>9.0999775800000098</v>
          </cell>
          <cell r="BK225">
            <v>9.0999775800000098</v>
          </cell>
          <cell r="BL225">
            <v>9.0999775800000098</v>
          </cell>
          <cell r="BM225">
            <v>9.0999775800000098</v>
          </cell>
          <cell r="BN225">
            <v>9.0999775800000098</v>
          </cell>
          <cell r="BO225">
            <v>0</v>
          </cell>
          <cell r="BP225">
            <v>9.0999775800000098</v>
          </cell>
          <cell r="BQ225">
            <v>0</v>
          </cell>
          <cell r="BR225">
            <v>0</v>
          </cell>
          <cell r="BS225">
            <v>9.0999775800000098</v>
          </cell>
          <cell r="BT225">
            <v>9.0999775800000098</v>
          </cell>
          <cell r="BU225">
            <v>9.0999775800000098</v>
          </cell>
          <cell r="BV225">
            <v>9.0999775800000098</v>
          </cell>
          <cell r="BW225">
            <v>9.0999775800000098</v>
          </cell>
          <cell r="BX225">
            <v>9.0999775800000098</v>
          </cell>
          <cell r="BY225">
            <v>9.0999775800000098</v>
          </cell>
          <cell r="BZ225">
            <v>9.0999775800000098</v>
          </cell>
          <cell r="CA225">
            <v>9.0999775800000098</v>
          </cell>
          <cell r="CB225">
            <v>9.0999775800000098</v>
          </cell>
          <cell r="CC225">
            <v>9.0999775800000098</v>
          </cell>
          <cell r="CD225">
            <v>0</v>
          </cell>
          <cell r="CE225">
            <v>4.8674298683721</v>
          </cell>
          <cell r="CF225">
            <v>4.8674298683721</v>
          </cell>
          <cell r="CG225">
            <v>4.8674298683721</v>
          </cell>
          <cell r="CH225">
            <v>4.8674298683721</v>
          </cell>
          <cell r="CI225">
            <v>4.8674298683721</v>
          </cell>
          <cell r="CJ225">
            <v>4.8674298683721</v>
          </cell>
          <cell r="CK225">
            <v>4.8674298683721</v>
          </cell>
          <cell r="CL225">
            <v>4.8674298683721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4.8674298683721</v>
          </cell>
          <cell r="CU225">
            <v>4.8674298683721</v>
          </cell>
          <cell r="CV225">
            <v>4.8674298683721</v>
          </cell>
          <cell r="CW225">
            <v>4.8674298683721</v>
          </cell>
          <cell r="CX225">
            <v>4.8674298683721</v>
          </cell>
          <cell r="CY225">
            <v>4.8674298683721</v>
          </cell>
          <cell r="CZ225">
            <v>4.8674298683721</v>
          </cell>
          <cell r="DA225">
            <v>4.8674298683721</v>
          </cell>
          <cell r="DB225">
            <v>4.8674298683721</v>
          </cell>
          <cell r="DC225">
            <v>0</v>
          </cell>
          <cell r="DD225">
            <v>0</v>
          </cell>
          <cell r="DE225">
            <v>14.390662219534899</v>
          </cell>
          <cell r="DF225">
            <v>14.390662219534899</v>
          </cell>
          <cell r="DG225">
            <v>14.390662219534899</v>
          </cell>
          <cell r="DH225">
            <v>14.390662219534899</v>
          </cell>
          <cell r="DI225">
            <v>14.390662219534899</v>
          </cell>
          <cell r="DJ225">
            <v>14.390662219534899</v>
          </cell>
          <cell r="DK225">
            <v>14.390662219534899</v>
          </cell>
          <cell r="DL225">
            <v>14.390662219534899</v>
          </cell>
          <cell r="DM225">
            <v>14.390662219534899</v>
          </cell>
          <cell r="DN225">
            <v>14.390662219534899</v>
          </cell>
          <cell r="DO225">
            <v>0</v>
          </cell>
          <cell r="DP225">
            <v>0</v>
          </cell>
          <cell r="DQ225">
            <v>0</v>
          </cell>
          <cell r="DR225">
            <v>14.390662219534899</v>
          </cell>
          <cell r="DS225">
            <v>0</v>
          </cell>
          <cell r="DT225">
            <v>14.390662219534899</v>
          </cell>
          <cell r="DU225">
            <v>14.390662219534899</v>
          </cell>
          <cell r="DV225">
            <v>14.390662219534899</v>
          </cell>
          <cell r="DW225">
            <v>14.390662219534899</v>
          </cell>
          <cell r="DX225">
            <v>14.390662219534899</v>
          </cell>
          <cell r="DY225">
            <v>14.390662219534899</v>
          </cell>
          <cell r="DZ225">
            <v>14.390662219534899</v>
          </cell>
          <cell r="EA225">
            <v>14.390662219534899</v>
          </cell>
          <cell r="EB225">
            <v>14.390662219534899</v>
          </cell>
          <cell r="EC225">
            <v>0</v>
          </cell>
          <cell r="ED225">
            <v>7.1953311097674604</v>
          </cell>
          <cell r="EE225">
            <v>7.1953311097674604</v>
          </cell>
          <cell r="EF225">
            <v>7.1953311097674604</v>
          </cell>
          <cell r="EG225">
            <v>7.1953311097674604</v>
          </cell>
          <cell r="EH225">
            <v>7.1953311097674604</v>
          </cell>
          <cell r="EI225">
            <v>7.1953311097674604</v>
          </cell>
          <cell r="EJ225">
            <v>7.1953311097674604</v>
          </cell>
          <cell r="EK225">
            <v>7.1953311097674604</v>
          </cell>
          <cell r="EL225">
            <v>7.1953311097674604</v>
          </cell>
          <cell r="EM225">
            <v>7.1953311097674604</v>
          </cell>
          <cell r="EN225">
            <v>0</v>
          </cell>
          <cell r="EO225">
            <v>0</v>
          </cell>
          <cell r="EP225">
            <v>7.1953311097674604</v>
          </cell>
          <cell r="EQ225">
            <v>0</v>
          </cell>
          <cell r="ER225">
            <v>0</v>
          </cell>
          <cell r="ES225">
            <v>7.1953311097674604</v>
          </cell>
          <cell r="ET225">
            <v>7.1953311097674604</v>
          </cell>
          <cell r="EU225">
            <v>7.1953311097674604</v>
          </cell>
          <cell r="EV225">
            <v>7.1953311097674604</v>
          </cell>
          <cell r="EW225">
            <v>7.1953311097674604</v>
          </cell>
          <cell r="EX225">
            <v>7.1953311097674604</v>
          </cell>
          <cell r="EY225">
            <v>7.1953311097674604</v>
          </cell>
          <cell r="EZ225">
            <v>7.1953311097674604</v>
          </cell>
          <cell r="FA225">
            <v>7.1953311097674604</v>
          </cell>
          <cell r="FB225">
            <v>0</v>
          </cell>
          <cell r="FC225">
            <v>0</v>
          </cell>
          <cell r="FD225">
            <v>11.0046240502326</v>
          </cell>
          <cell r="FE225">
            <v>11.0046240502326</v>
          </cell>
          <cell r="FF225">
            <v>11.0046240502326</v>
          </cell>
          <cell r="FG225">
            <v>11.0046240502326</v>
          </cell>
          <cell r="FH225">
            <v>11.0046240502326</v>
          </cell>
          <cell r="FI225">
            <v>11.0046240502326</v>
          </cell>
          <cell r="FJ225">
            <v>11.0046240502326</v>
          </cell>
          <cell r="FK225">
            <v>11.0046240502326</v>
          </cell>
          <cell r="FL225">
            <v>0</v>
          </cell>
          <cell r="FM225">
            <v>11.0046240502326</v>
          </cell>
          <cell r="FN225">
            <v>0</v>
          </cell>
          <cell r="FO225">
            <v>0</v>
          </cell>
          <cell r="FP225">
            <v>0</v>
          </cell>
          <cell r="FQ225">
            <v>11.0046240502326</v>
          </cell>
          <cell r="FR225">
            <v>0</v>
          </cell>
          <cell r="FS225">
            <v>11.0046240502326</v>
          </cell>
          <cell r="FT225">
            <v>11.0046240502326</v>
          </cell>
          <cell r="FU225">
            <v>11.0046240502326</v>
          </cell>
          <cell r="FV225">
            <v>11.0046240502326</v>
          </cell>
          <cell r="FW225">
            <v>11.0046240502326</v>
          </cell>
          <cell r="FX225">
            <v>11.0046240502326</v>
          </cell>
          <cell r="FY225">
            <v>11.0046240502326</v>
          </cell>
          <cell r="FZ225">
            <v>11.0046240502326</v>
          </cell>
          <cell r="GA225">
            <v>11.0046240502326</v>
          </cell>
          <cell r="GB225">
            <v>0</v>
          </cell>
          <cell r="GC225">
            <v>5.0790572539534899</v>
          </cell>
          <cell r="GD225">
            <v>5.0790572539534899</v>
          </cell>
          <cell r="GE225">
            <v>5.0790572539534899</v>
          </cell>
          <cell r="GF225">
            <v>5.0790572539534899</v>
          </cell>
          <cell r="GG225">
            <v>5.0790572539534899</v>
          </cell>
          <cell r="GH225">
            <v>5.0790572539534899</v>
          </cell>
          <cell r="GI225">
            <v>5.0790572539534899</v>
          </cell>
          <cell r="GJ225">
            <v>5.0790572539534899</v>
          </cell>
          <cell r="GK225">
            <v>0</v>
          </cell>
          <cell r="GL225">
            <v>0</v>
          </cell>
          <cell r="GM225">
            <v>5.0790572539534899</v>
          </cell>
          <cell r="GN225">
            <v>0</v>
          </cell>
          <cell r="GO225">
            <v>5.0790572539534899</v>
          </cell>
          <cell r="GP225">
            <v>0</v>
          </cell>
          <cell r="GQ225">
            <v>0</v>
          </cell>
          <cell r="GR225">
            <v>5.0790572539534899</v>
          </cell>
          <cell r="GS225">
            <v>5.0790572539534899</v>
          </cell>
          <cell r="GT225">
            <v>5.0790572539534899</v>
          </cell>
          <cell r="GU225">
            <v>5.0790572539534899</v>
          </cell>
          <cell r="GV225">
            <v>5.0790572539534899</v>
          </cell>
          <cell r="GW225">
            <v>5.0790572539534899</v>
          </cell>
          <cell r="GX225">
            <v>5.0790572539534899</v>
          </cell>
          <cell r="GY225">
            <v>5.0790572539534899</v>
          </cell>
          <cell r="GZ225">
            <v>5.0790572539534899</v>
          </cell>
        </row>
        <row r="226">
          <cell r="D226" t="str">
            <v>ELC90PP-MSW1N</v>
          </cell>
          <cell r="E226">
            <v>0</v>
          </cell>
          <cell r="F226">
            <v>0</v>
          </cell>
          <cell r="G226">
            <v>9.3003237209302405</v>
          </cell>
          <cell r="H226">
            <v>9.3003237209302405</v>
          </cell>
          <cell r="I226">
            <v>9.3003237209302405</v>
          </cell>
          <cell r="J226">
            <v>9.3003237209302405</v>
          </cell>
          <cell r="K226">
            <v>9.3003237209302405</v>
          </cell>
          <cell r="L226">
            <v>9.3003237209302405</v>
          </cell>
          <cell r="M226">
            <v>9.3003237209302405</v>
          </cell>
          <cell r="N226">
            <v>9.3003237209302405</v>
          </cell>
          <cell r="O226">
            <v>1.68078139534934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9.3003237209302405</v>
          </cell>
          <cell r="U226">
            <v>0</v>
          </cell>
          <cell r="V226">
            <v>9.3003237209302405</v>
          </cell>
          <cell r="W226">
            <v>9.3003237209302405</v>
          </cell>
          <cell r="X226">
            <v>9.3003237209302405</v>
          </cell>
          <cell r="Y226">
            <v>9.3003237209302405</v>
          </cell>
          <cell r="Z226">
            <v>9.3003237209302405</v>
          </cell>
          <cell r="AA226">
            <v>9.3003237209302405</v>
          </cell>
          <cell r="AB226">
            <v>9.3003237209302405</v>
          </cell>
          <cell r="AC226">
            <v>9.3003237209302405</v>
          </cell>
          <cell r="AD226">
            <v>9.3003237209302405</v>
          </cell>
          <cell r="AE226">
            <v>0</v>
          </cell>
          <cell r="AF226">
            <v>4.2579795348837299</v>
          </cell>
          <cell r="AG226">
            <v>4.2579795348837299</v>
          </cell>
          <cell r="AH226">
            <v>4.2579795348837299</v>
          </cell>
          <cell r="AI226">
            <v>4.2579795348837299</v>
          </cell>
          <cell r="AJ226">
            <v>4.2579795348837299</v>
          </cell>
          <cell r="AK226">
            <v>4.2579795348837299</v>
          </cell>
          <cell r="AL226">
            <v>4.2579795348837299</v>
          </cell>
          <cell r="AM226">
            <v>4.2579795348837299</v>
          </cell>
          <cell r="AN226">
            <v>0</v>
          </cell>
          <cell r="AO226">
            <v>4.2579795348837299</v>
          </cell>
          <cell r="AP226">
            <v>0</v>
          </cell>
          <cell r="AQ226">
            <v>0</v>
          </cell>
          <cell r="AR226">
            <v>4.2579795348837299</v>
          </cell>
          <cell r="AS226">
            <v>0</v>
          </cell>
          <cell r="AT226">
            <v>0</v>
          </cell>
          <cell r="AU226">
            <v>4.2579795348837299</v>
          </cell>
          <cell r="AV226">
            <v>4.2579795348837299</v>
          </cell>
          <cell r="AW226">
            <v>4.2579795348837299</v>
          </cell>
          <cell r="AX226">
            <v>4.2579795348837299</v>
          </cell>
          <cell r="AY226">
            <v>4.2579795348837299</v>
          </cell>
          <cell r="AZ226">
            <v>4.2579795348837299</v>
          </cell>
          <cell r="BA226">
            <v>4.2579795348837299</v>
          </cell>
          <cell r="BB226">
            <v>4.2579795348837299</v>
          </cell>
          <cell r="BC226">
            <v>4.2579795348837299</v>
          </cell>
          <cell r="BD226">
            <v>0</v>
          </cell>
          <cell r="BE226">
            <v>0</v>
          </cell>
          <cell r="BF226">
            <v>4.8182400000000101</v>
          </cell>
          <cell r="BG226">
            <v>4.8182400000000101</v>
          </cell>
          <cell r="BH226">
            <v>4.8182400000000101</v>
          </cell>
          <cell r="BI226">
            <v>4.8182400000000101</v>
          </cell>
          <cell r="BJ226">
            <v>4.8182400000000101</v>
          </cell>
          <cell r="BK226">
            <v>4.8182400000000101</v>
          </cell>
          <cell r="BL226">
            <v>4.8182400000000101</v>
          </cell>
          <cell r="BM226">
            <v>4.8182400000000101</v>
          </cell>
          <cell r="BN226">
            <v>4.8182400000000101</v>
          </cell>
          <cell r="BO226">
            <v>0</v>
          </cell>
          <cell r="BP226">
            <v>4.8182400000000101</v>
          </cell>
          <cell r="BQ226">
            <v>0</v>
          </cell>
          <cell r="BR226">
            <v>0</v>
          </cell>
          <cell r="BS226">
            <v>4.8182400000000101</v>
          </cell>
          <cell r="BT226">
            <v>4.8182400000000101</v>
          </cell>
          <cell r="BU226">
            <v>4.8182400000000101</v>
          </cell>
          <cell r="BV226">
            <v>4.8182400000000101</v>
          </cell>
          <cell r="BW226">
            <v>4.8182400000000101</v>
          </cell>
          <cell r="BX226">
            <v>4.8182400000000101</v>
          </cell>
          <cell r="BY226">
            <v>4.8182400000000101</v>
          </cell>
          <cell r="BZ226">
            <v>4.8182400000000101</v>
          </cell>
          <cell r="CA226">
            <v>4.8182400000000101</v>
          </cell>
          <cell r="CB226">
            <v>4.8182400000000101</v>
          </cell>
          <cell r="CC226">
            <v>4.8182400000000101</v>
          </cell>
          <cell r="CD226">
            <v>0</v>
          </cell>
          <cell r="CE226">
            <v>2.57719813953489</v>
          </cell>
          <cell r="CF226">
            <v>2.57719813953489</v>
          </cell>
          <cell r="CG226">
            <v>2.57719813953489</v>
          </cell>
          <cell r="CH226">
            <v>2.57719813953489</v>
          </cell>
          <cell r="CI226">
            <v>2.57719813953489</v>
          </cell>
          <cell r="CJ226">
            <v>2.57719813953489</v>
          </cell>
          <cell r="CK226">
            <v>2.57719813953489</v>
          </cell>
          <cell r="CL226">
            <v>2.57719813953489</v>
          </cell>
          <cell r="CM226">
            <v>0</v>
          </cell>
          <cell r="CN226">
            <v>0</v>
          </cell>
          <cell r="CO226">
            <v>2.57719813953489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2.57719813953489</v>
          </cell>
          <cell r="CU226">
            <v>2.57719813953489</v>
          </cell>
          <cell r="CV226">
            <v>2.57719813953489</v>
          </cell>
          <cell r="CW226">
            <v>2.57719813953489</v>
          </cell>
          <cell r="CX226">
            <v>2.57719813953489</v>
          </cell>
          <cell r="CY226">
            <v>2.57719813953489</v>
          </cell>
          <cell r="CZ226">
            <v>2.57719813953489</v>
          </cell>
          <cell r="DA226">
            <v>2.57719813953489</v>
          </cell>
          <cell r="DB226">
            <v>2.57719813953489</v>
          </cell>
          <cell r="DC226">
            <v>0</v>
          </cell>
          <cell r="DD226">
            <v>0</v>
          </cell>
          <cell r="DE226">
            <v>7.6195423255814001</v>
          </cell>
          <cell r="DF226">
            <v>7.6195423255814001</v>
          </cell>
          <cell r="DG226">
            <v>7.6195423255814001</v>
          </cell>
          <cell r="DH226">
            <v>7.6195423255814001</v>
          </cell>
          <cell r="DI226">
            <v>7.6195423255814001</v>
          </cell>
          <cell r="DJ226">
            <v>7.6195423255814001</v>
          </cell>
          <cell r="DK226">
            <v>7.6195423255814001</v>
          </cell>
          <cell r="DL226">
            <v>7.6195423255814001</v>
          </cell>
          <cell r="DM226">
            <v>7.6195423255814001</v>
          </cell>
          <cell r="DN226">
            <v>0</v>
          </cell>
          <cell r="DO226">
            <v>7.6195423255814001</v>
          </cell>
          <cell r="DP226">
            <v>0</v>
          </cell>
          <cell r="DQ226">
            <v>0</v>
          </cell>
          <cell r="DR226">
            <v>0</v>
          </cell>
          <cell r="DS226">
            <v>7.6195423255814001</v>
          </cell>
          <cell r="DT226">
            <v>7.6195423255814001</v>
          </cell>
          <cell r="DU226">
            <v>7.6195423255814001</v>
          </cell>
          <cell r="DV226">
            <v>7.6195423255814001</v>
          </cell>
          <cell r="DW226">
            <v>7.6195423255814001</v>
          </cell>
          <cell r="DX226">
            <v>7.6195423255814001</v>
          </cell>
          <cell r="DY226">
            <v>7.6195423255814001</v>
          </cell>
          <cell r="DZ226">
            <v>7.6195423255814001</v>
          </cell>
          <cell r="EA226">
            <v>7.6195423255814001</v>
          </cell>
          <cell r="EB226">
            <v>7.6195423255814001</v>
          </cell>
          <cell r="EC226">
            <v>0</v>
          </cell>
          <cell r="ED226">
            <v>3.8097711627907</v>
          </cell>
          <cell r="EE226">
            <v>3.8097711627907</v>
          </cell>
          <cell r="EF226">
            <v>3.8097711627907</v>
          </cell>
          <cell r="EG226">
            <v>3.8097711627907</v>
          </cell>
          <cell r="EH226">
            <v>3.8097711627907</v>
          </cell>
          <cell r="EI226">
            <v>3.8097711627907</v>
          </cell>
          <cell r="EJ226">
            <v>3.8097711627907</v>
          </cell>
          <cell r="EK226">
            <v>3.8097711627907</v>
          </cell>
          <cell r="EL226">
            <v>3.8097711627907</v>
          </cell>
          <cell r="EM226">
            <v>0</v>
          </cell>
          <cell r="EN226">
            <v>0</v>
          </cell>
          <cell r="EO226">
            <v>3.8097711627907</v>
          </cell>
          <cell r="EP226">
            <v>0</v>
          </cell>
          <cell r="EQ226">
            <v>0</v>
          </cell>
          <cell r="ER226">
            <v>3.8097711627907</v>
          </cell>
          <cell r="ES226">
            <v>3.8097711627907</v>
          </cell>
          <cell r="ET226">
            <v>3.8097711627907</v>
          </cell>
          <cell r="EU226">
            <v>3.8097711627907</v>
          </cell>
          <cell r="EV226">
            <v>3.8097711627907</v>
          </cell>
          <cell r="EW226">
            <v>3.8097711627907</v>
          </cell>
          <cell r="EX226">
            <v>3.8097711627907</v>
          </cell>
          <cell r="EY226">
            <v>3.8097711627907</v>
          </cell>
          <cell r="EZ226">
            <v>3.8097711627907</v>
          </cell>
          <cell r="FA226">
            <v>3.8097711627907</v>
          </cell>
          <cell r="FB226">
            <v>0</v>
          </cell>
          <cell r="FC226">
            <v>0</v>
          </cell>
          <cell r="FD226">
            <v>5.8267088372093099</v>
          </cell>
          <cell r="FE226">
            <v>5.8267088372093099</v>
          </cell>
          <cell r="FF226">
            <v>5.8267088372093099</v>
          </cell>
          <cell r="FG226">
            <v>5.8267088372093099</v>
          </cell>
          <cell r="FH226">
            <v>5.8267088372093099</v>
          </cell>
          <cell r="FI226">
            <v>5.8267088372093099</v>
          </cell>
          <cell r="FJ226">
            <v>5.8267088372093099</v>
          </cell>
          <cell r="FK226">
            <v>5.8267088372093099</v>
          </cell>
          <cell r="FL226">
            <v>0</v>
          </cell>
          <cell r="FM226">
            <v>0</v>
          </cell>
          <cell r="FN226">
            <v>0</v>
          </cell>
          <cell r="FO226">
            <v>5.8267088372093099</v>
          </cell>
          <cell r="FP226">
            <v>0</v>
          </cell>
          <cell r="FQ226">
            <v>0</v>
          </cell>
          <cell r="FR226">
            <v>5.8267088372093099</v>
          </cell>
          <cell r="FS226">
            <v>5.8267088372093099</v>
          </cell>
          <cell r="FT226">
            <v>5.8267088372093099</v>
          </cell>
          <cell r="FU226">
            <v>5.8267088372093099</v>
          </cell>
          <cell r="FV226">
            <v>5.8267088372093099</v>
          </cell>
          <cell r="FW226">
            <v>5.8267088372093099</v>
          </cell>
          <cell r="FX226">
            <v>5.8267088372093099</v>
          </cell>
          <cell r="FY226">
            <v>5.8267088372093099</v>
          </cell>
          <cell r="FZ226">
            <v>5.8267088372093099</v>
          </cell>
          <cell r="GA226">
            <v>5.8267088372093099</v>
          </cell>
          <cell r="GB226">
            <v>0</v>
          </cell>
          <cell r="GC226">
            <v>2.6892502325581402</v>
          </cell>
          <cell r="GD226">
            <v>2.6892502325581402</v>
          </cell>
          <cell r="GE226">
            <v>2.6892502325581402</v>
          </cell>
          <cell r="GF226">
            <v>2.6892502325581402</v>
          </cell>
          <cell r="GG226">
            <v>2.6892502325581402</v>
          </cell>
          <cell r="GH226">
            <v>2.6892502325581402</v>
          </cell>
          <cell r="GI226">
            <v>2.6892502325581402</v>
          </cell>
          <cell r="GJ226">
            <v>0</v>
          </cell>
          <cell r="GK226">
            <v>0</v>
          </cell>
          <cell r="GL226">
            <v>0</v>
          </cell>
          <cell r="GM226">
            <v>2.6892502325581402</v>
          </cell>
          <cell r="GN226">
            <v>0</v>
          </cell>
          <cell r="GO226">
            <v>2.6892502325581402</v>
          </cell>
          <cell r="GP226">
            <v>0</v>
          </cell>
          <cell r="GQ226">
            <v>0</v>
          </cell>
          <cell r="GR226">
            <v>2.6892502325581402</v>
          </cell>
          <cell r="GS226">
            <v>2.6892502325581402</v>
          </cell>
          <cell r="GT226">
            <v>2.6892502325581402</v>
          </cell>
          <cell r="GU226">
            <v>2.6892502325581402</v>
          </cell>
          <cell r="GV226">
            <v>2.6892502325581402</v>
          </cell>
          <cell r="GW226">
            <v>2.6892502325581402</v>
          </cell>
          <cell r="GX226">
            <v>2.6892502325581402</v>
          </cell>
          <cell r="GY226">
            <v>2.6892502325581402</v>
          </cell>
          <cell r="GZ226">
            <v>2.6892502325581402</v>
          </cell>
        </row>
        <row r="227">
          <cell r="D227" t="str">
            <v>ELC90PP-MSWOFF1E</v>
          </cell>
          <cell r="E227">
            <v>0</v>
          </cell>
          <cell r="F227">
            <v>0</v>
          </cell>
          <cell r="G227">
            <v>112.558828604651</v>
          </cell>
          <cell r="H227">
            <v>112.558828604651</v>
          </cell>
          <cell r="I227">
            <v>16.90900242255</v>
          </cell>
          <cell r="J227">
            <v>112.558828604651</v>
          </cell>
          <cell r="K227">
            <v>112.558828604651</v>
          </cell>
          <cell r="L227">
            <v>112.558828604651</v>
          </cell>
          <cell r="M227">
            <v>112.558828604651</v>
          </cell>
          <cell r="N227">
            <v>112.558828604651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112.558828604651</v>
          </cell>
          <cell r="X227">
            <v>112.558828604651</v>
          </cell>
          <cell r="Y227">
            <v>112.558828604651</v>
          </cell>
          <cell r="Z227">
            <v>112.558828604651</v>
          </cell>
          <cell r="AA227">
            <v>112.558828604651</v>
          </cell>
          <cell r="AB227">
            <v>112.558828604651</v>
          </cell>
          <cell r="AC227">
            <v>112.558828604651</v>
          </cell>
          <cell r="AD227">
            <v>112.558828604651</v>
          </cell>
          <cell r="AE227">
            <v>0</v>
          </cell>
          <cell r="AF227">
            <v>51.532957674418803</v>
          </cell>
          <cell r="AG227">
            <v>51.532957674418803</v>
          </cell>
          <cell r="AH227">
            <v>51.532957674418803</v>
          </cell>
          <cell r="AI227">
            <v>51.532957674418803</v>
          </cell>
          <cell r="AJ227">
            <v>51.532957674418803</v>
          </cell>
          <cell r="AK227">
            <v>51.532957674418803</v>
          </cell>
          <cell r="AL227">
            <v>51.532957674418803</v>
          </cell>
          <cell r="AM227">
            <v>51.532957674418803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51.532957674418803</v>
          </cell>
          <cell r="AW227">
            <v>51.532957674418803</v>
          </cell>
          <cell r="AX227">
            <v>51.532957674418803</v>
          </cell>
          <cell r="AY227">
            <v>51.532957674418803</v>
          </cell>
          <cell r="AZ227">
            <v>51.532957674418803</v>
          </cell>
          <cell r="BA227">
            <v>51.532957674418803</v>
          </cell>
          <cell r="BB227">
            <v>51.532957674418803</v>
          </cell>
          <cell r="BC227">
            <v>51.532957674418803</v>
          </cell>
          <cell r="BD227">
            <v>0</v>
          </cell>
          <cell r="BE227">
            <v>0</v>
          </cell>
          <cell r="BF227">
            <v>58.313610000000097</v>
          </cell>
          <cell r="BG227">
            <v>58.313610000000097</v>
          </cell>
          <cell r="BH227">
            <v>58.313610000000097</v>
          </cell>
          <cell r="BI227">
            <v>58.313610000000097</v>
          </cell>
          <cell r="BJ227">
            <v>0</v>
          </cell>
          <cell r="BK227">
            <v>58.313610000000097</v>
          </cell>
          <cell r="BL227">
            <v>58.313610000000097</v>
          </cell>
          <cell r="BM227">
            <v>58.313610000000097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58.313610000000097</v>
          </cell>
          <cell r="BV227">
            <v>58.313610000000097</v>
          </cell>
          <cell r="BW227">
            <v>58.313610000000097</v>
          </cell>
          <cell r="BX227">
            <v>58.313610000000097</v>
          </cell>
          <cell r="BY227">
            <v>58.313610000000097</v>
          </cell>
          <cell r="BZ227">
            <v>58.313610000000097</v>
          </cell>
          <cell r="CA227">
            <v>58.313610000000097</v>
          </cell>
          <cell r="CB227">
            <v>58.313610000000097</v>
          </cell>
          <cell r="CC227">
            <v>58.313610000000097</v>
          </cell>
          <cell r="CD227">
            <v>0</v>
          </cell>
          <cell r="CE227">
            <v>31.1910006976745</v>
          </cell>
          <cell r="CF227">
            <v>31.1910006976745</v>
          </cell>
          <cell r="CG227">
            <v>31.1910006976745</v>
          </cell>
          <cell r="CH227">
            <v>31.1910006976745</v>
          </cell>
          <cell r="CI227">
            <v>31.1910006976745</v>
          </cell>
          <cell r="CJ227">
            <v>31.1910006976745</v>
          </cell>
          <cell r="CK227">
            <v>31.1910006976745</v>
          </cell>
          <cell r="CL227">
            <v>16.1805809262754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31.1910006976745</v>
          </cell>
          <cell r="CV227">
            <v>31.1910006976745</v>
          </cell>
          <cell r="CW227">
            <v>31.1910006976745</v>
          </cell>
          <cell r="CX227">
            <v>31.1910006976745</v>
          </cell>
          <cell r="CY227">
            <v>31.1910006976745</v>
          </cell>
          <cell r="CZ227">
            <v>31.1910006976745</v>
          </cell>
          <cell r="DA227">
            <v>31.1910006976745</v>
          </cell>
          <cell r="DB227">
            <v>31.1910006976745</v>
          </cell>
          <cell r="DC227">
            <v>0</v>
          </cell>
          <cell r="DD227">
            <v>0</v>
          </cell>
          <cell r="DE227">
            <v>92.216871627907096</v>
          </cell>
          <cell r="DF227">
            <v>92.216871627907096</v>
          </cell>
          <cell r="DG227">
            <v>92.216871627907096</v>
          </cell>
          <cell r="DH227">
            <v>92.216871627907096</v>
          </cell>
          <cell r="DI227">
            <v>92.216871627907096</v>
          </cell>
          <cell r="DJ227">
            <v>92.216871627907096</v>
          </cell>
          <cell r="DK227">
            <v>92.216871627907096</v>
          </cell>
          <cell r="DL227">
            <v>92.216871627907096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92.216871627907096</v>
          </cell>
          <cell r="DV227">
            <v>92.216871627907096</v>
          </cell>
          <cell r="DW227">
            <v>92.216871627907096</v>
          </cell>
          <cell r="DX227">
            <v>92.216871627907096</v>
          </cell>
          <cell r="DY227">
            <v>92.216871627907096</v>
          </cell>
          <cell r="DZ227">
            <v>92.216871627907096</v>
          </cell>
          <cell r="EA227">
            <v>92.216871627907096</v>
          </cell>
          <cell r="EB227">
            <v>92.216871627907096</v>
          </cell>
          <cell r="EC227">
            <v>0</v>
          </cell>
          <cell r="ED227">
            <v>46.108435813953697</v>
          </cell>
          <cell r="EE227">
            <v>46.108435813953697</v>
          </cell>
          <cell r="EF227">
            <v>46.108435813953697</v>
          </cell>
          <cell r="EG227">
            <v>46.108435813953697</v>
          </cell>
          <cell r="EH227">
            <v>46.108435813953697</v>
          </cell>
          <cell r="EI227">
            <v>46.108435813953697</v>
          </cell>
          <cell r="EJ227">
            <v>0</v>
          </cell>
          <cell r="EK227">
            <v>46.108435813953697</v>
          </cell>
          <cell r="EL227">
            <v>46.108435813953697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46.108435813953697</v>
          </cell>
          <cell r="EU227">
            <v>46.108435813953697</v>
          </cell>
          <cell r="EV227">
            <v>46.108435813953697</v>
          </cell>
          <cell r="EW227">
            <v>46.108435813953697</v>
          </cell>
          <cell r="EX227">
            <v>46.108435813953697</v>
          </cell>
          <cell r="EY227">
            <v>46.108435813953697</v>
          </cell>
          <cell r="EZ227">
            <v>46.108435813953697</v>
          </cell>
          <cell r="FA227">
            <v>46.108435813953697</v>
          </cell>
          <cell r="FB227">
            <v>0</v>
          </cell>
          <cell r="FC227">
            <v>0</v>
          </cell>
          <cell r="FD227">
            <v>70.518784186046602</v>
          </cell>
          <cell r="FE227">
            <v>70.518784186046602</v>
          </cell>
          <cell r="FF227">
            <v>0</v>
          </cell>
          <cell r="FG227">
            <v>70.518784186046602</v>
          </cell>
          <cell r="FH227">
            <v>70.518784186046602</v>
          </cell>
          <cell r="FI227">
            <v>70.518784186046602</v>
          </cell>
          <cell r="FJ227">
            <v>70.518784186046602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70.518784186046602</v>
          </cell>
          <cell r="FU227">
            <v>70.518784186046602</v>
          </cell>
          <cell r="FV227">
            <v>70.518784186046602</v>
          </cell>
          <cell r="FW227">
            <v>70.518784186046602</v>
          </cell>
          <cell r="FX227">
            <v>70.518784186046602</v>
          </cell>
          <cell r="FY227">
            <v>70.518784186046602</v>
          </cell>
          <cell r="FZ227">
            <v>70.518784186046602</v>
          </cell>
          <cell r="GA227">
            <v>70.518784186046602</v>
          </cell>
          <cell r="GB227">
            <v>0</v>
          </cell>
          <cell r="GC227">
            <v>32.547131162790699</v>
          </cell>
          <cell r="GD227">
            <v>32.547131162790699</v>
          </cell>
          <cell r="GE227">
            <v>32.547131162790699</v>
          </cell>
          <cell r="GF227">
            <v>32.547131162790699</v>
          </cell>
          <cell r="GG227">
            <v>32.547131162790699</v>
          </cell>
          <cell r="GH227">
            <v>32.547131162790699</v>
          </cell>
          <cell r="GI227">
            <v>32.547131162790699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32.547131162790699</v>
          </cell>
          <cell r="GT227">
            <v>32.547131162790699</v>
          </cell>
          <cell r="GU227">
            <v>32.547131162790699</v>
          </cell>
          <cell r="GV227">
            <v>32.547131162790699</v>
          </cell>
          <cell r="GW227">
            <v>0</v>
          </cell>
          <cell r="GX227">
            <v>32.547131162790699</v>
          </cell>
          <cell r="GY227">
            <v>32.547131162790699</v>
          </cell>
          <cell r="GZ227">
            <v>32.547131162790699</v>
          </cell>
        </row>
        <row r="228">
          <cell r="D228" t="str">
            <v>ELC90PP-MSWOFF1N</v>
          </cell>
          <cell r="E228">
            <v>0</v>
          </cell>
          <cell r="F228">
            <v>0</v>
          </cell>
          <cell r="G228">
            <v>1.7438106976744201</v>
          </cell>
          <cell r="H228">
            <v>1.7438106976744201</v>
          </cell>
          <cell r="I228">
            <v>1.7438106976744201</v>
          </cell>
          <cell r="J228">
            <v>1.7438106976744201</v>
          </cell>
          <cell r="K228">
            <v>1.7438106976744201</v>
          </cell>
          <cell r="L228">
            <v>1.7438106976744201</v>
          </cell>
          <cell r="M228">
            <v>1.7438106976744201</v>
          </cell>
          <cell r="N228">
            <v>1.7438106976744201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1.7438106976744201</v>
          </cell>
          <cell r="X228">
            <v>1.7438106976744201</v>
          </cell>
          <cell r="Y228">
            <v>1.7438106976744201</v>
          </cell>
          <cell r="Z228">
            <v>1.7438106976744201</v>
          </cell>
          <cell r="AA228">
            <v>1.7438106976744201</v>
          </cell>
          <cell r="AB228">
            <v>1.7438106976744201</v>
          </cell>
          <cell r="AC228">
            <v>1.7438106976744201</v>
          </cell>
          <cell r="AD228">
            <v>1.7438106976744201</v>
          </cell>
          <cell r="AE228">
            <v>0</v>
          </cell>
          <cell r="AF228">
            <v>0.79837116279069997</v>
          </cell>
          <cell r="AG228">
            <v>0.79837116279069997</v>
          </cell>
          <cell r="AH228">
            <v>0.79837116279069997</v>
          </cell>
          <cell r="AI228">
            <v>0.79837116279069997</v>
          </cell>
          <cell r="AJ228">
            <v>0.79837116279069997</v>
          </cell>
          <cell r="AK228">
            <v>0.79837116279069997</v>
          </cell>
          <cell r="AL228">
            <v>0.79837116279069997</v>
          </cell>
          <cell r="AM228">
            <v>0.79837116279069997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0.36556995348834698</v>
          </cell>
          <cell r="AW228">
            <v>0.79837116279069997</v>
          </cell>
          <cell r="AX228">
            <v>0.79837116279069997</v>
          </cell>
          <cell r="AY228">
            <v>0.79837116279069997</v>
          </cell>
          <cell r="AZ228">
            <v>0.79837116279069997</v>
          </cell>
          <cell r="BA228">
            <v>0.79837116279069997</v>
          </cell>
          <cell r="BB228">
            <v>0</v>
          </cell>
          <cell r="BC228">
            <v>0.79837116279069997</v>
          </cell>
          <cell r="BD228">
            <v>0</v>
          </cell>
          <cell r="BE228">
            <v>0</v>
          </cell>
          <cell r="BF228">
            <v>0.903420000000001</v>
          </cell>
          <cell r="BG228">
            <v>0.903420000000001</v>
          </cell>
          <cell r="BH228">
            <v>0.903420000000001</v>
          </cell>
          <cell r="BI228">
            <v>0.903420000000001</v>
          </cell>
          <cell r="BJ228">
            <v>0.903420000000001</v>
          </cell>
          <cell r="BK228">
            <v>0.903420000000001</v>
          </cell>
          <cell r="BL228">
            <v>0</v>
          </cell>
          <cell r="BM228">
            <v>0.903420000000001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0.903420000000001</v>
          </cell>
          <cell r="BV228">
            <v>0.903420000000001</v>
          </cell>
          <cell r="BW228">
            <v>0.903420000000001</v>
          </cell>
          <cell r="BX228">
            <v>0.903420000000001</v>
          </cell>
          <cell r="BY228">
            <v>0.903420000000001</v>
          </cell>
          <cell r="BZ228">
            <v>0.903420000000001</v>
          </cell>
          <cell r="CA228">
            <v>0.903420000000001</v>
          </cell>
          <cell r="CB228">
            <v>0.903420000000001</v>
          </cell>
          <cell r="CC228">
            <v>0.903420000000001</v>
          </cell>
          <cell r="CD228">
            <v>0</v>
          </cell>
          <cell r="CE228">
            <v>0.48322465116279101</v>
          </cell>
          <cell r="CF228">
            <v>0.48322465116279101</v>
          </cell>
          <cell r="CG228">
            <v>0.48322465116279101</v>
          </cell>
          <cell r="CH228">
            <v>0.48322465116279101</v>
          </cell>
          <cell r="CI228">
            <v>0.48322465116279101</v>
          </cell>
          <cell r="CJ228">
            <v>0</v>
          </cell>
          <cell r="CK228">
            <v>0.48322465116279101</v>
          </cell>
          <cell r="CL228">
            <v>0.48322465116279101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0.48322465116279101</v>
          </cell>
          <cell r="CU228">
            <v>0</v>
          </cell>
          <cell r="CV228">
            <v>0.48322465116279101</v>
          </cell>
          <cell r="CW228">
            <v>0.48322465116279101</v>
          </cell>
          <cell r="CX228">
            <v>0.48322465116279101</v>
          </cell>
          <cell r="CY228">
            <v>0.48322465116279101</v>
          </cell>
          <cell r="CZ228">
            <v>0.48322465116279101</v>
          </cell>
          <cell r="DA228">
            <v>0.48322465116279101</v>
          </cell>
          <cell r="DB228">
            <v>0.48322465116279101</v>
          </cell>
          <cell r="DC228">
            <v>0</v>
          </cell>
          <cell r="DD228">
            <v>0</v>
          </cell>
          <cell r="DE228">
            <v>1.4286641860465099</v>
          </cell>
          <cell r="DF228">
            <v>1.4286641860465099</v>
          </cell>
          <cell r="DG228">
            <v>1.4286641860465099</v>
          </cell>
          <cell r="DH228">
            <v>1.4286641860465099</v>
          </cell>
          <cell r="DI228">
            <v>1.4286641860465099</v>
          </cell>
          <cell r="DJ228">
            <v>1.4286641860465099</v>
          </cell>
          <cell r="DK228">
            <v>1.4286641860465099</v>
          </cell>
          <cell r="DL228">
            <v>0</v>
          </cell>
          <cell r="DM228">
            <v>1.4286641860465099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1.4286641860465099</v>
          </cell>
          <cell r="DV228">
            <v>1.4286641860465099</v>
          </cell>
          <cell r="DW228">
            <v>1.4286641860465099</v>
          </cell>
          <cell r="DX228">
            <v>1.4286641860465099</v>
          </cell>
          <cell r="DY228">
            <v>1.4286641860465099</v>
          </cell>
          <cell r="DZ228">
            <v>1.4286641860465099</v>
          </cell>
          <cell r="EA228">
            <v>1.4286641860465099</v>
          </cell>
          <cell r="EB228">
            <v>0</v>
          </cell>
          <cell r="EC228">
            <v>0</v>
          </cell>
          <cell r="ED228">
            <v>0.71433209302325795</v>
          </cell>
          <cell r="EE228">
            <v>0.71433209302325795</v>
          </cell>
          <cell r="EF228">
            <v>0.71433209302325795</v>
          </cell>
          <cell r="EG228">
            <v>0.71433209302325795</v>
          </cell>
          <cell r="EH228">
            <v>0.71433209302325795</v>
          </cell>
          <cell r="EI228">
            <v>0.71433209302325795</v>
          </cell>
          <cell r="EJ228">
            <v>0.71433209302325795</v>
          </cell>
          <cell r="EK228">
            <v>0.71433209302325795</v>
          </cell>
          <cell r="EL228">
            <v>0.71433209302325795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0.71433209302325795</v>
          </cell>
          <cell r="ET228">
            <v>0.71433209302325795</v>
          </cell>
          <cell r="EU228">
            <v>0.71433209302325795</v>
          </cell>
          <cell r="EV228">
            <v>0.71433209302325795</v>
          </cell>
          <cell r="EW228">
            <v>0.71433209302325795</v>
          </cell>
          <cell r="EX228">
            <v>0.71433209302325795</v>
          </cell>
          <cell r="EY228">
            <v>0.71433209302325795</v>
          </cell>
          <cell r="EZ228">
            <v>0.71433209302325795</v>
          </cell>
          <cell r="FA228">
            <v>0.71433209302325795</v>
          </cell>
          <cell r="FB228">
            <v>0</v>
          </cell>
          <cell r="FC228">
            <v>0</v>
          </cell>
          <cell r="FD228">
            <v>1.09250790697675</v>
          </cell>
          <cell r="FE228">
            <v>1.09250790697675</v>
          </cell>
          <cell r="FF228">
            <v>0</v>
          </cell>
          <cell r="FG228">
            <v>1.09250790697675</v>
          </cell>
          <cell r="FH228">
            <v>1.09250790697675</v>
          </cell>
          <cell r="FI228">
            <v>1.09250790697675</v>
          </cell>
          <cell r="FJ228">
            <v>1.09250790697675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1.09250790697675</v>
          </cell>
          <cell r="FU228">
            <v>1.09250790697675</v>
          </cell>
          <cell r="FV228">
            <v>1.09250790697675</v>
          </cell>
          <cell r="FW228">
            <v>1.09250790697675</v>
          </cell>
          <cell r="FX228">
            <v>1.09250790697675</v>
          </cell>
          <cell r="FY228">
            <v>1.09250790697675</v>
          </cell>
          <cell r="FZ228">
            <v>1.09250790697675</v>
          </cell>
          <cell r="GA228">
            <v>1.09250790697675</v>
          </cell>
          <cell r="GB228">
            <v>0</v>
          </cell>
          <cell r="GC228">
            <v>0.50423441860465201</v>
          </cell>
          <cell r="GD228">
            <v>0</v>
          </cell>
          <cell r="GE228">
            <v>0.50423441860465201</v>
          </cell>
          <cell r="GF228">
            <v>0.50423441860465201</v>
          </cell>
          <cell r="GG228">
            <v>0.50423441860465201</v>
          </cell>
          <cell r="GH228">
            <v>0.50423441860465201</v>
          </cell>
          <cell r="GI228">
            <v>0.50423441860465201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0.50423441860465201</v>
          </cell>
          <cell r="GT228">
            <v>0.50423441860465201</v>
          </cell>
          <cell r="GU228">
            <v>0.50423441860465201</v>
          </cell>
          <cell r="GV228">
            <v>0.50423441860465201</v>
          </cell>
          <cell r="GW228">
            <v>0.50423441860465201</v>
          </cell>
          <cell r="GX228">
            <v>0.50423441860465201</v>
          </cell>
          <cell r="GY228">
            <v>0.50423441860465201</v>
          </cell>
          <cell r="GZ228">
            <v>0.50423441860465201</v>
          </cell>
        </row>
        <row r="229">
          <cell r="D229" t="str">
            <v>ELC92PP-OCE1E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21.174844186046499</v>
          </cell>
          <cell r="X229">
            <v>0</v>
          </cell>
          <cell r="Y229">
            <v>21.174844186046499</v>
          </cell>
          <cell r="Z229">
            <v>21.174844186046499</v>
          </cell>
          <cell r="AA229">
            <v>21.174844186046499</v>
          </cell>
          <cell r="AB229">
            <v>21.174844186046499</v>
          </cell>
          <cell r="AC229">
            <v>14.3592528306589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10.9701</v>
          </cell>
          <cell r="BK229">
            <v>0</v>
          </cell>
          <cell r="BL229">
            <v>0</v>
          </cell>
          <cell r="BM229">
            <v>10.9701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10.9701</v>
          </cell>
          <cell r="BV229">
            <v>10.9701</v>
          </cell>
          <cell r="BW229">
            <v>10.9701</v>
          </cell>
          <cell r="BX229">
            <v>10.9701</v>
          </cell>
          <cell r="BY229">
            <v>10.9701</v>
          </cell>
          <cell r="BZ229">
            <v>10.9701</v>
          </cell>
          <cell r="CA229">
            <v>10.9701</v>
          </cell>
          <cell r="CB229">
            <v>10.9701</v>
          </cell>
          <cell r="CC229">
            <v>0</v>
          </cell>
          <cell r="CD229">
            <v>0</v>
          </cell>
          <cell r="CE229">
            <v>5.8677279069767598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5.8677279069767598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17.348065116279098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17.348065116279098</v>
          </cell>
          <cell r="DV229">
            <v>17.348065116279098</v>
          </cell>
          <cell r="DW229">
            <v>17.348065116279098</v>
          </cell>
          <cell r="DX229">
            <v>17.348065116279098</v>
          </cell>
          <cell r="DY229">
            <v>17.348065116279098</v>
          </cell>
          <cell r="DZ229">
            <v>17.348065116279098</v>
          </cell>
          <cell r="EA229">
            <v>10.0418617911747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8.6740325581395599</v>
          </cell>
          <cell r="EU229">
            <v>0</v>
          </cell>
          <cell r="EV229">
            <v>0</v>
          </cell>
          <cell r="EW229">
            <v>0</v>
          </cell>
          <cell r="EX229">
            <v>8.6740325581395599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13.2661674418605</v>
          </cell>
          <cell r="FJ229">
            <v>13.2661674418605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13.2661674418605</v>
          </cell>
          <cell r="FW229">
            <v>13.2661674418605</v>
          </cell>
          <cell r="FX229">
            <v>13.2661674418605</v>
          </cell>
          <cell r="FY229">
            <v>13.2661674418605</v>
          </cell>
          <cell r="FZ229">
            <v>13.2661674418605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6.1228465116279196</v>
          </cell>
        </row>
        <row r="230">
          <cell r="D230" t="str">
            <v>ELCHHT83BMS-CHP1N-I</v>
          </cell>
          <cell r="E230">
            <v>0</v>
          </cell>
          <cell r="F230">
            <v>0</v>
          </cell>
          <cell r="G230">
            <v>2.2795484920854601</v>
          </cell>
          <cell r="H230">
            <v>2.0262653262981898</v>
          </cell>
          <cell r="I230">
            <v>1.77298216051091</v>
          </cell>
          <cell r="J230">
            <v>1.5196989947236399</v>
          </cell>
          <cell r="K230">
            <v>1.2664158289363601</v>
          </cell>
          <cell r="L230">
            <v>1.01313266314909</v>
          </cell>
          <cell r="M230">
            <v>0.75984949736181995</v>
          </cell>
          <cell r="N230">
            <v>0.506566331574547</v>
          </cell>
          <cell r="O230">
            <v>0.253283165787274</v>
          </cell>
          <cell r="P230">
            <v>0</v>
          </cell>
          <cell r="Q230">
            <v>0.253283165787274</v>
          </cell>
          <cell r="R230">
            <v>0.506566331574547</v>
          </cell>
          <cell r="S230">
            <v>0.75984949736181995</v>
          </cell>
          <cell r="T230">
            <v>1.01313266314909</v>
          </cell>
          <cell r="U230">
            <v>1.2664158289363601</v>
          </cell>
          <cell r="V230">
            <v>1.5196989947236399</v>
          </cell>
          <cell r="W230">
            <v>1.77298216051091</v>
          </cell>
          <cell r="X230">
            <v>2.0262653262981898</v>
          </cell>
          <cell r="Y230">
            <v>2.2795484920854601</v>
          </cell>
          <cell r="Z230">
            <v>2.5328316578727401</v>
          </cell>
          <cell r="AA230">
            <v>2.5328316578727401</v>
          </cell>
          <cell r="AB230">
            <v>2.5328316578727401</v>
          </cell>
          <cell r="AC230">
            <v>2.5328316578727401</v>
          </cell>
          <cell r="AD230">
            <v>2.5328316578727401</v>
          </cell>
          <cell r="AE230">
            <v>0</v>
          </cell>
          <cell r="AF230">
            <v>1.0436487072198499</v>
          </cell>
          <cell r="AG230">
            <v>0.92768773975097796</v>
          </cell>
          <cell r="AH230">
            <v>0.81172677228210599</v>
          </cell>
          <cell r="AI230">
            <v>0.69576580481323302</v>
          </cell>
          <cell r="AJ230">
            <v>0.57980483734436095</v>
          </cell>
          <cell r="AK230">
            <v>0.46384386987548898</v>
          </cell>
          <cell r="AL230">
            <v>0.34788290240661701</v>
          </cell>
          <cell r="AM230">
            <v>0.23192193493774399</v>
          </cell>
          <cell r="AN230">
            <v>0.11596096746887199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0.11596096746887199</v>
          </cell>
          <cell r="AU230">
            <v>0.23192193493774399</v>
          </cell>
          <cell r="AV230">
            <v>0.34788290240661701</v>
          </cell>
          <cell r="AW230">
            <v>0.46384386987548898</v>
          </cell>
          <cell r="AX230">
            <v>0.57980483734436095</v>
          </cell>
          <cell r="AY230">
            <v>0.69576580481323302</v>
          </cell>
          <cell r="AZ230">
            <v>0.81172677228210599</v>
          </cell>
          <cell r="BA230">
            <v>0.92768773975097796</v>
          </cell>
          <cell r="BB230">
            <v>1.0436487072198499</v>
          </cell>
          <cell r="BC230">
            <v>1.1596096746887199</v>
          </cell>
          <cell r="BD230">
            <v>0</v>
          </cell>
          <cell r="BE230">
            <v>0</v>
          </cell>
          <cell r="BF230">
            <v>1.3121898950424999</v>
          </cell>
          <cell r="BG230">
            <v>1.18097090553825</v>
          </cell>
          <cell r="BH230">
            <v>1.0497519160340001</v>
          </cell>
          <cell r="BI230">
            <v>0.91853292652975005</v>
          </cell>
          <cell r="BJ230">
            <v>0.78731393702550001</v>
          </cell>
          <cell r="BK230">
            <v>0.65609494752124997</v>
          </cell>
          <cell r="BL230">
            <v>0.52487595801699904</v>
          </cell>
          <cell r="BM230">
            <v>0.39365696851274901</v>
          </cell>
          <cell r="BN230">
            <v>0.26243797900849902</v>
          </cell>
          <cell r="BO230">
            <v>0.13121898950424901</v>
          </cell>
          <cell r="BP230">
            <v>0</v>
          </cell>
          <cell r="BQ230">
            <v>0</v>
          </cell>
          <cell r="BR230">
            <v>0.13121898950425001</v>
          </cell>
          <cell r="BS230">
            <v>0.26243797900850002</v>
          </cell>
          <cell r="BT230">
            <v>0.393656968512751</v>
          </cell>
          <cell r="BU230">
            <v>0.52487595801700104</v>
          </cell>
          <cell r="BV230">
            <v>0.65609494752125097</v>
          </cell>
          <cell r="BW230">
            <v>0.78731393702550101</v>
          </cell>
          <cell r="BX230">
            <v>0.91853292652975105</v>
          </cell>
          <cell r="BY230">
            <v>1.0497519160340001</v>
          </cell>
          <cell r="BZ230">
            <v>1.18097090553826</v>
          </cell>
          <cell r="CA230">
            <v>1.3121898950424999</v>
          </cell>
          <cell r="CB230">
            <v>1.3121898950424999</v>
          </cell>
          <cell r="CC230">
            <v>1.3121898950424999</v>
          </cell>
          <cell r="CD230">
            <v>0</v>
          </cell>
          <cell r="CE230">
            <v>0.63168211226464599</v>
          </cell>
          <cell r="CF230">
            <v>0.56149521090190802</v>
          </cell>
          <cell r="CG230">
            <v>0.49130830953916899</v>
          </cell>
          <cell r="CH230">
            <v>0.42112140817643101</v>
          </cell>
          <cell r="CI230">
            <v>0.35093450681369198</v>
          </cell>
          <cell r="CJ230">
            <v>0.28074760545095401</v>
          </cell>
          <cell r="CK230">
            <v>0.21056070408821501</v>
          </cell>
          <cell r="CL230">
            <v>0.140373802725477</v>
          </cell>
          <cell r="CM230">
            <v>7.0186901362738696E-2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7.0186901362738696E-2</v>
          </cell>
          <cell r="CT230">
            <v>0.140373802725477</v>
          </cell>
          <cell r="CU230">
            <v>0.21056070408821501</v>
          </cell>
          <cell r="CV230">
            <v>0.28074760545095401</v>
          </cell>
          <cell r="CW230">
            <v>0.35093450681369198</v>
          </cell>
          <cell r="CX230">
            <v>0.42112140817643101</v>
          </cell>
          <cell r="CY230">
            <v>0.49130830953916899</v>
          </cell>
          <cell r="CZ230">
            <v>0.56149521090190802</v>
          </cell>
          <cell r="DA230">
            <v>0.63168211226464599</v>
          </cell>
          <cell r="DB230">
            <v>0.70186901362738496</v>
          </cell>
          <cell r="DC230">
            <v>0</v>
          </cell>
          <cell r="DD230">
            <v>0</v>
          </cell>
          <cell r="DE230">
            <v>2.0750909968114</v>
          </cell>
          <cell r="DF230">
            <v>1.86758189713026</v>
          </cell>
          <cell r="DG230">
            <v>1.6600727974491201</v>
          </cell>
          <cell r="DH230">
            <v>1.4525636977679799</v>
          </cell>
          <cell r="DI230">
            <v>1.2450545980868399</v>
          </cell>
          <cell r="DJ230">
            <v>1.0375454984057</v>
          </cell>
          <cell r="DK230">
            <v>0.83003639872455903</v>
          </cell>
          <cell r="DL230">
            <v>0.62252729904341897</v>
          </cell>
          <cell r="DM230">
            <v>0.41501819936228002</v>
          </cell>
          <cell r="DN230">
            <v>0.20750909968114101</v>
          </cell>
          <cell r="DO230">
            <v>0</v>
          </cell>
          <cell r="DP230">
            <v>0</v>
          </cell>
          <cell r="DQ230">
            <v>0.20750909968114001</v>
          </cell>
          <cell r="DR230">
            <v>0.41501819936227802</v>
          </cell>
          <cell r="DS230">
            <v>0.62252729904341797</v>
          </cell>
          <cell r="DT230">
            <v>0.83003639872455803</v>
          </cell>
          <cell r="DU230">
            <v>1.0375454984057</v>
          </cell>
          <cell r="DV230">
            <v>1.2450545980868399</v>
          </cell>
          <cell r="DW230">
            <v>1.4525636977679799</v>
          </cell>
          <cell r="DX230">
            <v>1.6600727974491201</v>
          </cell>
          <cell r="DY230">
            <v>1.86758189713026</v>
          </cell>
          <cell r="DZ230">
            <v>2.0750909968114</v>
          </cell>
          <cell r="EA230">
            <v>2.0750909968114</v>
          </cell>
          <cell r="EB230">
            <v>2.0750909968114</v>
          </cell>
          <cell r="EC230">
            <v>0</v>
          </cell>
          <cell r="ED230">
            <v>1.0375454984057</v>
          </cell>
          <cell r="EE230">
            <v>1.0088604169791899</v>
          </cell>
          <cell r="EF230">
            <v>0.90510586713861596</v>
          </cell>
          <cell r="EG230">
            <v>0.80135131729804598</v>
          </cell>
          <cell r="EH230">
            <v>0.69759676745747601</v>
          </cell>
          <cell r="EI230">
            <v>0.59384221761690603</v>
          </cell>
          <cell r="EJ230">
            <v>0.490087667776337</v>
          </cell>
          <cell r="EK230">
            <v>0.38633311793576702</v>
          </cell>
          <cell r="EL230">
            <v>0.28257856809519699</v>
          </cell>
          <cell r="EM230">
            <v>0.17882401825462699</v>
          </cell>
          <cell r="EN230">
            <v>7.50694684140569E-2</v>
          </cell>
          <cell r="EO230">
            <v>0</v>
          </cell>
          <cell r="EP230">
            <v>0</v>
          </cell>
          <cell r="EQ230">
            <v>0</v>
          </cell>
          <cell r="ER230">
            <v>0.10375454984057</v>
          </cell>
          <cell r="ES230">
            <v>0.20750909968114001</v>
          </cell>
          <cell r="ET230">
            <v>0.31126364952170998</v>
          </cell>
          <cell r="EU230">
            <v>0.41501819936228002</v>
          </cell>
          <cell r="EV230">
            <v>0.51877274920284899</v>
          </cell>
          <cell r="EW230">
            <v>0.62252729904341897</v>
          </cell>
          <cell r="EX230">
            <v>0.72628184888398895</v>
          </cell>
          <cell r="EY230">
            <v>0.83003639872456003</v>
          </cell>
          <cell r="EZ230">
            <v>0.93379094856513001</v>
          </cell>
          <cell r="FA230">
            <v>1.0375454984057</v>
          </cell>
          <cell r="FB230">
            <v>0</v>
          </cell>
          <cell r="FC230">
            <v>0</v>
          </cell>
          <cell r="FD230">
            <v>1.5868342916792999</v>
          </cell>
          <cell r="FE230">
            <v>1.4281508625113699</v>
          </cell>
          <cell r="FF230">
            <v>1.2694674333434399</v>
          </cell>
          <cell r="FG230">
            <v>1.1107840041755099</v>
          </cell>
          <cell r="FH230">
            <v>0.95210057500758105</v>
          </cell>
          <cell r="FI230">
            <v>0.79341714583965095</v>
          </cell>
          <cell r="FJ230">
            <v>0.63473371667172196</v>
          </cell>
          <cell r="FK230">
            <v>0.47605028750379103</v>
          </cell>
          <cell r="FL230">
            <v>0.31736685833586098</v>
          </cell>
          <cell r="FM230">
            <v>0.15868342916792999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0.15868342916792999</v>
          </cell>
          <cell r="FS230">
            <v>0.31736685833586098</v>
          </cell>
          <cell r="FT230">
            <v>0.47605028750379103</v>
          </cell>
          <cell r="FU230">
            <v>0.63473371667172196</v>
          </cell>
          <cell r="FV230">
            <v>0.79341714583965095</v>
          </cell>
          <cell r="FW230">
            <v>0.95210057500758105</v>
          </cell>
          <cell r="FX230">
            <v>1.1107840041755099</v>
          </cell>
          <cell r="FY230">
            <v>1.2694674333434399</v>
          </cell>
          <cell r="FZ230">
            <v>1.4281508625113699</v>
          </cell>
          <cell r="GA230">
            <v>1.5868342916792999</v>
          </cell>
          <cell r="GB230">
            <v>0</v>
          </cell>
          <cell r="GC230">
            <v>0.585908046158511</v>
          </cell>
          <cell r="GD230">
            <v>0.51266954038869705</v>
          </cell>
          <cell r="GE230">
            <v>0.439431034618884</v>
          </cell>
          <cell r="GF230">
            <v>0.36619252884907</v>
          </cell>
          <cell r="GG230">
            <v>0.292954023079256</v>
          </cell>
          <cell r="GH230">
            <v>0.219715517309442</v>
          </cell>
          <cell r="GI230">
            <v>0.146477011539628</v>
          </cell>
          <cell r="GJ230">
            <v>7.3238505769813902E-2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7.3238505769813902E-2</v>
          </cell>
          <cell r="GS230">
            <v>0.146477011539628</v>
          </cell>
          <cell r="GT230">
            <v>0.219715517309442</v>
          </cell>
          <cell r="GU230">
            <v>0.292954023079256</v>
          </cell>
          <cell r="GV230">
            <v>0.36619252884907</v>
          </cell>
          <cell r="GW230">
            <v>0.439431034618884</v>
          </cell>
          <cell r="GX230">
            <v>0.51266954038869705</v>
          </cell>
          <cell r="GY230">
            <v>0.585908046158511</v>
          </cell>
          <cell r="GZ230">
            <v>0.65914655192832505</v>
          </cell>
        </row>
        <row r="231">
          <cell r="D231" t="str">
            <v>ELCHHT90MSW-CHP1N-I</v>
          </cell>
          <cell r="E231">
            <v>0</v>
          </cell>
          <cell r="F231">
            <v>0</v>
          </cell>
          <cell r="G231">
            <v>3.5798512280633998</v>
          </cell>
          <cell r="H231">
            <v>3.1820899805007898</v>
          </cell>
          <cell r="I231">
            <v>2.7843287329381998</v>
          </cell>
          <cell r="J231">
            <v>2.3865674853756</v>
          </cell>
          <cell r="K231">
            <v>1.988806237813</v>
          </cell>
          <cell r="L231">
            <v>1.5910449902504</v>
          </cell>
          <cell r="M231">
            <v>1.1932837426878</v>
          </cell>
          <cell r="N231">
            <v>0.79552249512520001</v>
          </cell>
          <cell r="O231">
            <v>0.39776124756259901</v>
          </cell>
          <cell r="P231">
            <v>0</v>
          </cell>
          <cell r="Q231">
            <v>0.39776124756260001</v>
          </cell>
          <cell r="R231">
            <v>0.79552249512520001</v>
          </cell>
          <cell r="S231">
            <v>1.1932837426878</v>
          </cell>
          <cell r="T231">
            <v>1.5910449902504</v>
          </cell>
          <cell r="U231">
            <v>1.988806237813</v>
          </cell>
          <cell r="V231">
            <v>2.3865674853756</v>
          </cell>
          <cell r="W231">
            <v>2.7843287329381998</v>
          </cell>
          <cell r="X231">
            <v>3.1820899805007898</v>
          </cell>
          <cell r="Y231">
            <v>3.5798512280633998</v>
          </cell>
          <cell r="Z231">
            <v>3.9776124756259899</v>
          </cell>
          <cell r="AA231">
            <v>3.9776124756259899</v>
          </cell>
          <cell r="AB231">
            <v>3.9776124756259899</v>
          </cell>
          <cell r="AC231">
            <v>3.9776124756259899</v>
          </cell>
          <cell r="AD231">
            <v>3.9776124756259899</v>
          </cell>
          <cell r="AE231">
            <v>0</v>
          </cell>
          <cell r="AF231">
            <v>1.6389680321254101</v>
          </cell>
          <cell r="AG231">
            <v>1.45686047300036</v>
          </cell>
          <cell r="AH231">
            <v>1.27475291387532</v>
          </cell>
          <cell r="AI231">
            <v>1.0926453547502699</v>
          </cell>
          <cell r="AJ231">
            <v>0.91053779562522896</v>
          </cell>
          <cell r="AK231">
            <v>0.72843023650018301</v>
          </cell>
          <cell r="AL231">
            <v>0.54632267737513696</v>
          </cell>
          <cell r="AM231">
            <v>0.36421511825009101</v>
          </cell>
          <cell r="AN231">
            <v>0.182107559125046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0.182107559125046</v>
          </cell>
          <cell r="AU231">
            <v>0.36421511825009101</v>
          </cell>
          <cell r="AV231">
            <v>0.54632267737513796</v>
          </cell>
          <cell r="AW231">
            <v>0.72843023650018301</v>
          </cell>
          <cell r="AX231">
            <v>0.91053779562522896</v>
          </cell>
          <cell r="AY231">
            <v>1.0926453547502699</v>
          </cell>
          <cell r="AZ231">
            <v>1.27475291387532</v>
          </cell>
          <cell r="BA231">
            <v>1.45686047300036</v>
          </cell>
          <cell r="BB231">
            <v>1.6389680321254101</v>
          </cell>
          <cell r="BC231">
            <v>1.8210755912504599</v>
          </cell>
          <cell r="BD231">
            <v>0</v>
          </cell>
          <cell r="BE231">
            <v>0</v>
          </cell>
          <cell r="BF231">
            <v>2.06069080062551</v>
          </cell>
          <cell r="BG231">
            <v>1.85462172056297</v>
          </cell>
          <cell r="BH231">
            <v>1.6485526405004101</v>
          </cell>
          <cell r="BI231">
            <v>1.4424835604378601</v>
          </cell>
          <cell r="BJ231">
            <v>1.2364144803753201</v>
          </cell>
          <cell r="BK231">
            <v>1.0303454003127599</v>
          </cell>
          <cell r="BL231">
            <v>0.82427632025020603</v>
          </cell>
          <cell r="BM231">
            <v>0.61820724018765405</v>
          </cell>
          <cell r="BN231">
            <v>0.41213816012510301</v>
          </cell>
          <cell r="BO231">
            <v>0.20606908006255001</v>
          </cell>
          <cell r="BP231">
            <v>0</v>
          </cell>
          <cell r="BQ231">
            <v>0</v>
          </cell>
          <cell r="BR231">
            <v>0.20606908006255101</v>
          </cell>
          <cell r="BS231">
            <v>0.41213816012510401</v>
          </cell>
          <cell r="BT231">
            <v>0.61820724018765505</v>
          </cell>
          <cell r="BU231">
            <v>0.82427632025020703</v>
          </cell>
          <cell r="BV231">
            <v>1.0303454003127599</v>
          </cell>
          <cell r="BW231">
            <v>1.2364144803753201</v>
          </cell>
          <cell r="BX231">
            <v>1.4424835604378601</v>
          </cell>
          <cell r="BY231">
            <v>1.6485526405004101</v>
          </cell>
          <cell r="BZ231">
            <v>1.85462172056297</v>
          </cell>
          <cell r="CA231">
            <v>2.06069080062551</v>
          </cell>
          <cell r="CB231">
            <v>2.06069080062551</v>
          </cell>
          <cell r="CC231">
            <v>2.06069080062551</v>
          </cell>
          <cell r="CD231">
            <v>0</v>
          </cell>
          <cell r="CE231">
            <v>1.1022299631252801</v>
          </cell>
          <cell r="CF231">
            <v>0.99200696681274902</v>
          </cell>
          <cell r="CG231">
            <v>0.88178397050022095</v>
          </cell>
          <cell r="CH231">
            <v>0.77156097418769398</v>
          </cell>
          <cell r="CI231">
            <v>0.66133797787516602</v>
          </cell>
          <cell r="CJ231">
            <v>0.55111498156263805</v>
          </cell>
          <cell r="CK231">
            <v>0.44089198525011097</v>
          </cell>
          <cell r="CL231">
            <v>0.33066898893758301</v>
          </cell>
          <cell r="CM231">
            <v>0.22044599262505499</v>
          </cell>
          <cell r="CN231">
            <v>0.11022299631252799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0.11022299631252901</v>
          </cell>
          <cell r="CT231">
            <v>0.22044599262505599</v>
          </cell>
          <cell r="CU231">
            <v>0.33066898893758401</v>
          </cell>
          <cell r="CV231">
            <v>0.44089198525011097</v>
          </cell>
          <cell r="CW231">
            <v>0.55111498156263905</v>
          </cell>
          <cell r="CX231">
            <v>0.66133797787516702</v>
          </cell>
          <cell r="CY231">
            <v>0.77156097418769398</v>
          </cell>
          <cell r="CZ231">
            <v>0.88178397050022195</v>
          </cell>
          <cell r="DA231">
            <v>0.99200696681275002</v>
          </cell>
          <cell r="DB231">
            <v>1.1022299631252801</v>
          </cell>
          <cell r="DC231">
            <v>0</v>
          </cell>
          <cell r="DD231">
            <v>0</v>
          </cell>
          <cell r="DE231">
            <v>3.2587668475008198</v>
          </cell>
          <cell r="DF231">
            <v>2.93289016275074</v>
          </cell>
          <cell r="DG231">
            <v>2.60701347800065</v>
          </cell>
          <cell r="DH231">
            <v>2.2811367932505702</v>
          </cell>
          <cell r="DI231">
            <v>1.9552601085004899</v>
          </cell>
          <cell r="DJ231">
            <v>1.6293834237504099</v>
          </cell>
          <cell r="DK231">
            <v>1.3035067390003301</v>
          </cell>
          <cell r="DL231">
            <v>0.97763005425024396</v>
          </cell>
          <cell r="DM231">
            <v>0.65175336950016205</v>
          </cell>
          <cell r="DN231">
            <v>0.32587668475008202</v>
          </cell>
          <cell r="DO231">
            <v>0</v>
          </cell>
          <cell r="DP231">
            <v>0</v>
          </cell>
          <cell r="DQ231">
            <v>0.32587668475008202</v>
          </cell>
          <cell r="DR231">
            <v>0.65175336950016205</v>
          </cell>
          <cell r="DS231">
            <v>0.97763005425024396</v>
          </cell>
          <cell r="DT231">
            <v>1.3035067390003301</v>
          </cell>
          <cell r="DU231">
            <v>1.6293834237504099</v>
          </cell>
          <cell r="DV231">
            <v>1.9552601085004899</v>
          </cell>
          <cell r="DW231">
            <v>2.2811367932505702</v>
          </cell>
          <cell r="DX231">
            <v>2.60701347800065</v>
          </cell>
          <cell r="DY231">
            <v>2.93289016275074</v>
          </cell>
          <cell r="DZ231">
            <v>3.2587668475008198</v>
          </cell>
          <cell r="EA231">
            <v>3.2587668475008198</v>
          </cell>
          <cell r="EB231">
            <v>3.2587668475008198</v>
          </cell>
          <cell r="EC231">
            <v>0</v>
          </cell>
          <cell r="ED231">
            <v>1.6293834237504099</v>
          </cell>
          <cell r="EE231">
            <v>1.4741127680753601</v>
          </cell>
          <cell r="EF231">
            <v>1.3111744257003199</v>
          </cell>
          <cell r="EG231">
            <v>1.14823608332528</v>
          </cell>
          <cell r="EH231">
            <v>0.98529774095023803</v>
          </cell>
          <cell r="EI231">
            <v>0.82235939857519702</v>
          </cell>
          <cell r="EJ231">
            <v>0.65942105620015701</v>
          </cell>
          <cell r="EK231">
            <v>0.496482713825116</v>
          </cell>
          <cell r="EL231">
            <v>0.33354437145007498</v>
          </cell>
          <cell r="EM231">
            <v>0.170606029075034</v>
          </cell>
          <cell r="EN231">
            <v>7.6676866999923904E-3</v>
          </cell>
          <cell r="EO231">
            <v>0</v>
          </cell>
          <cell r="EP231">
            <v>0</v>
          </cell>
          <cell r="EQ231">
            <v>0</v>
          </cell>
          <cell r="ER231">
            <v>0.16293834237504101</v>
          </cell>
          <cell r="ES231">
            <v>0.32587668475008202</v>
          </cell>
          <cell r="ET231">
            <v>0.48881502712512298</v>
          </cell>
          <cell r="EU231">
            <v>0.65175336950016505</v>
          </cell>
          <cell r="EV231">
            <v>0.81469171187520595</v>
          </cell>
          <cell r="EW231">
            <v>0.97763005425024596</v>
          </cell>
          <cell r="EX231">
            <v>1.14056839662529</v>
          </cell>
          <cell r="EY231">
            <v>1.3035067390003301</v>
          </cell>
          <cell r="EZ231">
            <v>1.46644508137537</v>
          </cell>
          <cell r="FA231">
            <v>1.6293834237504099</v>
          </cell>
          <cell r="FB231">
            <v>0</v>
          </cell>
          <cell r="FC231">
            <v>0</v>
          </cell>
          <cell r="FD231">
            <v>2.4919981775006201</v>
          </cell>
          <cell r="FE231">
            <v>2.2427983597505601</v>
          </cell>
          <cell r="FF231">
            <v>1.9935985420005</v>
          </cell>
          <cell r="FG231">
            <v>1.74439872425043</v>
          </cell>
          <cell r="FH231">
            <v>1.4951989065003699</v>
          </cell>
          <cell r="FI231">
            <v>1.2459990887503201</v>
          </cell>
          <cell r="FJ231">
            <v>0.99679927100025001</v>
          </cell>
          <cell r="FK231">
            <v>0.74759945325018695</v>
          </cell>
          <cell r="FL231">
            <v>0.498399635500125</v>
          </cell>
          <cell r="FM231">
            <v>0.249199817750062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0.249199817750062</v>
          </cell>
          <cell r="FS231">
            <v>0.498399635500125</v>
          </cell>
          <cell r="FT231">
            <v>0.74759945325018695</v>
          </cell>
          <cell r="FU231">
            <v>0.99679927100025001</v>
          </cell>
          <cell r="FV231">
            <v>1.2459990887503201</v>
          </cell>
          <cell r="FW231">
            <v>1.4951989065003699</v>
          </cell>
          <cell r="FX231">
            <v>1.74439872425043</v>
          </cell>
          <cell r="FY231">
            <v>1.9935985420005</v>
          </cell>
          <cell r="FZ231">
            <v>2.2427983597505601</v>
          </cell>
          <cell r="GA231">
            <v>2.4919981775006201</v>
          </cell>
          <cell r="GB231">
            <v>0</v>
          </cell>
          <cell r="GC231">
            <v>0.92012240400023004</v>
          </cell>
          <cell r="GD231">
            <v>0.80510710350020098</v>
          </cell>
          <cell r="GE231">
            <v>0.69009180300017203</v>
          </cell>
          <cell r="GF231">
            <v>0.57507650250014397</v>
          </cell>
          <cell r="GG231">
            <v>0.46006120200011502</v>
          </cell>
          <cell r="GH231">
            <v>0.34504590150008602</v>
          </cell>
          <cell r="GI231">
            <v>0.23003060100005701</v>
          </cell>
          <cell r="GJ231">
            <v>0.11501530050002901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0.11501530050002901</v>
          </cell>
          <cell r="GS231">
            <v>0.23003060100005701</v>
          </cell>
          <cell r="GT231">
            <v>0.34504590150008602</v>
          </cell>
          <cell r="GU231">
            <v>0.46006120200011502</v>
          </cell>
          <cell r="GV231">
            <v>0.57507650250014397</v>
          </cell>
          <cell r="GW231">
            <v>0.69009180300017203</v>
          </cell>
          <cell r="GX231">
            <v>0.80510710350020098</v>
          </cell>
          <cell r="GY231">
            <v>0.92012240400023004</v>
          </cell>
          <cell r="GZ231">
            <v>1.0351377045002601</v>
          </cell>
        </row>
        <row r="232">
          <cell r="D232" t="str">
            <v>ELCHLT51NGL-CHP1N-R</v>
          </cell>
          <cell r="E232">
            <v>0</v>
          </cell>
          <cell r="F232">
            <v>0</v>
          </cell>
          <cell r="G232">
            <v>214.544470810142</v>
          </cell>
          <cell r="H232">
            <v>183.895260694407</v>
          </cell>
          <cell r="I232">
            <v>153.24605057867299</v>
          </cell>
          <cell r="J232">
            <v>122.596840462939</v>
          </cell>
          <cell r="K232">
            <v>91.947630347203798</v>
          </cell>
          <cell r="L232">
            <v>61.298420231469301</v>
          </cell>
          <cell r="M232">
            <v>61.298420231469102</v>
          </cell>
          <cell r="N232">
            <v>30.649210115734601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30.649210115734601</v>
          </cell>
          <cell r="T232">
            <v>61.298420231469102</v>
          </cell>
          <cell r="U232">
            <v>91.947630347203699</v>
          </cell>
          <cell r="V232">
            <v>122.596840462939</v>
          </cell>
          <cell r="W232">
            <v>153.24605057867299</v>
          </cell>
          <cell r="X232">
            <v>183.895260694407</v>
          </cell>
          <cell r="Y232">
            <v>214.544470810142</v>
          </cell>
          <cell r="Z232">
            <v>245.193680925877</v>
          </cell>
          <cell r="AA232">
            <v>275.84289104161098</v>
          </cell>
          <cell r="AB232">
            <v>306.49210115734599</v>
          </cell>
          <cell r="AC232">
            <v>275.84289104161098</v>
          </cell>
          <cell r="AD232">
            <v>245.193680925877</v>
          </cell>
          <cell r="AE232">
            <v>0</v>
          </cell>
          <cell r="AF232">
            <v>0</v>
          </cell>
          <cell r="AG232">
            <v>14.032168486721901</v>
          </cell>
          <cell r="AH232">
            <v>28.064336973443801</v>
          </cell>
          <cell r="AI232">
            <v>14.032168486721901</v>
          </cell>
          <cell r="AJ232">
            <v>28.064336973443801</v>
          </cell>
          <cell r="AK232">
            <v>14.032168486721901</v>
          </cell>
          <cell r="AL232">
            <v>0</v>
          </cell>
          <cell r="AM232">
            <v>14.032168486721901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10.1562026084168</v>
          </cell>
          <cell r="AW232">
            <v>24.188371095138699</v>
          </cell>
          <cell r="AX232">
            <v>38.220539581860599</v>
          </cell>
          <cell r="AY232">
            <v>52.2527080685824</v>
          </cell>
          <cell r="AZ232">
            <v>56.128673946887503</v>
          </cell>
          <cell r="BA232">
            <v>42.096505460165602</v>
          </cell>
          <cell r="BB232">
            <v>28.064336973443801</v>
          </cell>
          <cell r="BC232">
            <v>14.032168486721901</v>
          </cell>
          <cell r="BD232">
            <v>0</v>
          </cell>
          <cell r="BE232">
            <v>0</v>
          </cell>
          <cell r="BF232">
            <v>96.206570034585098</v>
          </cell>
          <cell r="BG232">
            <v>80.328063589084095</v>
          </cell>
          <cell r="BH232">
            <v>64.449557143582993</v>
          </cell>
          <cell r="BI232">
            <v>48.571050698081898</v>
          </cell>
          <cell r="BJ232">
            <v>32.692544252580902</v>
          </cell>
          <cell r="BK232">
            <v>47.635519336503201</v>
          </cell>
          <cell r="BL232">
            <v>31.757012891002098</v>
          </cell>
          <cell r="BM232">
            <v>15.878506445501101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15.878506445501101</v>
          </cell>
          <cell r="BU232">
            <v>31.757012891002098</v>
          </cell>
          <cell r="BV232">
            <v>47.635519336503201</v>
          </cell>
          <cell r="BW232">
            <v>63.514025782004303</v>
          </cell>
          <cell r="BX232">
            <v>79.392532227505299</v>
          </cell>
          <cell r="BY232">
            <v>95.271038673006402</v>
          </cell>
          <cell r="BZ232">
            <v>111.14954511850701</v>
          </cell>
          <cell r="CA232">
            <v>127.028051564008</v>
          </cell>
          <cell r="CB232">
            <v>127.963582925587</v>
          </cell>
          <cell r="CC232">
            <v>112.085076480086</v>
          </cell>
          <cell r="CD232">
            <v>0</v>
          </cell>
          <cell r="CE232">
            <v>8.4931546103842894</v>
          </cell>
          <cell r="CF232">
            <v>16.9863092207686</v>
          </cell>
          <cell r="CG232">
            <v>8.4931546103842894</v>
          </cell>
          <cell r="CH232">
            <v>16.9863092207686</v>
          </cell>
          <cell r="CI232">
            <v>8.4931546103842894</v>
          </cell>
          <cell r="CJ232">
            <v>16.9863092207686</v>
          </cell>
          <cell r="CK232">
            <v>8.4931546103842894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8.4931546103842894</v>
          </cell>
          <cell r="CV232">
            <v>16.9863092207686</v>
          </cell>
          <cell r="CW232">
            <v>8.4931546103842894</v>
          </cell>
          <cell r="CX232">
            <v>16.9863092207686</v>
          </cell>
          <cell r="CY232">
            <v>8.4931546103842894</v>
          </cell>
          <cell r="CZ232">
            <v>16.9863092207686</v>
          </cell>
          <cell r="DA232">
            <v>8.4931546103842894</v>
          </cell>
          <cell r="DB232">
            <v>0</v>
          </cell>
          <cell r="DC232">
            <v>0</v>
          </cell>
          <cell r="DD232">
            <v>0</v>
          </cell>
          <cell r="DE232">
            <v>222.99668112390799</v>
          </cell>
          <cell r="DF232">
            <v>197.88648488451099</v>
          </cell>
          <cell r="DG232">
            <v>172.77628864511399</v>
          </cell>
          <cell r="DH232">
            <v>147.666092405716</v>
          </cell>
          <cell r="DI232">
            <v>122.55589616632</v>
          </cell>
          <cell r="DJ232">
            <v>97.445699926922899</v>
          </cell>
          <cell r="DK232">
            <v>75.330588718190896</v>
          </cell>
          <cell r="DL232">
            <v>50.220392478793997</v>
          </cell>
          <cell r="DM232">
            <v>25.110196239396998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25.110196239396998</v>
          </cell>
          <cell r="DT232">
            <v>50.220392478793997</v>
          </cell>
          <cell r="DU232">
            <v>75.330588718190995</v>
          </cell>
          <cell r="DV232">
            <v>100.44078495758799</v>
          </cell>
          <cell r="DW232">
            <v>125.55098119698501</v>
          </cell>
          <cell r="DX232">
            <v>150.66117743638199</v>
          </cell>
          <cell r="DY232">
            <v>175.77137367577899</v>
          </cell>
          <cell r="DZ232">
            <v>197.88648488451099</v>
          </cell>
          <cell r="EA232">
            <v>222.99668112390799</v>
          </cell>
          <cell r="EB232">
            <v>248.10687736330499</v>
          </cell>
          <cell r="EC232">
            <v>0</v>
          </cell>
          <cell r="ED232">
            <v>30.864575762025499</v>
          </cell>
          <cell r="EE232">
            <v>18.309477642327</v>
          </cell>
          <cell r="EF232">
            <v>12.555098119698499</v>
          </cell>
          <cell r="EG232">
            <v>25.110196239396998</v>
          </cell>
          <cell r="EH232">
            <v>12.555098119698499</v>
          </cell>
          <cell r="EI232">
            <v>0</v>
          </cell>
          <cell r="EJ232">
            <v>12.555098119698499</v>
          </cell>
          <cell r="EK232">
            <v>0</v>
          </cell>
          <cell r="EL232">
            <v>12.555098119698499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12.555098119698499</v>
          </cell>
          <cell r="EU232">
            <v>18.309477642327</v>
          </cell>
          <cell r="EV232">
            <v>30.864575762025499</v>
          </cell>
          <cell r="EW232">
            <v>43.419673881724002</v>
          </cell>
          <cell r="EX232">
            <v>30.864575762025499</v>
          </cell>
          <cell r="EY232">
            <v>43.419673881724002</v>
          </cell>
          <cell r="EZ232">
            <v>30.864575762025499</v>
          </cell>
          <cell r="FA232">
            <v>18.309477642327</v>
          </cell>
          <cell r="FB232">
            <v>0</v>
          </cell>
          <cell r="FC232">
            <v>0</v>
          </cell>
          <cell r="FD232">
            <v>96.009573856517903</v>
          </cell>
          <cell r="FE232">
            <v>76.807659085214397</v>
          </cell>
          <cell r="FF232">
            <v>57.605744313910797</v>
          </cell>
          <cell r="FG232">
            <v>38.403829542607099</v>
          </cell>
          <cell r="FH232">
            <v>19.201914771303599</v>
          </cell>
          <cell r="FI232">
            <v>38.403829542607099</v>
          </cell>
          <cell r="FJ232">
            <v>19.201914771303599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19.201914771303599</v>
          </cell>
          <cell r="FU232">
            <v>38.403829542607099</v>
          </cell>
          <cell r="FV232">
            <v>57.605744313910797</v>
          </cell>
          <cell r="FW232">
            <v>76.807659085214397</v>
          </cell>
          <cell r="FX232">
            <v>96.009573856517903</v>
          </cell>
          <cell r="FY232">
            <v>115.21148862782201</v>
          </cell>
          <cell r="FZ232">
            <v>134.413403399125</v>
          </cell>
          <cell r="GA232">
            <v>115.21148862782201</v>
          </cell>
          <cell r="GB232">
            <v>0</v>
          </cell>
          <cell r="GC232">
            <v>26.5872666064204</v>
          </cell>
          <cell r="GD232">
            <v>35.449688808560502</v>
          </cell>
          <cell r="GE232">
            <v>26.5872666064204</v>
          </cell>
          <cell r="GF232">
            <v>17.724844404280301</v>
          </cell>
          <cell r="GG232">
            <v>8.8624222021401096</v>
          </cell>
          <cell r="GH232">
            <v>0</v>
          </cell>
          <cell r="GI232">
            <v>8.8624222021401096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8.8624222021401096</v>
          </cell>
          <cell r="GT232">
            <v>17.724844404280301</v>
          </cell>
          <cell r="GU232">
            <v>26.5872666064204</v>
          </cell>
          <cell r="GV232">
            <v>35.449688808560502</v>
          </cell>
          <cell r="GW232">
            <v>26.5872666064204</v>
          </cell>
          <cell r="GX232">
            <v>17.724844404280301</v>
          </cell>
          <cell r="GY232">
            <v>26.5872666064204</v>
          </cell>
          <cell r="GZ232">
            <v>35.449688808560502</v>
          </cell>
        </row>
        <row r="233"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</row>
      </sheetData>
      <sheetData sheetId="8">
        <row r="17">
          <cell r="Q17">
            <v>2017</v>
          </cell>
        </row>
      </sheetData>
      <sheetData sheetId="9">
        <row r="78">
          <cell r="C78" t="str">
            <v>ELC-CHP-OUT</v>
          </cell>
          <cell r="D78">
            <v>6662.1450832886803</v>
          </cell>
          <cell r="E78">
            <v>6680.6277584190102</v>
          </cell>
          <cell r="F78">
            <v>5742.3521077996902</v>
          </cell>
          <cell r="G78">
            <v>4859.05272449105</v>
          </cell>
          <cell r="H78">
            <v>2325.45569171838</v>
          </cell>
          <cell r="I78">
            <v>1090.33332717799</v>
          </cell>
          <cell r="J78">
            <v>261.84468554550898</v>
          </cell>
          <cell r="K78">
            <v>707.12250943529295</v>
          </cell>
        </row>
        <row r="79">
          <cell r="C79" t="str">
            <v>ELC-REN-SPV-OUT</v>
          </cell>
          <cell r="D79">
            <v>6898.0058734336699</v>
          </cell>
          <cell r="E79">
            <v>12757.273452703699</v>
          </cell>
          <cell r="F79">
            <v>26656.001198879101</v>
          </cell>
          <cell r="G79">
            <v>45732.6863406884</v>
          </cell>
          <cell r="H79">
            <v>95917.934686943103</v>
          </cell>
          <cell r="I79">
            <v>124784.975299096</v>
          </cell>
          <cell r="J79">
            <v>268833.29256544099</v>
          </cell>
          <cell r="K79">
            <v>420200.16879821499</v>
          </cell>
        </row>
        <row r="80">
          <cell r="C80" t="str">
            <v>ELC-REN-WND-OUT</v>
          </cell>
          <cell r="D80">
            <v>2162.5906265184699</v>
          </cell>
          <cell r="E80">
            <v>5241.9800393175501</v>
          </cell>
          <cell r="F80">
            <v>17961.955986825698</v>
          </cell>
          <cell r="G80">
            <v>41863.444384670402</v>
          </cell>
          <cell r="H80">
            <v>41863.444384670402</v>
          </cell>
          <cell r="I80">
            <v>63761.977247941002</v>
          </cell>
          <cell r="J80">
            <v>63761.977247941002</v>
          </cell>
          <cell r="K80">
            <v>92635.325435687802</v>
          </cell>
        </row>
        <row r="81">
          <cell r="C81" t="str">
            <v>ELC11PP-ANS1E</v>
          </cell>
          <cell r="D81">
            <v>4428.6699875000904</v>
          </cell>
          <cell r="E81">
            <v>2979.7853023255798</v>
          </cell>
          <cell r="F81">
            <v>2979.7853023255798</v>
          </cell>
          <cell r="G81">
            <v>2979.7853023255798</v>
          </cell>
          <cell r="H81">
            <v>2979.7853023255798</v>
          </cell>
        </row>
        <row r="82">
          <cell r="C82" t="str">
            <v>ELC14PP-BSCTP1E</v>
          </cell>
          <cell r="D82">
            <v>229808.27195677001</v>
          </cell>
          <cell r="E82">
            <v>227885.245399901</v>
          </cell>
          <cell r="F82">
            <v>180999.90882594799</v>
          </cell>
          <cell r="G82">
            <v>158670.45708399499</v>
          </cell>
          <cell r="H82">
            <v>148083.45518632099</v>
          </cell>
          <cell r="I82">
            <v>116322.449493297</v>
          </cell>
          <cell r="J82">
            <v>28205.664785019701</v>
          </cell>
        </row>
        <row r="83">
          <cell r="C83" t="str">
            <v>ELC14PP-BSCTP1N</v>
          </cell>
          <cell r="E83">
            <v>6439.5722189624403</v>
          </cell>
          <cell r="F83">
            <v>42591.055599112697</v>
          </cell>
          <cell r="G83">
            <v>38430.816888558198</v>
          </cell>
          <cell r="H83">
            <v>38430.816888558198</v>
          </cell>
          <cell r="I83">
            <v>38430.816888558198</v>
          </cell>
          <cell r="J83">
            <v>38430.816888558198</v>
          </cell>
        </row>
        <row r="84">
          <cell r="C84" t="str">
            <v>ELC14PP-IGCC1E</v>
          </cell>
          <cell r="D84">
            <v>1286.33111539535</v>
          </cell>
          <cell r="E84">
            <v>2337.15165791442</v>
          </cell>
          <cell r="F84">
            <v>2337.15165791442</v>
          </cell>
          <cell r="G84">
            <v>2337.15165791442</v>
          </cell>
          <cell r="H84">
            <v>2337.15165791442</v>
          </cell>
          <cell r="I84">
            <v>2337.15165791442</v>
          </cell>
        </row>
        <row r="85">
          <cell r="C85" t="str">
            <v>ELC14PP-IGCC1N</v>
          </cell>
          <cell r="F85">
            <v>2699.3349209302401</v>
          </cell>
          <cell r="G85">
            <v>2699.3349209302401</v>
          </cell>
          <cell r="H85">
            <v>2699.3349209302301</v>
          </cell>
          <cell r="I85">
            <v>2699.3349209302401</v>
          </cell>
        </row>
        <row r="86">
          <cell r="C86" t="str">
            <v>ELC23PP-KES1E</v>
          </cell>
          <cell r="K86">
            <v>8.7190534883721007</v>
          </cell>
        </row>
        <row r="87">
          <cell r="C87" t="str">
            <v>ELC24PP-DSSCC1E</v>
          </cell>
          <cell r="K87">
            <v>29.960328558139601</v>
          </cell>
        </row>
        <row r="88">
          <cell r="C88" t="str">
            <v>ELC24PP-DSSCT1E</v>
          </cell>
          <cell r="K88">
            <v>16.978903493023299</v>
          </cell>
        </row>
        <row r="89">
          <cell r="C89" t="str">
            <v>ELC27PP-BKCCT1E</v>
          </cell>
          <cell r="J89">
            <v>10.084688372093</v>
          </cell>
          <cell r="K89">
            <v>6.6430883720930298</v>
          </cell>
        </row>
        <row r="90">
          <cell r="C90" t="str">
            <v>ELC27PP-BKCTP1E</v>
          </cell>
          <cell r="J90">
            <v>44.120511627907</v>
          </cell>
          <cell r="K90">
            <v>47.124546147871598</v>
          </cell>
        </row>
        <row r="91">
          <cell r="C91" t="str">
            <v>ELC51NGL-NGLCCwCHP1E</v>
          </cell>
          <cell r="D91">
            <v>21251.7156522101</v>
          </cell>
          <cell r="E91">
            <v>21251.7156522101</v>
          </cell>
          <cell r="F91">
            <v>21251.7156522101</v>
          </cell>
          <cell r="G91">
            <v>21251.7156522101</v>
          </cell>
          <cell r="H91">
            <v>21251.7156522101</v>
          </cell>
          <cell r="I91">
            <v>21251.7156522101</v>
          </cell>
          <cell r="J91">
            <v>20689.3488724034</v>
          </cell>
          <cell r="K91">
            <v>18198.268051234601</v>
          </cell>
        </row>
        <row r="92">
          <cell r="C92" t="str">
            <v>ELC51PP-NGLCC1E</v>
          </cell>
          <cell r="D92">
            <v>96371.577335637397</v>
          </cell>
          <cell r="E92">
            <v>57971.9442660723</v>
          </cell>
          <cell r="F92">
            <v>63262.166570546498</v>
          </cell>
          <cell r="G92">
            <v>80236.558330511703</v>
          </cell>
          <cell r="H92">
            <v>81329.2526478402</v>
          </cell>
          <cell r="I92">
            <v>92470.553085761596</v>
          </cell>
          <cell r="J92">
            <v>119881.107630457</v>
          </cell>
          <cell r="K92">
            <v>118954.788315212</v>
          </cell>
        </row>
        <row r="93">
          <cell r="C93" t="str">
            <v>ELC51PP-NGLCC1N</v>
          </cell>
          <cell r="E93">
            <v>1262.7668169236499</v>
          </cell>
          <cell r="F93">
            <v>3636.2270507797498</v>
          </cell>
          <cell r="G93">
            <v>27849.901511538999</v>
          </cell>
          <cell r="H93">
            <v>9539.8931648528396</v>
          </cell>
          <cell r="I93">
            <v>12203.370993742999</v>
          </cell>
          <cell r="J93">
            <v>43251.089256630003</v>
          </cell>
          <cell r="K93">
            <v>122541.576315007</v>
          </cell>
        </row>
        <row r="94">
          <cell r="C94" t="str">
            <v>ELC51PP-NGLCT1N</v>
          </cell>
          <cell r="J94">
            <v>7088.0456365726996</v>
          </cell>
          <cell r="K94">
            <v>1960.30175608166</v>
          </cell>
        </row>
        <row r="95">
          <cell r="C95" t="str">
            <v>ELC51PP-NGLFEC1E</v>
          </cell>
          <cell r="D95">
            <v>1428.19356725582</v>
          </cell>
          <cell r="E95">
            <v>2014.7730680930299</v>
          </cell>
          <cell r="F95">
            <v>2014.7730680930299</v>
          </cell>
          <cell r="G95">
            <v>2014.7730680930299</v>
          </cell>
          <cell r="H95">
            <v>2014.7730680930199</v>
          </cell>
          <cell r="I95">
            <v>2014.7730680930199</v>
          </cell>
          <cell r="J95">
            <v>2014.7730680930199</v>
          </cell>
          <cell r="K95">
            <v>2014.7730680930199</v>
          </cell>
        </row>
        <row r="96">
          <cell r="C96" t="str">
            <v>ELC51PP-NGLFEC1N</v>
          </cell>
          <cell r="E96">
            <v>1661.6685097674499</v>
          </cell>
          <cell r="F96">
            <v>2769.44751627907</v>
          </cell>
          <cell r="G96">
            <v>3150.2465497674398</v>
          </cell>
          <cell r="H96">
            <v>3150.2465497674302</v>
          </cell>
          <cell r="I96">
            <v>3150.2465497674302</v>
          </cell>
          <cell r="J96">
            <v>3150.2465497674302</v>
          </cell>
          <cell r="K96">
            <v>3150.2465497674398</v>
          </cell>
        </row>
        <row r="97">
          <cell r="C97" t="str">
            <v>ELC62PP-NURAPR1N</v>
          </cell>
          <cell r="E97">
            <v>28895.1533581396</v>
          </cell>
          <cell r="F97">
            <v>48158.588930232603</v>
          </cell>
          <cell r="G97">
            <v>48158.588930232603</v>
          </cell>
          <cell r="H97">
            <v>48158.588930232603</v>
          </cell>
          <cell r="I97">
            <v>48158.588930232603</v>
          </cell>
          <cell r="J97">
            <v>48158.588930232603</v>
          </cell>
        </row>
        <row r="98">
          <cell r="C98" t="str">
            <v>ELC62PP-NUROPR1E</v>
          </cell>
          <cell r="D98">
            <v>76905.344711496306</v>
          </cell>
          <cell r="E98">
            <v>78429.701972093098</v>
          </cell>
          <cell r="F98">
            <v>78429.701972093098</v>
          </cell>
          <cell r="G98">
            <v>78429.701972093098</v>
          </cell>
          <cell r="H98">
            <v>78429.701972093098</v>
          </cell>
          <cell r="I98">
            <v>64670.105134883801</v>
          </cell>
          <cell r="J98">
            <v>37150.911460465097</v>
          </cell>
        </row>
        <row r="99">
          <cell r="C99" t="str">
            <v>ELC62PP-NURPWR1E</v>
          </cell>
          <cell r="D99">
            <v>56329.7919597363</v>
          </cell>
          <cell r="E99">
            <v>57446.316795348903</v>
          </cell>
          <cell r="F99">
            <v>33367.022330232598</v>
          </cell>
          <cell r="G99">
            <v>13759.596837209299</v>
          </cell>
        </row>
        <row r="100">
          <cell r="C100" t="str">
            <v>ELC63PP-EUROPR1E</v>
          </cell>
          <cell r="D100">
            <v>14699.795153831399</v>
          </cell>
          <cell r="E100">
            <v>14445.3957829711</v>
          </cell>
          <cell r="F100">
            <v>14445.3957829711</v>
          </cell>
        </row>
        <row r="101">
          <cell r="C101" t="str">
            <v>ELC64PP-GHY1E</v>
          </cell>
          <cell r="D101">
            <v>2264.5580887697502</v>
          </cell>
          <cell r="E101">
            <v>2772.5675267720999</v>
          </cell>
          <cell r="F101">
            <v>2772.5675267720999</v>
          </cell>
          <cell r="G101">
            <v>2772.5675267720999</v>
          </cell>
          <cell r="H101">
            <v>2772.5675267720999</v>
          </cell>
          <cell r="I101">
            <v>2772.5675267720999</v>
          </cell>
          <cell r="J101">
            <v>2772.5675267720999</v>
          </cell>
          <cell r="K101">
            <v>2772.5675267720999</v>
          </cell>
        </row>
        <row r="102">
          <cell r="C102" t="str">
            <v>ELC65PP-PHY1E</v>
          </cell>
          <cell r="D102">
            <v>4186.0465116279101</v>
          </cell>
          <cell r="E102">
            <v>4186.0465116279101</v>
          </cell>
          <cell r="F102">
            <v>4186.0465116279101</v>
          </cell>
          <cell r="G102">
            <v>4186.0465116279001</v>
          </cell>
          <cell r="H102">
            <v>4368.5969092493797</v>
          </cell>
          <cell r="I102">
            <v>5148.8937209302503</v>
          </cell>
          <cell r="J102">
            <v>5148.8937209302503</v>
          </cell>
          <cell r="K102">
            <v>5148.8937209302503</v>
          </cell>
        </row>
        <row r="103">
          <cell r="C103" t="str">
            <v>ELC65PP-PHY1N</v>
          </cell>
          <cell r="H103">
            <v>1843.8340993142899</v>
          </cell>
          <cell r="I103">
            <v>2191.0186046511699</v>
          </cell>
          <cell r="J103">
            <v>2191.0186046511699</v>
          </cell>
          <cell r="K103">
            <v>2191.0186046511699</v>
          </cell>
        </row>
        <row r="104">
          <cell r="C104" t="str">
            <v>ELC66PP-SHY04MW1E</v>
          </cell>
          <cell r="D104">
            <v>7.3735028128004796</v>
          </cell>
          <cell r="E104">
            <v>6.2224928372093098</v>
          </cell>
          <cell r="F104">
            <v>6.2224928372093098</v>
          </cell>
          <cell r="G104">
            <v>6.2224928372093098</v>
          </cell>
          <cell r="H104">
            <v>6.2224928372093098</v>
          </cell>
          <cell r="I104">
            <v>6.2224928372093098</v>
          </cell>
          <cell r="J104">
            <v>6.2224928372093098</v>
          </cell>
          <cell r="K104">
            <v>6.2224928372093098</v>
          </cell>
        </row>
        <row r="105">
          <cell r="C105" t="str">
            <v>ELC66PP-SHY3MW1E</v>
          </cell>
          <cell r="D105">
            <v>151.55520244966499</v>
          </cell>
          <cell r="E105">
            <v>92.455726671628</v>
          </cell>
          <cell r="F105">
            <v>92.455726671628</v>
          </cell>
          <cell r="G105">
            <v>92.455726671628</v>
          </cell>
          <cell r="H105">
            <v>92.455726671628</v>
          </cell>
          <cell r="I105">
            <v>92.455726671628</v>
          </cell>
          <cell r="J105">
            <v>92.455726671628</v>
          </cell>
          <cell r="K105">
            <v>92.455726671628</v>
          </cell>
        </row>
        <row r="106">
          <cell r="C106" t="str">
            <v>ELC66PP-SHY3MW1N</v>
          </cell>
          <cell r="E106">
            <v>96.404818604651297</v>
          </cell>
          <cell r="F106">
            <v>289.21445581395398</v>
          </cell>
          <cell r="G106">
            <v>815.05892093023397</v>
          </cell>
          <cell r="H106">
            <v>815.05892093023294</v>
          </cell>
          <cell r="I106">
            <v>815.05892093023294</v>
          </cell>
          <cell r="J106">
            <v>815.05892093023294</v>
          </cell>
          <cell r="K106">
            <v>815.05892093023294</v>
          </cell>
        </row>
        <row r="107">
          <cell r="C107" t="str">
            <v>ELC82PP-SPV1E</v>
          </cell>
          <cell r="D107">
            <v>6898.0058734336699</v>
          </cell>
          <cell r="E107">
            <v>6898.0058734336699</v>
          </cell>
          <cell r="F107">
            <v>6898.0058734336699</v>
          </cell>
          <cell r="G107">
            <v>6898.0058734336699</v>
          </cell>
          <cell r="H107">
            <v>6898.0058734336699</v>
          </cell>
        </row>
        <row r="108">
          <cell r="C108" t="str">
            <v>ELC82PP-SPV1N</v>
          </cell>
          <cell r="E108">
            <v>5859.2675792700102</v>
          </cell>
          <cell r="F108">
            <v>19757.995325445401</v>
          </cell>
          <cell r="G108">
            <v>38834.6804672547</v>
          </cell>
          <cell r="H108">
            <v>89019.928813509396</v>
          </cell>
          <cell r="I108">
            <v>124784.975299096</v>
          </cell>
          <cell r="J108">
            <v>268833.29256544099</v>
          </cell>
          <cell r="K108">
            <v>420200.16879821499</v>
          </cell>
        </row>
        <row r="109">
          <cell r="C109" t="str">
            <v>ELC83PP-BMS1E</v>
          </cell>
          <cell r="D109">
            <v>3728.8156865860501</v>
          </cell>
          <cell r="E109">
            <v>3728.8156865860501</v>
          </cell>
          <cell r="F109">
            <v>3728.8156865860501</v>
          </cell>
          <cell r="G109">
            <v>3728.8156865860501</v>
          </cell>
          <cell r="H109">
            <v>3728.8156865860501</v>
          </cell>
          <cell r="I109">
            <v>3728.8156865860501</v>
          </cell>
          <cell r="J109">
            <v>3728.8156865860501</v>
          </cell>
          <cell r="K109">
            <v>3728.8156865860501</v>
          </cell>
        </row>
        <row r="110">
          <cell r="C110" t="str">
            <v>ELC83PP-BMS1N</v>
          </cell>
          <cell r="E110">
            <v>4644.9594418604402</v>
          </cell>
          <cell r="F110">
            <v>7975.3077209302301</v>
          </cell>
          <cell r="G110">
            <v>10604.5300465116</v>
          </cell>
          <cell r="H110">
            <v>10604.5300465116</v>
          </cell>
          <cell r="I110">
            <v>10604.5300465116</v>
          </cell>
          <cell r="J110">
            <v>10604.5300465116</v>
          </cell>
          <cell r="K110">
            <v>10604.5300465116</v>
          </cell>
        </row>
        <row r="111">
          <cell r="C111" t="str">
            <v>ELC83PP-BMSLFG1E</v>
          </cell>
          <cell r="J111">
            <v>428.20896636837199</v>
          </cell>
          <cell r="K111">
            <v>403.99415290046602</v>
          </cell>
        </row>
        <row r="112">
          <cell r="C112" t="str">
            <v>ELC83PP-BMSLFG1N</v>
          </cell>
          <cell r="D112">
            <v>604.335515609303</v>
          </cell>
          <cell r="E112">
            <v>604.33551560930198</v>
          </cell>
          <cell r="F112">
            <v>604.335515609303</v>
          </cell>
          <cell r="G112">
            <v>604.33551560930198</v>
          </cell>
          <cell r="H112">
            <v>604.33551560930198</v>
          </cell>
          <cell r="I112">
            <v>604.33551560930198</v>
          </cell>
          <cell r="J112">
            <v>604.33551560930198</v>
          </cell>
          <cell r="K112">
            <v>604.33551560930198</v>
          </cell>
        </row>
        <row r="113">
          <cell r="C113" t="str">
            <v>ELC89PP-WND1E</v>
          </cell>
          <cell r="D113">
            <v>2162.5906265184699</v>
          </cell>
          <cell r="E113">
            <v>2162.5906265184699</v>
          </cell>
          <cell r="F113">
            <v>2162.5906265184699</v>
          </cell>
          <cell r="G113">
            <v>2162.5906265184699</v>
          </cell>
          <cell r="H113">
            <v>2162.5906265184699</v>
          </cell>
        </row>
        <row r="114">
          <cell r="C114" t="str">
            <v>ELC89PP-WND1N</v>
          </cell>
          <cell r="E114">
            <v>3079.3894127990802</v>
          </cell>
          <cell r="F114">
            <v>10826.8268299458</v>
          </cell>
          <cell r="G114">
            <v>15639.7302683629</v>
          </cell>
          <cell r="H114">
            <v>15639.7302683629</v>
          </cell>
          <cell r="I114">
            <v>39700.853758151898</v>
          </cell>
          <cell r="J114">
            <v>39700.853758151898</v>
          </cell>
          <cell r="K114">
            <v>39700.853758151898</v>
          </cell>
        </row>
        <row r="115">
          <cell r="C115" t="str">
            <v>ELC89PP-WNDOFF1N</v>
          </cell>
          <cell r="F115">
            <v>4972.5385303614203</v>
          </cell>
          <cell r="G115">
            <v>24061.123489788999</v>
          </cell>
          <cell r="H115">
            <v>24061.123489788999</v>
          </cell>
          <cell r="I115">
            <v>24061.123489788999</v>
          </cell>
          <cell r="J115">
            <v>24061.123489788999</v>
          </cell>
          <cell r="K115">
            <v>52934.471677535897</v>
          </cell>
        </row>
        <row r="116">
          <cell r="C116" t="str">
            <v>ELC90PP-MSW1E</v>
          </cell>
          <cell r="D116">
            <v>686.99265593068105</v>
          </cell>
          <cell r="E116">
            <v>1483.08471815442</v>
          </cell>
          <cell r="F116">
            <v>1483.08471815442</v>
          </cell>
          <cell r="G116">
            <v>1483.08471815442</v>
          </cell>
          <cell r="H116">
            <v>1483.08471815442</v>
          </cell>
          <cell r="I116">
            <v>1483.08471815442</v>
          </cell>
          <cell r="J116">
            <v>1483.08471815442</v>
          </cell>
          <cell r="K116">
            <v>1483.08471815442</v>
          </cell>
        </row>
        <row r="117">
          <cell r="C117" t="str">
            <v>ELC90PP-MSW1N</v>
          </cell>
          <cell r="E117">
            <v>785.26106790697895</v>
          </cell>
          <cell r="F117">
            <v>785.26106790697895</v>
          </cell>
          <cell r="G117">
            <v>785.26106790697895</v>
          </cell>
          <cell r="H117">
            <v>785.26106790697895</v>
          </cell>
          <cell r="I117">
            <v>785.26106790697895</v>
          </cell>
          <cell r="J117">
            <v>785.26106790697895</v>
          </cell>
          <cell r="K117">
            <v>785.26106790697895</v>
          </cell>
        </row>
        <row r="118">
          <cell r="C118" t="str">
            <v>ELC90PP-MSWOFF1E</v>
          </cell>
          <cell r="D118">
            <v>9346.9575553130198</v>
          </cell>
          <cell r="E118">
            <v>7603.00983962793</v>
          </cell>
          <cell r="F118">
            <v>7603.00983962791</v>
          </cell>
          <cell r="G118">
            <v>7603.00983962792</v>
          </cell>
          <cell r="H118">
            <v>7603.0098396279</v>
          </cell>
          <cell r="I118">
            <v>7603.0098396279</v>
          </cell>
          <cell r="J118">
            <v>7603.0098396279</v>
          </cell>
          <cell r="K118">
            <v>7603.0098396279</v>
          </cell>
        </row>
        <row r="119">
          <cell r="C119" t="str">
            <v>ELC90PP-MSWOFF1N</v>
          </cell>
          <cell r="E119">
            <v>117.789160186047</v>
          </cell>
          <cell r="F119">
            <v>117.789160186047</v>
          </cell>
          <cell r="G119">
            <v>117.789160186047</v>
          </cell>
          <cell r="H119">
            <v>117.789160186047</v>
          </cell>
          <cell r="I119">
            <v>117.789160186047</v>
          </cell>
          <cell r="J119">
            <v>117.789160186047</v>
          </cell>
          <cell r="K119">
            <v>117.789160186047</v>
          </cell>
        </row>
        <row r="120">
          <cell r="C120" t="str">
            <v>ELC92PP-OCE1E</v>
          </cell>
          <cell r="D120">
            <v>489.69348014168298</v>
          </cell>
          <cell r="E120">
            <v>489.482330900904</v>
          </cell>
          <cell r="F120">
            <v>489.482330900904</v>
          </cell>
          <cell r="G120">
            <v>489.48233090090298</v>
          </cell>
          <cell r="H120">
            <v>489.482330900904</v>
          </cell>
          <cell r="I120">
            <v>489.482330900904</v>
          </cell>
          <cell r="J120">
            <v>489.482330900904</v>
          </cell>
          <cell r="K120">
            <v>489.482330900904</v>
          </cell>
        </row>
        <row r="121">
          <cell r="C121" t="str">
            <v>ELCHHT83BMS-CHP1N-I</v>
          </cell>
          <cell r="K121">
            <v>133.66027302991</v>
          </cell>
        </row>
        <row r="122">
          <cell r="C122" t="str">
            <v>ELCHHT90MSW-CHP1E-I</v>
          </cell>
          <cell r="D122">
            <v>561.477587715548</v>
          </cell>
          <cell r="E122">
            <v>1169.7449744073899</v>
          </cell>
          <cell r="F122">
            <v>1169.7449744073899</v>
          </cell>
          <cell r="G122">
            <v>1169.7449744073899</v>
          </cell>
        </row>
        <row r="123">
          <cell r="C123" t="str">
            <v>ELCHHT90MSW-CHP1N-I</v>
          </cell>
          <cell r="D123">
            <v>209.90292341255201</v>
          </cell>
          <cell r="E123">
            <v>209.90292341255201</v>
          </cell>
          <cell r="F123">
            <v>209.90292341255201</v>
          </cell>
          <cell r="G123">
            <v>209.90292341255</v>
          </cell>
          <cell r="H123">
            <v>209.90292341255201</v>
          </cell>
          <cell r="I123">
            <v>207.586269073886</v>
          </cell>
          <cell r="J123">
            <v>209.90292341255201</v>
          </cell>
          <cell r="K123">
            <v>209.90292341255201</v>
          </cell>
        </row>
        <row r="124">
          <cell r="C124" t="str">
            <v>ELCHLT27BKC-CHP1E-R</v>
          </cell>
          <cell r="D124">
            <v>2767.1049663661302</v>
          </cell>
          <cell r="E124">
            <v>968.48673822814396</v>
          </cell>
          <cell r="F124">
            <v>968.48673822814305</v>
          </cell>
          <cell r="G124">
            <v>968.48673822814305</v>
          </cell>
        </row>
        <row r="125">
          <cell r="C125" t="str">
            <v>ELCHLT51NGL-CHP1E-R</v>
          </cell>
          <cell r="D125">
            <v>3123.6596057944498</v>
          </cell>
          <cell r="E125">
            <v>4332.49312237093</v>
          </cell>
          <cell r="F125">
            <v>3394.21747175161</v>
          </cell>
          <cell r="G125">
            <v>2510.9180884429602</v>
          </cell>
        </row>
        <row r="126">
          <cell r="C126" t="str">
            <v>ELCHLT51NGL-CHP1N-R</v>
          </cell>
          <cell r="H126">
            <v>2115.5527683058299</v>
          </cell>
          <cell r="I126">
            <v>882.74705810410103</v>
          </cell>
          <cell r="J126">
            <v>51.941762132956796</v>
          </cell>
          <cell r="K126">
            <v>363.55931299282997</v>
          </cell>
        </row>
        <row r="141">
          <cell r="E141" t="str">
            <v>FE1</v>
          </cell>
          <cell r="F141" t="str">
            <v>FE10</v>
          </cell>
          <cell r="G141" t="str">
            <v>FE11</v>
          </cell>
          <cell r="H141" t="str">
            <v>FE12</v>
          </cell>
          <cell r="I141" t="str">
            <v>FE13</v>
          </cell>
          <cell r="J141" t="str">
            <v>FE14</v>
          </cell>
          <cell r="K141" t="str">
            <v>FE15</v>
          </cell>
          <cell r="L141" t="str">
            <v>FE16</v>
          </cell>
          <cell r="M141" t="str">
            <v>FE17</v>
          </cell>
          <cell r="N141" t="str">
            <v>FE18</v>
          </cell>
          <cell r="O141" t="str">
            <v>FE19</v>
          </cell>
          <cell r="P141" t="str">
            <v>FE2</v>
          </cell>
          <cell r="Q141" t="str">
            <v>FE20</v>
          </cell>
          <cell r="R141" t="str">
            <v>FE21</v>
          </cell>
          <cell r="S141" t="str">
            <v>FE22</v>
          </cell>
          <cell r="T141" t="str">
            <v>FE23</v>
          </cell>
          <cell r="U141" t="str">
            <v>FE24</v>
          </cell>
          <cell r="V141" t="str">
            <v>FE3</v>
          </cell>
          <cell r="W141" t="str">
            <v>FE4</v>
          </cell>
          <cell r="X141" t="str">
            <v>FE5</v>
          </cell>
          <cell r="Y141" t="str">
            <v>FE6</v>
          </cell>
          <cell r="Z141" t="str">
            <v>FE7</v>
          </cell>
          <cell r="AA141" t="str">
            <v>FE8</v>
          </cell>
          <cell r="AB141" t="str">
            <v>FE9</v>
          </cell>
          <cell r="AC141" t="str">
            <v>FK1</v>
          </cell>
          <cell r="AD141" t="str">
            <v>FK10</v>
          </cell>
          <cell r="AE141" t="str">
            <v>FK11</v>
          </cell>
          <cell r="AF141" t="str">
            <v>FK12</v>
          </cell>
          <cell r="AG141" t="str">
            <v>FK13</v>
          </cell>
          <cell r="AH141" t="str">
            <v>FK14</v>
          </cell>
          <cell r="AI141" t="str">
            <v>FK15</v>
          </cell>
          <cell r="AJ141" t="str">
            <v>FK16</v>
          </cell>
          <cell r="AK141" t="str">
            <v>FK17</v>
          </cell>
          <cell r="AL141" t="str">
            <v>FK18</v>
          </cell>
          <cell r="AM141" t="str">
            <v>FK19</v>
          </cell>
          <cell r="AN141" t="str">
            <v>FK2</v>
          </cell>
          <cell r="AO141" t="str">
            <v>FK20</v>
          </cell>
          <cell r="AP141" t="str">
            <v>FK21</v>
          </cell>
          <cell r="AQ141" t="str">
            <v>FK22</v>
          </cell>
          <cell r="AR141" t="str">
            <v>FK23</v>
          </cell>
          <cell r="AS141" t="str">
            <v>FK24</v>
          </cell>
          <cell r="AT141" t="str">
            <v>FK3</v>
          </cell>
          <cell r="AU141" t="str">
            <v>FK4</v>
          </cell>
          <cell r="AV141" t="str">
            <v>FK5</v>
          </cell>
          <cell r="AW141" t="str">
            <v>FK6</v>
          </cell>
          <cell r="AX141" t="str">
            <v>FK7</v>
          </cell>
          <cell r="AY141" t="str">
            <v>FK8</v>
          </cell>
          <cell r="AZ141" t="str">
            <v>FK9</v>
          </cell>
          <cell r="BA141" t="str">
            <v>RE1</v>
          </cell>
          <cell r="BB141" t="str">
            <v>RE10</v>
          </cell>
          <cell r="BC141" t="str">
            <v>RE11</v>
          </cell>
          <cell r="BD141" t="str">
            <v>RE12</v>
          </cell>
          <cell r="BE141" t="str">
            <v>RE13</v>
          </cell>
          <cell r="BF141" t="str">
            <v>RE14</v>
          </cell>
          <cell r="BG141" t="str">
            <v>RE15</v>
          </cell>
          <cell r="BH141" t="str">
            <v>RE16</v>
          </cell>
          <cell r="BI141" t="str">
            <v>RE17</v>
          </cell>
          <cell r="BJ141" t="str">
            <v>RE18</v>
          </cell>
          <cell r="BK141" t="str">
            <v>RE19</v>
          </cell>
          <cell r="BL141" t="str">
            <v>RE2</v>
          </cell>
          <cell r="BM141" t="str">
            <v>RE20</v>
          </cell>
          <cell r="BN141" t="str">
            <v>RE21</v>
          </cell>
          <cell r="BO141" t="str">
            <v>RE22</v>
          </cell>
          <cell r="BP141" t="str">
            <v>RE23</v>
          </cell>
          <cell r="BQ141" t="str">
            <v>RE24</v>
          </cell>
          <cell r="BR141" t="str">
            <v>RE3</v>
          </cell>
          <cell r="BS141" t="str">
            <v>RE4</v>
          </cell>
          <cell r="BT141" t="str">
            <v>RE5</v>
          </cell>
          <cell r="BU141" t="str">
            <v>RE6</v>
          </cell>
          <cell r="BV141" t="str">
            <v>RE7</v>
          </cell>
          <cell r="BW141" t="str">
            <v>RE8</v>
          </cell>
          <cell r="BX141" t="str">
            <v>RE9</v>
          </cell>
          <cell r="BY141" t="str">
            <v>RK1</v>
          </cell>
          <cell r="BZ141" t="str">
            <v>RK10</v>
          </cell>
          <cell r="CA141" t="str">
            <v>RK11</v>
          </cell>
          <cell r="CB141" t="str">
            <v>RK12</v>
          </cell>
          <cell r="CC141" t="str">
            <v>RK13</v>
          </cell>
          <cell r="CD141" t="str">
            <v>RK14</v>
          </cell>
          <cell r="CE141" t="str">
            <v>RK15</v>
          </cell>
          <cell r="CF141" t="str">
            <v>RK16</v>
          </cell>
          <cell r="CG141" t="str">
            <v>RK17</v>
          </cell>
          <cell r="CH141" t="str">
            <v>RK18</v>
          </cell>
          <cell r="CI141" t="str">
            <v>RK19</v>
          </cell>
          <cell r="CJ141" t="str">
            <v>RK2</v>
          </cell>
          <cell r="CK141" t="str">
            <v>RK20</v>
          </cell>
          <cell r="CL141" t="str">
            <v>RK21</v>
          </cell>
          <cell r="CM141" t="str">
            <v>RK22</v>
          </cell>
          <cell r="CN141" t="str">
            <v>RK23</v>
          </cell>
          <cell r="CO141" t="str">
            <v>RK24</v>
          </cell>
          <cell r="CP141" t="str">
            <v>RK3</v>
          </cell>
          <cell r="CQ141" t="str">
            <v>RK4</v>
          </cell>
          <cell r="CR141" t="str">
            <v>RK5</v>
          </cell>
          <cell r="CS141" t="str">
            <v>RK6</v>
          </cell>
          <cell r="CT141" t="str">
            <v>RK7</v>
          </cell>
          <cell r="CU141" t="str">
            <v>RK8</v>
          </cell>
          <cell r="CV141" t="str">
            <v>RK9</v>
          </cell>
          <cell r="CW141" t="str">
            <v>SE1</v>
          </cell>
          <cell r="CX141" t="str">
            <v>SE10</v>
          </cell>
          <cell r="CY141" t="str">
            <v>SE11</v>
          </cell>
          <cell r="CZ141" t="str">
            <v>SE12</v>
          </cell>
          <cell r="DA141" t="str">
            <v>SE13</v>
          </cell>
          <cell r="DB141" t="str">
            <v>SE14</v>
          </cell>
          <cell r="DC141" t="str">
            <v>SE15</v>
          </cell>
          <cell r="DD141" t="str">
            <v>SE16</v>
          </cell>
          <cell r="DE141" t="str">
            <v>SE17</v>
          </cell>
          <cell r="DF141" t="str">
            <v>SE18</v>
          </cell>
          <cell r="DG141" t="str">
            <v>SE19</v>
          </cell>
          <cell r="DH141" t="str">
            <v>SE2</v>
          </cell>
          <cell r="DI141" t="str">
            <v>SE20</v>
          </cell>
          <cell r="DJ141" t="str">
            <v>SE21</v>
          </cell>
          <cell r="DK141" t="str">
            <v>SE22</v>
          </cell>
          <cell r="DL141" t="str">
            <v>SE23</v>
          </cell>
          <cell r="DM141" t="str">
            <v>SE24</v>
          </cell>
          <cell r="DN141" t="str">
            <v>SE3</v>
          </cell>
          <cell r="DO141" t="str">
            <v>SE4</v>
          </cell>
          <cell r="DP141" t="str">
            <v>SE5</v>
          </cell>
          <cell r="DQ141" t="str">
            <v>SE6</v>
          </cell>
          <cell r="DR141" t="str">
            <v>SE7</v>
          </cell>
          <cell r="DS141" t="str">
            <v>SE8</v>
          </cell>
          <cell r="DT141" t="str">
            <v>SE9</v>
          </cell>
          <cell r="DU141" t="str">
            <v>SK1</v>
          </cell>
          <cell r="DV141" t="str">
            <v>SK10</v>
          </cell>
          <cell r="DW141" t="str">
            <v>SK11</v>
          </cell>
          <cell r="DX141" t="str">
            <v>SK12</v>
          </cell>
          <cell r="DY141" t="str">
            <v>SK13</v>
          </cell>
          <cell r="DZ141" t="str">
            <v>SK14</v>
          </cell>
          <cell r="EA141" t="str">
            <v>SK15</v>
          </cell>
          <cell r="EB141" t="str">
            <v>SK16</v>
          </cell>
          <cell r="EC141" t="str">
            <v>SK17</v>
          </cell>
          <cell r="ED141" t="str">
            <v>SK18</v>
          </cell>
          <cell r="EE141" t="str">
            <v>SK19</v>
          </cell>
          <cell r="EF141" t="str">
            <v>SK2</v>
          </cell>
          <cell r="EG141" t="str">
            <v>SK20</v>
          </cell>
          <cell r="EH141" t="str">
            <v>SK21</v>
          </cell>
          <cell r="EI141" t="str">
            <v>SK22</v>
          </cell>
          <cell r="EJ141" t="str">
            <v>SK23</v>
          </cell>
          <cell r="EK141" t="str">
            <v>SK24</v>
          </cell>
          <cell r="EL141" t="str">
            <v>SK3</v>
          </cell>
          <cell r="EM141" t="str">
            <v>SK4</v>
          </cell>
          <cell r="EN141" t="str">
            <v>SK5</v>
          </cell>
          <cell r="EO141" t="str">
            <v>SK6</v>
          </cell>
          <cell r="EP141" t="str">
            <v>SK7</v>
          </cell>
          <cell r="EQ141" t="str">
            <v>SK8</v>
          </cell>
          <cell r="ER141" t="str">
            <v>SK9</v>
          </cell>
          <cell r="ES141" t="str">
            <v>WE1</v>
          </cell>
          <cell r="ET141" t="str">
            <v>WE10</v>
          </cell>
          <cell r="EU141" t="str">
            <v>WE11</v>
          </cell>
          <cell r="EV141" t="str">
            <v>WE12</v>
          </cell>
          <cell r="EW141" t="str">
            <v>WE13</v>
          </cell>
          <cell r="EX141" t="str">
            <v>WE14</v>
          </cell>
          <cell r="EY141" t="str">
            <v>WE15</v>
          </cell>
          <cell r="EZ141" t="str">
            <v>WE16</v>
          </cell>
          <cell r="FA141" t="str">
            <v>WE17</v>
          </cell>
          <cell r="FB141" t="str">
            <v>WE18</v>
          </cell>
          <cell r="FC141" t="str">
            <v>WE19</v>
          </cell>
          <cell r="FD141" t="str">
            <v>WE2</v>
          </cell>
          <cell r="FE141" t="str">
            <v>WE20</v>
          </cell>
          <cell r="FF141" t="str">
            <v>WE21</v>
          </cell>
          <cell r="FG141" t="str">
            <v>WE22</v>
          </cell>
          <cell r="FH141" t="str">
            <v>WE23</v>
          </cell>
          <cell r="FI141" t="str">
            <v>WE24</v>
          </cell>
          <cell r="FJ141" t="str">
            <v>WE3</v>
          </cell>
          <cell r="FK141" t="str">
            <v>WE4</v>
          </cell>
          <cell r="FL141" t="str">
            <v>WE5</v>
          </cell>
          <cell r="FM141" t="str">
            <v>WE6</v>
          </cell>
          <cell r="FN141" t="str">
            <v>WE7</v>
          </cell>
          <cell r="FO141" t="str">
            <v>WE8</v>
          </cell>
          <cell r="FP141" t="str">
            <v>WE9</v>
          </cell>
          <cell r="FQ141" t="str">
            <v>WK1</v>
          </cell>
          <cell r="FR141" t="str">
            <v>WK10</v>
          </cell>
          <cell r="FS141" t="str">
            <v>WK11</v>
          </cell>
          <cell r="FT141" t="str">
            <v>WK12</v>
          </cell>
          <cell r="FU141" t="str">
            <v>WK13</v>
          </cell>
          <cell r="FV141" t="str">
            <v>WK14</v>
          </cell>
          <cell r="FW141" t="str">
            <v>WK15</v>
          </cell>
          <cell r="FX141" t="str">
            <v>WK16</v>
          </cell>
          <cell r="FY141" t="str">
            <v>WK17</v>
          </cell>
          <cell r="FZ141" t="str">
            <v>WK18</v>
          </cell>
          <cell r="GA141" t="str">
            <v>WK19</v>
          </cell>
          <cell r="GB141" t="str">
            <v>WK2</v>
          </cell>
          <cell r="GC141" t="str">
            <v>WK20</v>
          </cell>
          <cell r="GD141" t="str">
            <v>WK21</v>
          </cell>
          <cell r="GE141" t="str">
            <v>WK22</v>
          </cell>
          <cell r="GF141" t="str">
            <v>WK23</v>
          </cell>
          <cell r="GG141" t="str">
            <v>WK24</v>
          </cell>
          <cell r="GH141" t="str">
            <v>WK3</v>
          </cell>
          <cell r="GI141" t="str">
            <v>WK4</v>
          </cell>
          <cell r="GJ141" t="str">
            <v>WK5</v>
          </cell>
          <cell r="GK141" t="str">
            <v>WK6</v>
          </cell>
          <cell r="GL141" t="str">
            <v>WK7</v>
          </cell>
          <cell r="GM141" t="str">
            <v>WK8</v>
          </cell>
          <cell r="GN141" t="str">
            <v>WK9</v>
          </cell>
        </row>
        <row r="142">
          <cell r="E142">
            <v>1.6236890790773999</v>
          </cell>
          <cell r="J142">
            <v>0.180409897675266</v>
          </cell>
          <cell r="K142">
            <v>0.36081979535053199</v>
          </cell>
          <cell r="L142">
            <v>0.54122969302579804</v>
          </cell>
          <cell r="M142">
            <v>0.72163959070106498</v>
          </cell>
          <cell r="N142">
            <v>0.90204948837633003</v>
          </cell>
          <cell r="O142">
            <v>1.0824593860516001</v>
          </cell>
          <cell r="P142">
            <v>1.44327918140213</v>
          </cell>
          <cell r="Q142">
            <v>1.26286928372686</v>
          </cell>
          <cell r="R142">
            <v>1.44327918140213</v>
          </cell>
          <cell r="S142">
            <v>1.6236890790773999</v>
          </cell>
          <cell r="T142">
            <v>1.8040989767526601</v>
          </cell>
          <cell r="U142">
            <v>1.8040989767526601</v>
          </cell>
          <cell r="V142">
            <v>1.26286928372686</v>
          </cell>
          <cell r="W142">
            <v>1.0824593860516001</v>
          </cell>
          <cell r="X142">
            <v>0.90204948837633003</v>
          </cell>
          <cell r="Y142">
            <v>0.72163959070106498</v>
          </cell>
          <cell r="Z142">
            <v>0.54122969302579804</v>
          </cell>
          <cell r="AA142">
            <v>0.36081979535053199</v>
          </cell>
          <cell r="AB142">
            <v>0.180409897675266</v>
          </cell>
          <cell r="AC142">
            <v>3.37288069566802</v>
          </cell>
          <cell r="AD142">
            <v>0.33728806956680202</v>
          </cell>
          <cell r="AH142">
            <v>0.33728806956680202</v>
          </cell>
          <cell r="AI142">
            <v>0.67457613913360404</v>
          </cell>
          <cell r="AJ142">
            <v>1.0118642087004099</v>
          </cell>
          <cell r="AK142">
            <v>1.3491522782672101</v>
          </cell>
          <cell r="AL142">
            <v>1.68644034783401</v>
          </cell>
          <cell r="AM142">
            <v>2.0237284174008199</v>
          </cell>
          <cell r="AN142">
            <v>3.0355926261012098</v>
          </cell>
          <cell r="AO142">
            <v>2.3610164869676198</v>
          </cell>
          <cell r="AP142">
            <v>2.6983045565344201</v>
          </cell>
          <cell r="AQ142">
            <v>3.0355926261012098</v>
          </cell>
          <cell r="AR142">
            <v>3.37288069566802</v>
          </cell>
          <cell r="AS142">
            <v>3.37288069566802</v>
          </cell>
          <cell r="AT142">
            <v>2.6983045565344201</v>
          </cell>
          <cell r="AU142">
            <v>2.3610164869676198</v>
          </cell>
          <cell r="AV142">
            <v>2.0237284174008199</v>
          </cell>
          <cell r="AW142">
            <v>1.68644034783401</v>
          </cell>
          <cell r="AX142">
            <v>1.3491522782672101</v>
          </cell>
          <cell r="AY142">
            <v>1.0118642087004099</v>
          </cell>
          <cell r="AZ142">
            <v>0.67457613913360404</v>
          </cell>
          <cell r="BA142">
            <v>1.69428425642858</v>
          </cell>
          <cell r="BG142">
            <v>0.188253806269843</v>
          </cell>
          <cell r="BH142">
            <v>0.37650761253968501</v>
          </cell>
          <cell r="BI142">
            <v>0.56476141880952702</v>
          </cell>
          <cell r="BJ142">
            <v>0.75301522507937102</v>
          </cell>
          <cell r="BK142">
            <v>0.94126903134921402</v>
          </cell>
          <cell r="BL142">
            <v>1.50603045015875</v>
          </cell>
          <cell r="BM142">
            <v>1.12952283761906</v>
          </cell>
          <cell r="BN142">
            <v>1.3177766438889</v>
          </cell>
          <cell r="BO142">
            <v>1.50603045015875</v>
          </cell>
          <cell r="BP142">
            <v>1.69428425642858</v>
          </cell>
          <cell r="BQ142">
            <v>1.88253806269843</v>
          </cell>
          <cell r="BR142">
            <v>1.3177766438889</v>
          </cell>
          <cell r="BS142">
            <v>1.12952283761906</v>
          </cell>
          <cell r="BT142">
            <v>0.94126903134921402</v>
          </cell>
          <cell r="BU142">
            <v>0.75301522507937102</v>
          </cell>
          <cell r="BV142">
            <v>0.56476141880952702</v>
          </cell>
          <cell r="BW142">
            <v>0.37650761253968501</v>
          </cell>
          <cell r="BX142">
            <v>0.188253806269843</v>
          </cell>
          <cell r="BY142">
            <v>3.67094922226193</v>
          </cell>
          <cell r="CE142">
            <v>0.40788324691799199</v>
          </cell>
          <cell r="CF142">
            <v>0.81576649383598598</v>
          </cell>
          <cell r="CG142">
            <v>1.2236497407539799</v>
          </cell>
          <cell r="CH142">
            <v>1.63153298767197</v>
          </cell>
          <cell r="CI142">
            <v>2.0394162345899698</v>
          </cell>
          <cell r="CJ142">
            <v>3.2630659753439502</v>
          </cell>
          <cell r="CK142">
            <v>2.4472994815079598</v>
          </cell>
          <cell r="CL142">
            <v>2.8551827284259499</v>
          </cell>
          <cell r="CM142">
            <v>3.2630659753439502</v>
          </cell>
          <cell r="CN142">
            <v>3.67094922226193</v>
          </cell>
          <cell r="CO142">
            <v>4.07883246917992</v>
          </cell>
          <cell r="CP142">
            <v>2.8551827284259499</v>
          </cell>
          <cell r="CQ142">
            <v>2.4472994815079598</v>
          </cell>
          <cell r="CR142">
            <v>2.0394162345899698</v>
          </cell>
          <cell r="CS142">
            <v>1.63153298767197</v>
          </cell>
          <cell r="CT142">
            <v>1.2236497407539799</v>
          </cell>
          <cell r="CU142">
            <v>0.81576649383598598</v>
          </cell>
          <cell r="CV142">
            <v>0.40788324691799199</v>
          </cell>
          <cell r="CW142">
            <v>2.68261673934526</v>
          </cell>
          <cell r="DC142">
            <v>0.29806852659391803</v>
          </cell>
          <cell r="DD142">
            <v>0.59613705318783605</v>
          </cell>
          <cell r="DE142">
            <v>0.89420557978175497</v>
          </cell>
          <cell r="DF142">
            <v>1.1922741063756801</v>
          </cell>
          <cell r="DG142">
            <v>1.4903426329695899</v>
          </cell>
          <cell r="DH142">
            <v>2.3845482127513402</v>
          </cell>
          <cell r="DI142">
            <v>1.7884111595635099</v>
          </cell>
          <cell r="DJ142">
            <v>2.08647968615742</v>
          </cell>
          <cell r="DK142">
            <v>2.3845482127513402</v>
          </cell>
          <cell r="DL142">
            <v>2.68261673934526</v>
          </cell>
          <cell r="DM142">
            <v>2.9806852659391798</v>
          </cell>
          <cell r="DN142">
            <v>2.08647968615742</v>
          </cell>
          <cell r="DO142">
            <v>1.7884111595635099</v>
          </cell>
          <cell r="DP142">
            <v>1.4903426329695899</v>
          </cell>
          <cell r="DQ142">
            <v>1.1922741063756801</v>
          </cell>
          <cell r="DR142">
            <v>0.89420557978175497</v>
          </cell>
          <cell r="DS142">
            <v>0.59613705318783605</v>
          </cell>
          <cell r="DT142">
            <v>0.29806852659391803</v>
          </cell>
          <cell r="DU142">
            <v>20.1769861331775</v>
          </cell>
          <cell r="DW142">
            <v>0.65104441334987395</v>
          </cell>
          <cell r="DX142">
            <v>1.3020888266997499</v>
          </cell>
          <cell r="DY142">
            <v>1.95313324004962</v>
          </cell>
          <cell r="DZ142">
            <v>9.7629708599138301</v>
          </cell>
          <cell r="EA142">
            <v>17.572808479778001</v>
          </cell>
          <cell r="EB142">
            <v>25.382646099642201</v>
          </cell>
          <cell r="EC142">
            <v>33.192483719506399</v>
          </cell>
          <cell r="ED142">
            <v>41.002321339370603</v>
          </cell>
          <cell r="EE142">
            <v>48.8121589592348</v>
          </cell>
          <cell r="EF142">
            <v>12.3671485133133</v>
          </cell>
          <cell r="EG142">
            <v>69.400442452727006</v>
          </cell>
          <cell r="EH142">
            <v>49.463203372584701</v>
          </cell>
          <cell r="EI142">
            <v>42.304410166070397</v>
          </cell>
          <cell r="EJ142">
            <v>35.145616959556001</v>
          </cell>
          <cell r="EK142">
            <v>27.986823753041701</v>
          </cell>
          <cell r="EL142">
            <v>4.5573108934491096</v>
          </cell>
          <cell r="EM142">
            <v>3.9062664800992399</v>
          </cell>
          <cell r="EN142">
            <v>3.2552220667493601</v>
          </cell>
          <cell r="EO142">
            <v>2.60417765339949</v>
          </cell>
          <cell r="EP142">
            <v>1.95313324004962</v>
          </cell>
          <cell r="EQ142">
            <v>1.3020888266997499</v>
          </cell>
          <cell r="ER142">
            <v>0.65104441334987295</v>
          </cell>
          <cell r="ES142">
            <v>2.6669289221561101</v>
          </cell>
          <cell r="ET142">
            <v>0.26669289221561099</v>
          </cell>
          <cell r="EX142">
            <v>0.26669289221561099</v>
          </cell>
          <cell r="EY142">
            <v>0.53338578443122198</v>
          </cell>
          <cell r="EZ142">
            <v>0.80007867664683296</v>
          </cell>
          <cell r="FA142">
            <v>1.06677156886244</v>
          </cell>
          <cell r="FB142">
            <v>1.3334644610780599</v>
          </cell>
          <cell r="FC142">
            <v>1.6001573532936599</v>
          </cell>
          <cell r="FD142">
            <v>2.4002360299404999</v>
          </cell>
          <cell r="FE142">
            <v>1.8668502455092799</v>
          </cell>
          <cell r="FF142">
            <v>2.1335431377248901</v>
          </cell>
          <cell r="FG142">
            <v>2.4002360299404999</v>
          </cell>
          <cell r="FH142">
            <v>2.6669289221561101</v>
          </cell>
          <cell r="FI142">
            <v>2.6669289221561101</v>
          </cell>
          <cell r="FJ142">
            <v>2.1335431377248901</v>
          </cell>
          <cell r="FK142">
            <v>1.8668502455092799</v>
          </cell>
          <cell r="FL142">
            <v>1.6001573532936599</v>
          </cell>
          <cell r="FM142">
            <v>1.3334644610780599</v>
          </cell>
          <cell r="FN142">
            <v>1.06677156886244</v>
          </cell>
          <cell r="FO142">
            <v>0.80007867664683296</v>
          </cell>
          <cell r="FP142">
            <v>0.53338578443122198</v>
          </cell>
          <cell r="FQ142">
            <v>5.3338578443122202</v>
          </cell>
          <cell r="FR142">
            <v>1.06677156886244</v>
          </cell>
          <cell r="FS142">
            <v>0.53338578443121998</v>
          </cell>
          <cell r="FU142">
            <v>0.133346446107794</v>
          </cell>
          <cell r="FV142">
            <v>0.66673223053901498</v>
          </cell>
          <cell r="FW142">
            <v>1.20011801497023</v>
          </cell>
          <cell r="FX142">
            <v>1.7335037994014599</v>
          </cell>
          <cell r="FY142">
            <v>2.2668895838326799</v>
          </cell>
          <cell r="FZ142">
            <v>2.8002753682638999</v>
          </cell>
          <cell r="GA142">
            <v>3.3336611526951199</v>
          </cell>
          <cell r="GB142">
            <v>5.3338578443122202</v>
          </cell>
          <cell r="GC142">
            <v>3.8670469371263398</v>
          </cell>
          <cell r="GD142">
            <v>4.4004327215575598</v>
          </cell>
          <cell r="GE142">
            <v>4.9338185059887802</v>
          </cell>
          <cell r="GF142">
            <v>5.3338578443122202</v>
          </cell>
          <cell r="GG142">
            <v>5.3338578443122202</v>
          </cell>
          <cell r="GH142">
            <v>4.8004720598809802</v>
          </cell>
          <cell r="GI142">
            <v>4.2670862754497598</v>
          </cell>
          <cell r="GJ142">
            <v>3.7337004910185501</v>
          </cell>
          <cell r="GK142">
            <v>3.2003147065873301</v>
          </cell>
          <cell r="GL142">
            <v>2.6669289221561101</v>
          </cell>
          <cell r="GM142">
            <v>2.1335431377248901</v>
          </cell>
          <cell r="GN142">
            <v>1.6001573532936599</v>
          </cell>
        </row>
        <row r="143">
          <cell r="F143">
            <v>3435.9771632458301</v>
          </cell>
          <cell r="G143">
            <v>4012.2187527341998</v>
          </cell>
          <cell r="H143">
            <v>3944.3955710832402</v>
          </cell>
          <cell r="I143">
            <v>3741.83430895639</v>
          </cell>
          <cell r="J143">
            <v>3136.2154468131698</v>
          </cell>
          <cell r="K143">
            <v>2251.7821409129201</v>
          </cell>
          <cell r="L143">
            <v>1055.44593174125</v>
          </cell>
          <cell r="M143">
            <v>223.842044902667</v>
          </cell>
          <cell r="N143">
            <v>2.1429797926963201</v>
          </cell>
          <cell r="Y143">
            <v>13.482323199082799</v>
          </cell>
          <cell r="Z143">
            <v>209.572070190375</v>
          </cell>
          <cell r="AA143">
            <v>1053.6861337657899</v>
          </cell>
          <cell r="AB143">
            <v>2298.8709286756098</v>
          </cell>
          <cell r="AD143">
            <v>5678.6650606589801</v>
          </cell>
          <cell r="AE143">
            <v>6705.8261890004997</v>
          </cell>
          <cell r="AF143">
            <v>7010.6738573310204</v>
          </cell>
          <cell r="AG143">
            <v>6322.5743377275703</v>
          </cell>
          <cell r="AH143">
            <v>5286.3788187627397</v>
          </cell>
          <cell r="AI143">
            <v>3737.9957033444198</v>
          </cell>
          <cell r="AJ143">
            <v>1877.8929455237901</v>
          </cell>
          <cell r="AK143">
            <v>335.21436456659598</v>
          </cell>
          <cell r="AL143">
            <v>12.4703776591973</v>
          </cell>
          <cell r="AW143">
            <v>17.233000616273898</v>
          </cell>
          <cell r="AX143">
            <v>346.98162518756197</v>
          </cell>
          <cell r="AY143">
            <v>1655.41610154003</v>
          </cell>
          <cell r="AZ143">
            <v>3738.8182176155601</v>
          </cell>
          <cell r="BB143">
            <v>4183.9381978532101</v>
          </cell>
          <cell r="BC143">
            <v>4744.6127946263396</v>
          </cell>
          <cell r="BD143">
            <v>4880.07034369949</v>
          </cell>
          <cell r="BE143">
            <v>4882.33611444489</v>
          </cell>
          <cell r="BF143">
            <v>4384.6144028920398</v>
          </cell>
          <cell r="BG143">
            <v>3730.34718447878</v>
          </cell>
          <cell r="BH143">
            <v>2316.7579916530299</v>
          </cell>
          <cell r="BI143">
            <v>1117.4618417771901</v>
          </cell>
          <cell r="BJ143">
            <v>313.81665271772601</v>
          </cell>
          <cell r="BK143">
            <v>29.055177793977599</v>
          </cell>
          <cell r="BT143">
            <v>12.9356257915593</v>
          </cell>
          <cell r="BU143">
            <v>140.15198911427299</v>
          </cell>
          <cell r="BV143">
            <v>715.96874658788704</v>
          </cell>
          <cell r="BW143">
            <v>1944.2386249825399</v>
          </cell>
          <cell r="BX143">
            <v>3170.2131147135401</v>
          </cell>
          <cell r="BZ143">
            <v>7976.7434015016697</v>
          </cell>
          <cell r="CA143">
            <v>9100.6705880147892</v>
          </cell>
          <cell r="CB143">
            <v>9798.2219257767701</v>
          </cell>
          <cell r="CC143">
            <v>9419.3655586827208</v>
          </cell>
          <cell r="CD143">
            <v>8290.0158249717297</v>
          </cell>
          <cell r="CE143">
            <v>6390.4077005379304</v>
          </cell>
          <cell r="CF143">
            <v>4600.0366289748899</v>
          </cell>
          <cell r="CG143">
            <v>2094.1299728782401</v>
          </cell>
          <cell r="CH143">
            <v>575.65632708314399</v>
          </cell>
          <cell r="CI143">
            <v>58.749608989980302</v>
          </cell>
          <cell r="CR143">
            <v>23.1019762276275</v>
          </cell>
          <cell r="CS143">
            <v>253.447930863929</v>
          </cell>
          <cell r="CT143">
            <v>1356.5191666159999</v>
          </cell>
          <cell r="CU143">
            <v>3597.1862581492001</v>
          </cell>
          <cell r="CV143">
            <v>6110.1999805436599</v>
          </cell>
          <cell r="CX143">
            <v>4672.6684030602</v>
          </cell>
          <cell r="CY143">
            <v>5408.5453270254502</v>
          </cell>
          <cell r="CZ143">
            <v>5704.8047246261604</v>
          </cell>
          <cell r="DA143">
            <v>5213.3447346213297</v>
          </cell>
          <cell r="DB143">
            <v>4921.7396694641302</v>
          </cell>
          <cell r="DC143">
            <v>4059.6799241147701</v>
          </cell>
          <cell r="DD143">
            <v>2846.1067035670699</v>
          </cell>
          <cell r="DE143">
            <v>1522.6466870672</v>
          </cell>
          <cell r="DF143">
            <v>525.70509093049702</v>
          </cell>
          <cell r="DG143">
            <v>92.113576847994395</v>
          </cell>
          <cell r="DP143">
            <v>20.17658976141</v>
          </cell>
          <cell r="DQ143">
            <v>237.46474469341101</v>
          </cell>
          <cell r="DR143">
            <v>1024.3400216291</v>
          </cell>
          <cell r="DS143">
            <v>2407.82568576315</v>
          </cell>
          <cell r="DT143">
            <v>3614.2005180984702</v>
          </cell>
          <cell r="DV143">
            <v>11098.5521992507</v>
          </cell>
          <cell r="DW143">
            <v>12785.1676924573</v>
          </cell>
          <cell r="DX143">
            <v>12725.528620360101</v>
          </cell>
          <cell r="DY143">
            <v>13235.520788624101</v>
          </cell>
          <cell r="DZ143">
            <v>11583.705423790099</v>
          </cell>
          <cell r="EA143">
            <v>9844.4928270680502</v>
          </cell>
          <cell r="EB143">
            <v>6933.8295514159499</v>
          </cell>
          <cell r="EC143">
            <v>3729.91309686456</v>
          </cell>
          <cell r="ED143">
            <v>1308.62822690096</v>
          </cell>
          <cell r="EE143">
            <v>251.25743899405501</v>
          </cell>
          <cell r="EN143">
            <v>44.9661702887853</v>
          </cell>
          <cell r="EO143">
            <v>495.14001634621502</v>
          </cell>
          <cell r="EP143">
            <v>2218.8858893471202</v>
          </cell>
          <cell r="EQ143">
            <v>5313.2549199261703</v>
          </cell>
          <cell r="ER143">
            <v>8379.9682193481094</v>
          </cell>
          <cell r="ET143">
            <v>3354.6414234375702</v>
          </cell>
          <cell r="EU143">
            <v>4605.7454827157599</v>
          </cell>
          <cell r="EV143">
            <v>5284.7319391005803</v>
          </cell>
          <cell r="EW143">
            <v>5104.2779847804504</v>
          </cell>
          <cell r="EX143">
            <v>4619.8855705157703</v>
          </cell>
          <cell r="EY143">
            <v>3204.8907606535199</v>
          </cell>
          <cell r="EZ143">
            <v>1660.5896731127</v>
          </cell>
          <cell r="FA143">
            <v>378.76134293968897</v>
          </cell>
          <cell r="FB143">
            <v>25.961956457730398</v>
          </cell>
          <cell r="FN143">
            <v>74.812393315770905</v>
          </cell>
          <cell r="FO143">
            <v>551.50538291783096</v>
          </cell>
          <cell r="FP143">
            <v>1763.74518010475</v>
          </cell>
          <cell r="FR143">
            <v>8302.4553506327502</v>
          </cell>
          <cell r="FS143">
            <v>11176.0610572062</v>
          </cell>
          <cell r="FT143">
            <v>12413.8222443171</v>
          </cell>
          <cell r="FU143">
            <v>12115.3069486104</v>
          </cell>
          <cell r="FV143">
            <v>10528.931757089</v>
          </cell>
          <cell r="FW143">
            <v>7695.8581716276503</v>
          </cell>
          <cell r="FX143">
            <v>3789.6484271959898</v>
          </cell>
          <cell r="FY143">
            <v>1042.0027905798399</v>
          </cell>
          <cell r="FZ143">
            <v>60.5674087219939</v>
          </cell>
          <cell r="GL143">
            <v>168.46425079238401</v>
          </cell>
          <cell r="GM143">
            <v>1301.2027679820701</v>
          </cell>
          <cell r="GN143">
            <v>4439.5470026687699</v>
          </cell>
        </row>
        <row r="144">
          <cell r="E144">
            <v>265.72793456463302</v>
          </cell>
          <cell r="F144">
            <v>236.297028298942</v>
          </cell>
          <cell r="G144">
            <v>233.12959307365799</v>
          </cell>
          <cell r="H144">
            <v>237.18498750171699</v>
          </cell>
          <cell r="I144">
            <v>238.00880225623399</v>
          </cell>
          <cell r="J144">
            <v>242.00971221896199</v>
          </cell>
          <cell r="K144">
            <v>246.995234368441</v>
          </cell>
          <cell r="L144">
            <v>244.57224682591999</v>
          </cell>
          <cell r="M144">
            <v>244.61023827014401</v>
          </cell>
          <cell r="N144">
            <v>248.09906548607901</v>
          </cell>
          <cell r="O144">
            <v>298.860588102804</v>
          </cell>
          <cell r="P144">
            <v>274.65289856831299</v>
          </cell>
          <cell r="Q144">
            <v>306.55107202313502</v>
          </cell>
          <cell r="R144">
            <v>305.68058123042601</v>
          </cell>
          <cell r="S144">
            <v>266.04115933384298</v>
          </cell>
          <cell r="T144">
            <v>247.40614420894599</v>
          </cell>
          <cell r="U144">
            <v>246.41963262716499</v>
          </cell>
          <cell r="V144">
            <v>280.86216886486301</v>
          </cell>
          <cell r="W144">
            <v>276.89310123213602</v>
          </cell>
          <cell r="X144">
            <v>278.47129385545998</v>
          </cell>
          <cell r="Y144">
            <v>279.83531905834002</v>
          </cell>
          <cell r="Z144">
            <v>276.41979218974001</v>
          </cell>
          <cell r="AA144">
            <v>263.897674325563</v>
          </cell>
          <cell r="AB144">
            <v>243.78415469535099</v>
          </cell>
          <cell r="AC144">
            <v>446.35535407386101</v>
          </cell>
          <cell r="AD144">
            <v>396.68946796709997</v>
          </cell>
          <cell r="AE144">
            <v>387.20439558801098</v>
          </cell>
          <cell r="AF144">
            <v>392.03614593296999</v>
          </cell>
          <cell r="AG144">
            <v>398.20176835362003</v>
          </cell>
          <cell r="AH144">
            <v>423.83014169958102</v>
          </cell>
          <cell r="AI144">
            <v>444.34239307920097</v>
          </cell>
          <cell r="AJ144">
            <v>458.07540712857002</v>
          </cell>
          <cell r="AK144">
            <v>473.68736342928099</v>
          </cell>
          <cell r="AL144">
            <v>479.79304875116998</v>
          </cell>
          <cell r="AM144">
            <v>568.76712948594104</v>
          </cell>
          <cell r="AN144">
            <v>463.12739003916101</v>
          </cell>
          <cell r="AO144">
            <v>569.44253320416101</v>
          </cell>
          <cell r="AP144">
            <v>573.27511051503097</v>
          </cell>
          <cell r="AQ144">
            <v>514.88290091007002</v>
          </cell>
          <cell r="AR144">
            <v>476.198192560861</v>
          </cell>
          <cell r="AS144">
            <v>470.65263953400103</v>
          </cell>
          <cell r="AT144">
            <v>475.283338576201</v>
          </cell>
          <cell r="AU144">
            <v>477.82262739519098</v>
          </cell>
          <cell r="AV144">
            <v>483.14327220621101</v>
          </cell>
          <cell r="AW144">
            <v>470.39076171549101</v>
          </cell>
          <cell r="AX144">
            <v>450.46965794291998</v>
          </cell>
          <cell r="AY144">
            <v>436.61828518308101</v>
          </cell>
          <cell r="AZ144">
            <v>401.46066011205102</v>
          </cell>
          <cell r="BA144">
            <v>201.52806601125801</v>
          </cell>
          <cell r="BB144">
            <v>176.08921016599299</v>
          </cell>
          <cell r="BC144">
            <v>178.89886838422899</v>
          </cell>
          <cell r="BD144">
            <v>182.768790231076</v>
          </cell>
          <cell r="BE144">
            <v>174.07373695640399</v>
          </cell>
          <cell r="BF144">
            <v>179.14593425716501</v>
          </cell>
          <cell r="BG144">
            <v>185.622704599998</v>
          </cell>
          <cell r="BH144">
            <v>190.54946783645599</v>
          </cell>
          <cell r="BI144">
            <v>203.966834686928</v>
          </cell>
          <cell r="BJ144">
            <v>203.95279906977001</v>
          </cell>
          <cell r="BK144">
            <v>203.99067665506101</v>
          </cell>
          <cell r="BL144">
            <v>207.00616470759701</v>
          </cell>
          <cell r="BM144">
            <v>221.76513244438399</v>
          </cell>
          <cell r="BN144">
            <v>229.528721041083</v>
          </cell>
          <cell r="BO144">
            <v>238.24008495457099</v>
          </cell>
          <cell r="BP144">
            <v>231.715819259147</v>
          </cell>
          <cell r="BQ144">
            <v>231.13706243907399</v>
          </cell>
          <cell r="BR144">
            <v>204.831232909703</v>
          </cell>
          <cell r="BS144">
            <v>206.49451686649101</v>
          </cell>
          <cell r="BT144">
            <v>203.57105764616401</v>
          </cell>
          <cell r="BU144">
            <v>200.22019571829799</v>
          </cell>
          <cell r="BV144">
            <v>189.77356989746801</v>
          </cell>
          <cell r="BW144">
            <v>164.706644502686</v>
          </cell>
          <cell r="BX144">
            <v>141.50594220711099</v>
          </cell>
          <cell r="BY144">
            <v>526.76991437768402</v>
          </cell>
          <cell r="BZ144">
            <v>511.36914833283402</v>
          </cell>
          <cell r="CA144">
            <v>514.535157586683</v>
          </cell>
          <cell r="CB144">
            <v>520.70985987206302</v>
          </cell>
          <cell r="CC144">
            <v>484.10253537320199</v>
          </cell>
          <cell r="CD144">
            <v>472.21929901006303</v>
          </cell>
          <cell r="CE144">
            <v>486.57742321467401</v>
          </cell>
          <cell r="CF144">
            <v>499.181810937112</v>
          </cell>
          <cell r="CG144">
            <v>509.42631111371998</v>
          </cell>
          <cell r="CH144">
            <v>507.94584654767499</v>
          </cell>
          <cell r="CI144">
            <v>503.84513141101701</v>
          </cell>
          <cell r="CJ144">
            <v>527.78768982753797</v>
          </cell>
          <cell r="CK144">
            <v>522.72558175325901</v>
          </cell>
          <cell r="CL144">
            <v>533.08791437017499</v>
          </cell>
          <cell r="CM144">
            <v>531.14361300838095</v>
          </cell>
          <cell r="CN144">
            <v>507.38928605667701</v>
          </cell>
          <cell r="CO144">
            <v>491.82151961733598</v>
          </cell>
          <cell r="CP144">
            <v>532.82185100330298</v>
          </cell>
          <cell r="CQ144">
            <v>521.16027102022599</v>
          </cell>
          <cell r="CR144">
            <v>501.56909657831801</v>
          </cell>
          <cell r="CS144">
            <v>486.231621155281</v>
          </cell>
          <cell r="CT144">
            <v>479.21199237353301</v>
          </cell>
          <cell r="CU144">
            <v>447.37445014867302</v>
          </cell>
          <cell r="CV144">
            <v>426.722519357088</v>
          </cell>
          <cell r="CW144">
            <v>241.23176817023699</v>
          </cell>
          <cell r="CX144">
            <v>206.08958180816401</v>
          </cell>
          <cell r="CY144">
            <v>208.47456862364601</v>
          </cell>
          <cell r="CZ144">
            <v>216.16194576663599</v>
          </cell>
          <cell r="DA144">
            <v>218.90058266505801</v>
          </cell>
          <cell r="DB144">
            <v>283.77806705856898</v>
          </cell>
          <cell r="DC144">
            <v>298.25177233182399</v>
          </cell>
          <cell r="DD144">
            <v>283.453525189039</v>
          </cell>
          <cell r="DE144">
            <v>258.60105640714698</v>
          </cell>
          <cell r="DF144">
            <v>237.689027671015</v>
          </cell>
          <cell r="DG144">
            <v>234.34926013293199</v>
          </cell>
          <cell r="DH144">
            <v>249.001325116624</v>
          </cell>
          <cell r="DI144">
            <v>243.00397052219299</v>
          </cell>
          <cell r="DJ144">
            <v>251.71195009830399</v>
          </cell>
          <cell r="DK144">
            <v>246.32705210297499</v>
          </cell>
          <cell r="DL144">
            <v>250.57077991423199</v>
          </cell>
          <cell r="DM144">
            <v>258.63601787873603</v>
          </cell>
          <cell r="DN144">
            <v>249.94529216794899</v>
          </cell>
          <cell r="DO144">
            <v>243.35682436296099</v>
          </cell>
          <cell r="DP144">
            <v>240.062416282491</v>
          </cell>
          <cell r="DQ144">
            <v>237.50643938771299</v>
          </cell>
          <cell r="DR144">
            <v>226.401328839304</v>
          </cell>
          <cell r="DS144">
            <v>204.86487206154601</v>
          </cell>
          <cell r="DT144">
            <v>202.46802797061699</v>
          </cell>
          <cell r="DU144">
            <v>553.02816504764098</v>
          </cell>
          <cell r="DV144">
            <v>456.86314066883801</v>
          </cell>
          <cell r="DW144">
            <v>435.45744409650501</v>
          </cell>
          <cell r="DX144">
            <v>431.52627950940598</v>
          </cell>
          <cell r="DY144">
            <v>433.21330998695402</v>
          </cell>
          <cell r="DZ144">
            <v>580.135667466776</v>
          </cell>
          <cell r="EA144">
            <v>603.76498628469403</v>
          </cell>
          <cell r="EB144">
            <v>563.28419613747303</v>
          </cell>
          <cell r="EC144">
            <v>489.77947444443998</v>
          </cell>
          <cell r="ED144">
            <v>444.64044190861603</v>
          </cell>
          <cell r="EE144">
            <v>436.51855581239101</v>
          </cell>
          <cell r="EF144">
            <v>558.44442247397205</v>
          </cell>
          <cell r="EG144">
            <v>486.13712879477703</v>
          </cell>
          <cell r="EH144">
            <v>526.63899347555105</v>
          </cell>
          <cell r="EI144">
            <v>513.19588676411604</v>
          </cell>
          <cell r="EJ144">
            <v>507.28002670099698</v>
          </cell>
          <cell r="EK144">
            <v>525.09284778934898</v>
          </cell>
          <cell r="EL144">
            <v>551.72338862852405</v>
          </cell>
          <cell r="EM144">
            <v>552.58472706580301</v>
          </cell>
          <cell r="EN144">
            <v>556.50033192068202</v>
          </cell>
          <cell r="EO144">
            <v>556.36663715147802</v>
          </cell>
          <cell r="EP144">
            <v>536.20256053432104</v>
          </cell>
          <cell r="EQ144">
            <v>494.88143934665999</v>
          </cell>
          <cell r="ER144">
            <v>469.66755665842601</v>
          </cell>
          <cell r="ES144">
            <v>527.39008264694201</v>
          </cell>
          <cell r="ET144">
            <v>494.50786083049098</v>
          </cell>
          <cell r="EU144">
            <v>492.96778179167399</v>
          </cell>
          <cell r="EV144">
            <v>488.938416609613</v>
          </cell>
          <cell r="EW144">
            <v>454.787593737473</v>
          </cell>
          <cell r="EX144">
            <v>445.76108601561299</v>
          </cell>
          <cell r="EY144">
            <v>465.54562173719</v>
          </cell>
          <cell r="EZ144">
            <v>477.03834815223399</v>
          </cell>
          <cell r="FA144">
            <v>486.02545498261799</v>
          </cell>
          <cell r="FB144">
            <v>483.82662698337799</v>
          </cell>
          <cell r="FC144">
            <v>505.085361871217</v>
          </cell>
          <cell r="FD144">
            <v>540.47523709485301</v>
          </cell>
          <cell r="FE144">
            <v>518.42111913738995</v>
          </cell>
          <cell r="FF144">
            <v>522.03560547825805</v>
          </cell>
          <cell r="FG144">
            <v>527.13372016901496</v>
          </cell>
          <cell r="FH144">
            <v>522.88220080146198</v>
          </cell>
          <cell r="FI144">
            <v>534.28596548819598</v>
          </cell>
          <cell r="FJ144">
            <v>547.17867815591501</v>
          </cell>
          <cell r="FK144">
            <v>541.03638745668297</v>
          </cell>
          <cell r="FL144">
            <v>532.32294565618395</v>
          </cell>
          <cell r="FM144">
            <v>522.68322800199905</v>
          </cell>
          <cell r="FN144">
            <v>505.57874652376501</v>
          </cell>
          <cell r="FO144">
            <v>485.137155165992</v>
          </cell>
          <cell r="FP144">
            <v>467.83800557254102</v>
          </cell>
          <cell r="FQ144">
            <v>1185.5173809215</v>
          </cell>
          <cell r="FR144">
            <v>1215.8438094195201</v>
          </cell>
          <cell r="FS144">
            <v>1195.2446315207601</v>
          </cell>
          <cell r="FT144">
            <v>1186.9727544607299</v>
          </cell>
          <cell r="FU144">
            <v>1112.7953338924599</v>
          </cell>
          <cell r="FV144">
            <v>1078.6545098837901</v>
          </cell>
          <cell r="FW144">
            <v>1101.6947960359</v>
          </cell>
          <cell r="FX144">
            <v>1111.2769131646</v>
          </cell>
          <cell r="FY144">
            <v>1148.1869364901499</v>
          </cell>
          <cell r="FZ144">
            <v>1178.86333437695</v>
          </cell>
          <cell r="GA144">
            <v>1219.8444758335199</v>
          </cell>
          <cell r="GB144">
            <v>1208.75735622911</v>
          </cell>
          <cell r="GC144">
            <v>1215.9155524108501</v>
          </cell>
          <cell r="GD144">
            <v>1218.04058919055</v>
          </cell>
          <cell r="GE144">
            <v>1184.1614538389399</v>
          </cell>
          <cell r="GF144">
            <v>1152.78746137439</v>
          </cell>
          <cell r="GG144">
            <v>1153.7632902072601</v>
          </cell>
          <cell r="GH144">
            <v>1228.08699670186</v>
          </cell>
          <cell r="GI144">
            <v>1238.83925980348</v>
          </cell>
          <cell r="GJ144">
            <v>1222.21675366561</v>
          </cell>
          <cell r="GK144">
            <v>1217.17740243298</v>
          </cell>
          <cell r="GL144">
            <v>1198.59024992892</v>
          </cell>
          <cell r="GM144">
            <v>1168.5048077914701</v>
          </cell>
          <cell r="GN144">
            <v>1139.9676087943301</v>
          </cell>
        </row>
        <row r="145">
          <cell r="EG145">
            <v>8.7190534883721007</v>
          </cell>
        </row>
        <row r="146">
          <cell r="EG146">
            <v>29.960328558139601</v>
          </cell>
        </row>
        <row r="147">
          <cell r="EG147">
            <v>16.978903493023299</v>
          </cell>
        </row>
        <row r="148">
          <cell r="EG148">
            <v>6.6430883720930298</v>
          </cell>
        </row>
        <row r="149">
          <cell r="EG149">
            <v>29.063511627907001</v>
          </cell>
          <cell r="EI149">
            <v>18.061034519964601</v>
          </cell>
        </row>
        <row r="150">
          <cell r="M150">
            <v>46.498236301449097</v>
          </cell>
          <cell r="N150">
            <v>92.996472602898294</v>
          </cell>
          <cell r="O150">
            <v>46.498236301449097</v>
          </cell>
          <cell r="P150">
            <v>46.498236301449097</v>
          </cell>
          <cell r="Q150">
            <v>92.996472602898294</v>
          </cell>
          <cell r="R150">
            <v>46.498236301449097</v>
          </cell>
          <cell r="S150">
            <v>46.498236301449097</v>
          </cell>
          <cell r="T150">
            <v>92.996472602898294</v>
          </cell>
          <cell r="U150">
            <v>46.498236301449097</v>
          </cell>
          <cell r="V150">
            <v>92.996472602898294</v>
          </cell>
          <cell r="W150">
            <v>46.498236301449097</v>
          </cell>
          <cell r="X150">
            <v>46.498236301449097</v>
          </cell>
          <cell r="Y150">
            <v>92.996472602898294</v>
          </cell>
          <cell r="Z150">
            <v>46.498236301449097</v>
          </cell>
          <cell r="AC150">
            <v>173.86297051846199</v>
          </cell>
          <cell r="AK150">
            <v>86.931485259230996</v>
          </cell>
          <cell r="AL150">
            <v>173.86297051846199</v>
          </cell>
          <cell r="AM150">
            <v>173.86297051846199</v>
          </cell>
          <cell r="AN150">
            <v>86.931485259230897</v>
          </cell>
          <cell r="AO150">
            <v>173.86297051846199</v>
          </cell>
          <cell r="AP150">
            <v>173.86297051846199</v>
          </cell>
          <cell r="AQ150">
            <v>173.86297051846199</v>
          </cell>
          <cell r="AR150">
            <v>173.86297051846199</v>
          </cell>
          <cell r="AS150">
            <v>173.86297051846199</v>
          </cell>
          <cell r="AT150">
            <v>173.86297051846199</v>
          </cell>
          <cell r="AU150">
            <v>86.931485259230897</v>
          </cell>
          <cell r="AV150">
            <v>173.86297051846199</v>
          </cell>
          <cell r="AW150">
            <v>86.931485259230897</v>
          </cell>
          <cell r="AX150">
            <v>173.86297051846199</v>
          </cell>
          <cell r="AY150">
            <v>86.931485259230897</v>
          </cell>
          <cell r="BA150">
            <v>97.039797498676293</v>
          </cell>
          <cell r="BJ150">
            <v>20.0421639730436</v>
          </cell>
          <cell r="BK150">
            <v>68.562062722381697</v>
          </cell>
          <cell r="BL150">
            <v>48.519898749338203</v>
          </cell>
          <cell r="BM150">
            <v>97.039797498676293</v>
          </cell>
          <cell r="BN150">
            <v>48.519898749338203</v>
          </cell>
          <cell r="BO150">
            <v>48.519898749338203</v>
          </cell>
          <cell r="BP150">
            <v>97.039797498676293</v>
          </cell>
          <cell r="BQ150">
            <v>97.039797498676293</v>
          </cell>
          <cell r="BR150">
            <v>97.039797498676293</v>
          </cell>
          <cell r="BS150">
            <v>48.519898749338203</v>
          </cell>
          <cell r="BT150">
            <v>48.519898749338203</v>
          </cell>
          <cell r="BU150">
            <v>97.039797498676293</v>
          </cell>
          <cell r="BV150">
            <v>48.519898749338203</v>
          </cell>
          <cell r="BY150">
            <v>105.126447290233</v>
          </cell>
          <cell r="CH150">
            <v>105.126447290233</v>
          </cell>
          <cell r="CI150">
            <v>210.25289458046501</v>
          </cell>
          <cell r="CJ150">
            <v>210.25289458046501</v>
          </cell>
          <cell r="CK150">
            <v>210.25289458046501</v>
          </cell>
          <cell r="CL150">
            <v>210.25289458046501</v>
          </cell>
          <cell r="CM150">
            <v>210.25289458046501</v>
          </cell>
          <cell r="CN150">
            <v>210.25289458046501</v>
          </cell>
          <cell r="CO150">
            <v>210.25289458046501</v>
          </cell>
          <cell r="CP150">
            <v>105.126447290233</v>
          </cell>
          <cell r="CQ150">
            <v>210.25289458046501</v>
          </cell>
          <cell r="CR150">
            <v>105.126447290233</v>
          </cell>
          <cell r="CS150">
            <v>196.073880101068</v>
          </cell>
          <cell r="CT150">
            <v>90.947432810834798</v>
          </cell>
          <cell r="CW150">
            <v>153.646346039571</v>
          </cell>
          <cell r="DF150">
            <v>76.8231730197856</v>
          </cell>
          <cell r="DG150">
            <v>153.646346039571</v>
          </cell>
          <cell r="DH150">
            <v>76.8231730197856</v>
          </cell>
          <cell r="DI150">
            <v>153.646346039571</v>
          </cell>
          <cell r="DJ150">
            <v>153.646346039571</v>
          </cell>
          <cell r="DK150">
            <v>153.646346039571</v>
          </cell>
          <cell r="DL150">
            <v>153.646346039571</v>
          </cell>
          <cell r="DM150">
            <v>153.646346039571</v>
          </cell>
          <cell r="DN150">
            <v>153.646346039571</v>
          </cell>
          <cell r="DO150">
            <v>153.646346039571</v>
          </cell>
          <cell r="DP150">
            <v>153.646346039571</v>
          </cell>
          <cell r="DQ150">
            <v>76.8231730197856</v>
          </cell>
          <cell r="DU150">
            <v>335.59596634958899</v>
          </cell>
          <cell r="EC150">
            <v>138.16595909383599</v>
          </cell>
          <cell r="ED150">
            <v>305.963942268631</v>
          </cell>
          <cell r="EE150">
            <v>335.59596634958899</v>
          </cell>
          <cell r="EF150">
            <v>335.59596634958899</v>
          </cell>
          <cell r="EG150">
            <v>335.59596634958899</v>
          </cell>
          <cell r="EH150">
            <v>335.59596634958899</v>
          </cell>
          <cell r="EI150">
            <v>335.59596634958899</v>
          </cell>
          <cell r="EJ150">
            <v>335.59596634958899</v>
          </cell>
          <cell r="EK150">
            <v>335.59596634958899</v>
          </cell>
          <cell r="EL150">
            <v>167.79798317479401</v>
          </cell>
          <cell r="EM150">
            <v>335.59596634958899</v>
          </cell>
          <cell r="EN150">
            <v>335.59596634958899</v>
          </cell>
          <cell r="EO150">
            <v>167.79798317479401</v>
          </cell>
          <cell r="EP150">
            <v>167.79798317479401</v>
          </cell>
          <cell r="ES150">
            <v>137.47304645645801</v>
          </cell>
          <cell r="FA150">
            <v>68.736523228229103</v>
          </cell>
          <cell r="FB150">
            <v>137.47304645645801</v>
          </cell>
          <cell r="FC150">
            <v>68.736523228229103</v>
          </cell>
          <cell r="FD150">
            <v>137.47304645645801</v>
          </cell>
          <cell r="FE150">
            <v>68.736523228229103</v>
          </cell>
          <cell r="FF150">
            <v>137.47304645645801</v>
          </cell>
          <cell r="FG150">
            <v>68.736523228229103</v>
          </cell>
          <cell r="FH150">
            <v>137.47304645645801</v>
          </cell>
          <cell r="FI150">
            <v>137.47304645645801</v>
          </cell>
          <cell r="FJ150">
            <v>68.736523228229103</v>
          </cell>
          <cell r="FK150">
            <v>68.736523228229103</v>
          </cell>
          <cell r="FL150">
            <v>137.47304645645801</v>
          </cell>
          <cell r="FM150">
            <v>137.47304645645801</v>
          </cell>
          <cell r="FN150">
            <v>115.53696773988899</v>
          </cell>
          <cell r="FO150">
            <v>68.736523228229103</v>
          </cell>
          <cell r="FQ150">
            <v>274.94609291291698</v>
          </cell>
          <cell r="FY150">
            <v>137.47304645645801</v>
          </cell>
          <cell r="FZ150">
            <v>274.94609291291698</v>
          </cell>
          <cell r="GA150">
            <v>274.94609291291698</v>
          </cell>
          <cell r="GB150">
            <v>274.94609291291698</v>
          </cell>
          <cell r="GC150">
            <v>274.94609291291698</v>
          </cell>
          <cell r="GD150">
            <v>274.94609291291698</v>
          </cell>
          <cell r="GE150">
            <v>274.94609291291698</v>
          </cell>
          <cell r="GF150">
            <v>274.94609291291698</v>
          </cell>
          <cell r="GG150">
            <v>274.94609291291698</v>
          </cell>
          <cell r="GH150">
            <v>137.47304645645801</v>
          </cell>
          <cell r="GI150">
            <v>274.94609291291698</v>
          </cell>
          <cell r="GJ150">
            <v>137.47304645645801</v>
          </cell>
          <cell r="GK150">
            <v>274.94609291291698</v>
          </cell>
          <cell r="GL150">
            <v>274.94609291291698</v>
          </cell>
          <cell r="GM150">
            <v>137.47304645645801</v>
          </cell>
        </row>
        <row r="151">
          <cell r="E151">
            <v>518.658502361861</v>
          </cell>
          <cell r="M151">
            <v>259.32925118093101</v>
          </cell>
          <cell r="N151">
            <v>518.658502361861</v>
          </cell>
          <cell r="O151">
            <v>518.658502361861</v>
          </cell>
          <cell r="P151">
            <v>518.658502361861</v>
          </cell>
          <cell r="Q151">
            <v>518.658502361861</v>
          </cell>
          <cell r="R151">
            <v>518.658502361861</v>
          </cell>
          <cell r="S151">
            <v>518.658502361861</v>
          </cell>
          <cell r="T151">
            <v>518.658502361861</v>
          </cell>
          <cell r="U151">
            <v>518.658502361861</v>
          </cell>
          <cell r="V151">
            <v>518.658502361861</v>
          </cell>
          <cell r="W151">
            <v>518.658502361861</v>
          </cell>
          <cell r="X151">
            <v>518.658502361861</v>
          </cell>
          <cell r="Y151">
            <v>518.658502361861</v>
          </cell>
          <cell r="Z151">
            <v>259.32925118093101</v>
          </cell>
          <cell r="AC151">
            <v>969.665895720001</v>
          </cell>
          <cell r="AJ151">
            <v>484.83294786000101</v>
          </cell>
          <cell r="AK151">
            <v>969.665895720001</v>
          </cell>
          <cell r="AL151">
            <v>969.665895720001</v>
          </cell>
          <cell r="AM151">
            <v>969.665895720001</v>
          </cell>
          <cell r="AN151">
            <v>969.665895720001</v>
          </cell>
          <cell r="AO151">
            <v>969.665895720001</v>
          </cell>
          <cell r="AP151">
            <v>969.665895720001</v>
          </cell>
          <cell r="AQ151">
            <v>969.665895720001</v>
          </cell>
          <cell r="AR151">
            <v>969.665895720001</v>
          </cell>
          <cell r="AS151">
            <v>969.665895720001</v>
          </cell>
          <cell r="AT151">
            <v>969.665895720001</v>
          </cell>
          <cell r="AU151">
            <v>969.665895720001</v>
          </cell>
          <cell r="AV151">
            <v>969.665895720001</v>
          </cell>
          <cell r="AW151">
            <v>969.665895720001</v>
          </cell>
          <cell r="AX151">
            <v>969.665895720001</v>
          </cell>
          <cell r="AY151">
            <v>484.83294786000101</v>
          </cell>
          <cell r="BA151">
            <v>541.20887202976803</v>
          </cell>
          <cell r="BJ151">
            <v>270.60443601488402</v>
          </cell>
          <cell r="BK151">
            <v>541.20887202976803</v>
          </cell>
          <cell r="BL151">
            <v>541.20887202976803</v>
          </cell>
          <cell r="BM151">
            <v>541.20887202976803</v>
          </cell>
          <cell r="BN151">
            <v>541.20887202976803</v>
          </cell>
          <cell r="BO151">
            <v>541.20887202976803</v>
          </cell>
          <cell r="BP151">
            <v>541.20887202976803</v>
          </cell>
          <cell r="BQ151">
            <v>541.20887202976803</v>
          </cell>
          <cell r="BR151">
            <v>541.20887202976803</v>
          </cell>
          <cell r="BS151">
            <v>541.20887202976803</v>
          </cell>
          <cell r="BT151">
            <v>541.20887202976803</v>
          </cell>
          <cell r="BU151">
            <v>455.21060790646101</v>
          </cell>
          <cell r="BV151">
            <v>270.60443601488402</v>
          </cell>
          <cell r="BY151">
            <v>1172.6192227311601</v>
          </cell>
          <cell r="CG151">
            <v>567.925605361674</v>
          </cell>
          <cell r="CH151">
            <v>1154.23521672726</v>
          </cell>
          <cell r="CI151">
            <v>1172.6192227311601</v>
          </cell>
          <cell r="CJ151">
            <v>1172.6192227311601</v>
          </cell>
          <cell r="CK151">
            <v>1172.6192227311601</v>
          </cell>
          <cell r="CL151">
            <v>1172.6192227311601</v>
          </cell>
          <cell r="CM151">
            <v>1172.6192227311601</v>
          </cell>
          <cell r="CN151">
            <v>1172.6192227311601</v>
          </cell>
          <cell r="CO151">
            <v>1172.6192227311601</v>
          </cell>
          <cell r="CP151">
            <v>1172.6192227311601</v>
          </cell>
          <cell r="CQ151">
            <v>1172.6192227311601</v>
          </cell>
          <cell r="CR151">
            <v>1172.6192227311601</v>
          </cell>
          <cell r="CS151">
            <v>1172.6192227311601</v>
          </cell>
          <cell r="CT151">
            <v>586.30961136558199</v>
          </cell>
          <cell r="CW151">
            <v>856.91404738046697</v>
          </cell>
          <cell r="DE151">
            <v>362.27224771101999</v>
          </cell>
          <cell r="DF151">
            <v>790.72927140125296</v>
          </cell>
          <cell r="DG151">
            <v>856.91404738046697</v>
          </cell>
          <cell r="DH151">
            <v>856.91404738046697</v>
          </cell>
          <cell r="DI151">
            <v>856.91404738046697</v>
          </cell>
          <cell r="DJ151">
            <v>856.91404738046697</v>
          </cell>
          <cell r="DK151">
            <v>856.91404738046697</v>
          </cell>
          <cell r="DL151">
            <v>856.91404738046697</v>
          </cell>
          <cell r="DM151">
            <v>856.91404738046697</v>
          </cell>
          <cell r="DN151">
            <v>856.91404738046697</v>
          </cell>
          <cell r="DO151">
            <v>856.91404738046697</v>
          </cell>
          <cell r="DP151">
            <v>856.91404738046697</v>
          </cell>
          <cell r="DQ151">
            <v>856.91404738046697</v>
          </cell>
          <cell r="DR151">
            <v>428.45702369023297</v>
          </cell>
          <cell r="DU151">
            <v>1871.68068243628</v>
          </cell>
          <cell r="EC151">
            <v>935.84034121814102</v>
          </cell>
          <cell r="ED151">
            <v>1871.68068243628</v>
          </cell>
          <cell r="EE151">
            <v>1871.68068243628</v>
          </cell>
          <cell r="EF151">
            <v>1871.68068243628</v>
          </cell>
          <cell r="EG151">
            <v>1871.68068243628</v>
          </cell>
          <cell r="EH151">
            <v>1871.68068243628</v>
          </cell>
          <cell r="EI151">
            <v>1871.68068243628</v>
          </cell>
          <cell r="EJ151">
            <v>1871.68068243628</v>
          </cell>
          <cell r="EK151">
            <v>1871.68068243628</v>
          </cell>
          <cell r="EL151">
            <v>1871.68068243628</v>
          </cell>
          <cell r="EM151">
            <v>1871.68068243628</v>
          </cell>
          <cell r="EN151">
            <v>1871.68068243628</v>
          </cell>
          <cell r="EO151">
            <v>1871.68068243628</v>
          </cell>
          <cell r="EP151">
            <v>935.84034121814102</v>
          </cell>
          <cell r="ES151">
            <v>766.71256870883894</v>
          </cell>
          <cell r="EZ151">
            <v>17.169476415879402</v>
          </cell>
          <cell r="FA151">
            <v>400.52576077029897</v>
          </cell>
          <cell r="FB151">
            <v>766.71256870883894</v>
          </cell>
          <cell r="FC151">
            <v>766.71256870883894</v>
          </cell>
          <cell r="FD151">
            <v>766.71256870883894</v>
          </cell>
          <cell r="FE151">
            <v>766.71256870883894</v>
          </cell>
          <cell r="FF151">
            <v>766.71256870883894</v>
          </cell>
          <cell r="FG151">
            <v>766.71256870883894</v>
          </cell>
          <cell r="FH151">
            <v>766.71256870883894</v>
          </cell>
          <cell r="FI151">
            <v>766.71256870883894</v>
          </cell>
          <cell r="FJ151">
            <v>766.71256870883894</v>
          </cell>
          <cell r="FK151">
            <v>766.71256870883894</v>
          </cell>
          <cell r="FL151">
            <v>766.71256870883894</v>
          </cell>
          <cell r="FM151">
            <v>766.71256870883894</v>
          </cell>
          <cell r="FN151">
            <v>766.71256870883894</v>
          </cell>
          <cell r="FO151">
            <v>383.35628435441998</v>
          </cell>
          <cell r="FQ151">
            <v>1533.4251374176799</v>
          </cell>
          <cell r="FY151">
            <v>766.71256870883701</v>
          </cell>
          <cell r="FZ151">
            <v>1533.4251374176799</v>
          </cell>
          <cell r="GA151">
            <v>1533.4251374176799</v>
          </cell>
          <cell r="GB151">
            <v>1533.4251374176799</v>
          </cell>
          <cell r="GC151">
            <v>1533.4251374176799</v>
          </cell>
          <cell r="GD151">
            <v>1533.4251374176799</v>
          </cell>
          <cell r="GE151">
            <v>1533.4251374176799</v>
          </cell>
          <cell r="GF151">
            <v>1533.4251374176799</v>
          </cell>
          <cell r="GG151">
            <v>1533.4251374176799</v>
          </cell>
          <cell r="GH151">
            <v>1533.4251374176799</v>
          </cell>
          <cell r="GI151">
            <v>1533.4251374176799</v>
          </cell>
          <cell r="GJ151">
            <v>1533.4251374176799</v>
          </cell>
          <cell r="GK151">
            <v>1533.4251374176799</v>
          </cell>
          <cell r="GL151">
            <v>1533.4251374176799</v>
          </cell>
          <cell r="GM151">
            <v>889.18034967287201</v>
          </cell>
          <cell r="GN151">
            <v>122.467780964035</v>
          </cell>
        </row>
        <row r="152">
          <cell r="E152">
            <v>445.34878714391402</v>
          </cell>
          <cell r="L152">
            <v>6.2546288203419502</v>
          </cell>
          <cell r="M152">
            <v>317.98220078161802</v>
          </cell>
          <cell r="N152">
            <v>320.196422636514</v>
          </cell>
          <cell r="O152">
            <v>447.20415748502802</v>
          </cell>
          <cell r="P152">
            <v>378.40287444583799</v>
          </cell>
          <cell r="Q152">
            <v>429.60467460856597</v>
          </cell>
          <cell r="R152">
            <v>456.67741204414</v>
          </cell>
          <cell r="S152">
            <v>488.80229460989</v>
          </cell>
          <cell r="T152">
            <v>453.40387097780098</v>
          </cell>
          <cell r="U152">
            <v>444.22170240177297</v>
          </cell>
          <cell r="V152">
            <v>328.68331357102801</v>
          </cell>
          <cell r="W152">
            <v>379.94306581917198</v>
          </cell>
          <cell r="X152">
            <v>378.86200016818401</v>
          </cell>
          <cell r="Y152">
            <v>341.25060652319598</v>
          </cell>
          <cell r="Z152">
            <v>311.727571961276</v>
          </cell>
          <cell r="AC152">
            <v>902.89208113184498</v>
          </cell>
          <cell r="AJ152">
            <v>252.95283997474101</v>
          </cell>
          <cell r="AK152">
            <v>835.74786581538899</v>
          </cell>
          <cell r="AL152">
            <v>1165.5900516812901</v>
          </cell>
          <cell r="AM152">
            <v>1146.60201558378</v>
          </cell>
          <cell r="AN152">
            <v>946.91844559476499</v>
          </cell>
          <cell r="AO152">
            <v>1165.5900516812901</v>
          </cell>
          <cell r="AP152">
            <v>1165.5900516812901</v>
          </cell>
          <cell r="AQ152">
            <v>1156.0622376564299</v>
          </cell>
          <cell r="AR152">
            <v>1165.5900516812901</v>
          </cell>
          <cell r="AS152">
            <v>1069.16431235712</v>
          </cell>
          <cell r="AT152">
            <v>848.933059284352</v>
          </cell>
          <cell r="AU152">
            <v>934.93321212001104</v>
          </cell>
          <cell r="AV152">
            <v>901.90644431531405</v>
          </cell>
          <cell r="AW152">
            <v>1085.5020884816599</v>
          </cell>
          <cell r="AX152">
            <v>805.56063732651</v>
          </cell>
          <cell r="AY152">
            <v>238.19132392332901</v>
          </cell>
          <cell r="BA152">
            <v>458.16958439156798</v>
          </cell>
          <cell r="BJ152">
            <v>325.28094465524498</v>
          </cell>
          <cell r="BK152">
            <v>347.49702220293898</v>
          </cell>
          <cell r="BL152">
            <v>487.93725544110498</v>
          </cell>
          <cell r="BM152">
            <v>387.22833150996701</v>
          </cell>
          <cell r="BN152">
            <v>559.20239063551003</v>
          </cell>
          <cell r="BO152">
            <v>536.73186852404297</v>
          </cell>
          <cell r="BP152">
            <v>491.02425037051302</v>
          </cell>
          <cell r="BQ152">
            <v>430.20844940635999</v>
          </cell>
          <cell r="BR152">
            <v>395.18918741763002</v>
          </cell>
          <cell r="BS152">
            <v>483.92910356440899</v>
          </cell>
          <cell r="BT152">
            <v>483.89780546012702</v>
          </cell>
          <cell r="BU152">
            <v>407.44909793506201</v>
          </cell>
          <cell r="BV152">
            <v>82.168153279817901</v>
          </cell>
          <cell r="BY152">
            <v>1040.17316325773</v>
          </cell>
          <cell r="CH152">
            <v>704.77538008636395</v>
          </cell>
          <cell r="CI152">
            <v>1271.9199041616801</v>
          </cell>
          <cell r="CJ152">
            <v>995.30629619897002</v>
          </cell>
          <cell r="CK152">
            <v>1409.5507601727199</v>
          </cell>
          <cell r="CL152">
            <v>1380.81547299301</v>
          </cell>
          <cell r="CM152">
            <v>1394.4812891419999</v>
          </cell>
          <cell r="CN152">
            <v>1306.9614720730001</v>
          </cell>
          <cell r="CO152">
            <v>1267.51424473712</v>
          </cell>
          <cell r="CP152">
            <v>1092.1342350626001</v>
          </cell>
          <cell r="CQ152">
            <v>1021.11063398889</v>
          </cell>
          <cell r="CR152">
            <v>1171.0718369277199</v>
          </cell>
          <cell r="CS152">
            <v>988.81408777486195</v>
          </cell>
          <cell r="CT152">
            <v>704.77538008636395</v>
          </cell>
          <cell r="CW152">
            <v>879.13127205315197</v>
          </cell>
          <cell r="DF152">
            <v>506.76701388958497</v>
          </cell>
          <cell r="DG152">
            <v>905.02416419795895</v>
          </cell>
          <cell r="DH152">
            <v>922.06719706862998</v>
          </cell>
          <cell r="DI152">
            <v>1030.0563247416101</v>
          </cell>
          <cell r="DJ152">
            <v>1030.0563247416101</v>
          </cell>
          <cell r="DK152">
            <v>1030.0563247416101</v>
          </cell>
          <cell r="DL152">
            <v>970.06845289719797</v>
          </cell>
          <cell r="DM152">
            <v>857.04657722007596</v>
          </cell>
          <cell r="DN152">
            <v>828.685126700507</v>
          </cell>
          <cell r="DO152">
            <v>828.83924045287199</v>
          </cell>
          <cell r="DP152">
            <v>810.41901204964802</v>
          </cell>
          <cell r="DQ152">
            <v>694.84145854533597</v>
          </cell>
          <cell r="DR152">
            <v>398.78811166519398</v>
          </cell>
          <cell r="DU152">
            <v>1987.62180575243</v>
          </cell>
          <cell r="EC152">
            <v>1124.9299335993901</v>
          </cell>
          <cell r="ED152">
            <v>2249.8598671987702</v>
          </cell>
          <cell r="EE152">
            <v>2249.8598671987802</v>
          </cell>
          <cell r="EF152">
            <v>1947.17269680548</v>
          </cell>
          <cell r="EG152">
            <v>2249.8598671987802</v>
          </cell>
          <cell r="EH152">
            <v>2249.8598671987802</v>
          </cell>
          <cell r="EI152">
            <v>2249.8598671987802</v>
          </cell>
          <cell r="EJ152">
            <v>2249.8598671987802</v>
          </cell>
          <cell r="EK152">
            <v>2249.8598671987802</v>
          </cell>
          <cell r="EL152">
            <v>2111.1403989568198</v>
          </cell>
          <cell r="EM152">
            <v>1947.4163906721301</v>
          </cell>
          <cell r="EN152">
            <v>1942.0283490823001</v>
          </cell>
          <cell r="EO152">
            <v>1818.95517520199</v>
          </cell>
          <cell r="EP152">
            <v>1124.9299335993901</v>
          </cell>
          <cell r="ES152">
            <v>735.12398492904504</v>
          </cell>
          <cell r="FA152">
            <v>460.81467159493099</v>
          </cell>
          <cell r="FB152">
            <v>534.109494519387</v>
          </cell>
          <cell r="FC152">
            <v>715.40635978679404</v>
          </cell>
          <cell r="FD152">
            <v>659.75684877197602</v>
          </cell>
          <cell r="FE152">
            <v>826.48235708561594</v>
          </cell>
          <cell r="FF152">
            <v>728.77107955631004</v>
          </cell>
          <cell r="FG152">
            <v>815.40025502068397</v>
          </cell>
          <cell r="FH152">
            <v>789.81901691051303</v>
          </cell>
          <cell r="FI152">
            <v>731.062043299675</v>
          </cell>
          <cell r="FJ152">
            <v>702.59215064953298</v>
          </cell>
          <cell r="FK152">
            <v>711.44928790615097</v>
          </cell>
          <cell r="FL152">
            <v>648.72835262440697</v>
          </cell>
          <cell r="FM152">
            <v>688.52900023390896</v>
          </cell>
          <cell r="FN152">
            <v>661.59239783325199</v>
          </cell>
          <cell r="FO152">
            <v>460.81467159493099</v>
          </cell>
          <cell r="FQ152">
            <v>1517.0018949553</v>
          </cell>
          <cell r="FX152">
            <v>579.36579892254599</v>
          </cell>
          <cell r="FY152">
            <v>1500.9951421124099</v>
          </cell>
          <cell r="FZ152">
            <v>1843.2586863797201</v>
          </cell>
          <cell r="GA152">
            <v>1843.2586863797201</v>
          </cell>
          <cell r="GB152">
            <v>1454.5914610049799</v>
          </cell>
          <cell r="GC152">
            <v>1843.2586863797201</v>
          </cell>
          <cell r="GD152">
            <v>1838.05393247032</v>
          </cell>
          <cell r="GE152">
            <v>1843.2586863797201</v>
          </cell>
          <cell r="GF152">
            <v>1801.9796361021199</v>
          </cell>
          <cell r="GG152">
            <v>1837.0063809537201</v>
          </cell>
          <cell r="GH152">
            <v>1560.4154460309801</v>
          </cell>
          <cell r="GI152">
            <v>1435.9809820764399</v>
          </cell>
          <cell r="GJ152">
            <v>1670.5454407104701</v>
          </cell>
          <cell r="GK152">
            <v>1680.96332235055</v>
          </cell>
          <cell r="GL152">
            <v>1712.8905055191599</v>
          </cell>
          <cell r="GM152">
            <v>921.62934318985901</v>
          </cell>
        </row>
        <row r="153">
          <cell r="EE153">
            <v>265.72353488372102</v>
          </cell>
          <cell r="EG153">
            <v>265.72353488372102</v>
          </cell>
          <cell r="EH153">
            <v>265.72353488372102</v>
          </cell>
          <cell r="EI153">
            <v>265.72353488372102</v>
          </cell>
          <cell r="EJ153">
            <v>178.648054463525</v>
          </cell>
          <cell r="EP153">
            <v>58.563959826847501</v>
          </cell>
          <cell r="FA153">
            <v>16.967189683329401</v>
          </cell>
          <cell r="FY153">
            <v>202.659776469761</v>
          </cell>
          <cell r="GA153">
            <v>116.036326478048</v>
          </cell>
          <cell r="GC153">
            <v>106.831100322938</v>
          </cell>
          <cell r="GM153">
            <v>217.70120930232599</v>
          </cell>
        </row>
        <row r="154">
          <cell r="E154">
            <v>6.6961130232558199</v>
          </cell>
          <cell r="H154">
            <v>3.34805651162791</v>
          </cell>
          <cell r="I154">
            <v>6.6961130232558199</v>
          </cell>
          <cell r="J154">
            <v>3.34805651162791</v>
          </cell>
          <cell r="K154">
            <v>6.6961130232558199</v>
          </cell>
          <cell r="L154">
            <v>6.6961130232558199</v>
          </cell>
          <cell r="M154">
            <v>6.6961130232558199</v>
          </cell>
          <cell r="N154">
            <v>6.6961130232558199</v>
          </cell>
          <cell r="O154">
            <v>6.6961130232558199</v>
          </cell>
          <cell r="P154">
            <v>6.6961130232558199</v>
          </cell>
          <cell r="Q154">
            <v>6.6961130232558199</v>
          </cell>
          <cell r="R154">
            <v>6.6961130232558199</v>
          </cell>
          <cell r="S154">
            <v>6.6961130232558199</v>
          </cell>
          <cell r="T154">
            <v>6.6961130232558199</v>
          </cell>
          <cell r="U154">
            <v>6.6961130232558199</v>
          </cell>
          <cell r="V154">
            <v>6.6961130232558199</v>
          </cell>
          <cell r="W154">
            <v>6.6961130232558199</v>
          </cell>
          <cell r="X154">
            <v>6.6961130232558199</v>
          </cell>
          <cell r="Y154">
            <v>6.6961130232558199</v>
          </cell>
          <cell r="Z154">
            <v>6.6961130232558199</v>
          </cell>
          <cell r="AA154">
            <v>3.34805651162791</v>
          </cell>
          <cell r="AC154">
            <v>12.51882</v>
          </cell>
          <cell r="AD154">
            <v>6.2594100000000097</v>
          </cell>
          <cell r="AF154">
            <v>6.2594100000000203</v>
          </cell>
          <cell r="AH154">
            <v>6.2594100000000097</v>
          </cell>
          <cell r="AI154">
            <v>12.51882</v>
          </cell>
          <cell r="AJ154">
            <v>12.51882</v>
          </cell>
          <cell r="AK154">
            <v>12.51882</v>
          </cell>
          <cell r="AL154">
            <v>12.51882</v>
          </cell>
          <cell r="AM154">
            <v>12.51882</v>
          </cell>
          <cell r="AN154">
            <v>12.51882</v>
          </cell>
          <cell r="AO154">
            <v>12.51882</v>
          </cell>
          <cell r="AP154">
            <v>12.51882</v>
          </cell>
          <cell r="AQ154">
            <v>12.51882</v>
          </cell>
          <cell r="AR154">
            <v>12.51882</v>
          </cell>
          <cell r="AS154">
            <v>12.51882</v>
          </cell>
          <cell r="AT154">
            <v>12.51882</v>
          </cell>
          <cell r="AU154">
            <v>12.51882</v>
          </cell>
          <cell r="AV154">
            <v>12.51882</v>
          </cell>
          <cell r="AW154">
            <v>12.51882</v>
          </cell>
          <cell r="AX154">
            <v>12.51882</v>
          </cell>
          <cell r="AY154">
            <v>12.51882</v>
          </cell>
          <cell r="AZ154">
            <v>12.51882</v>
          </cell>
          <cell r="BA154">
            <v>6.9872483720930303</v>
          </cell>
          <cell r="BE154">
            <v>3.49362418604652</v>
          </cell>
          <cell r="BF154">
            <v>6.9872483720930303</v>
          </cell>
          <cell r="BG154">
            <v>3.49362418604652</v>
          </cell>
          <cell r="BH154">
            <v>6.9872483720930303</v>
          </cell>
          <cell r="BI154">
            <v>6.9872483720930303</v>
          </cell>
          <cell r="BJ154">
            <v>6.9872483720930303</v>
          </cell>
          <cell r="BK154">
            <v>6.9872483720930303</v>
          </cell>
          <cell r="BL154">
            <v>6.9872483720930303</v>
          </cell>
          <cell r="BM154">
            <v>6.9872483720930303</v>
          </cell>
          <cell r="BN154">
            <v>6.9872483720930303</v>
          </cell>
          <cell r="BO154">
            <v>6.9872483720930303</v>
          </cell>
          <cell r="BP154">
            <v>6.9872483720930303</v>
          </cell>
          <cell r="BQ154">
            <v>6.9872483720930303</v>
          </cell>
          <cell r="BR154">
            <v>6.9872483720930303</v>
          </cell>
          <cell r="BS154">
            <v>6.9872483720930303</v>
          </cell>
          <cell r="BT154">
            <v>6.9872483720930303</v>
          </cell>
          <cell r="BU154">
            <v>6.9872483720930303</v>
          </cell>
          <cell r="BV154">
            <v>6.9872483720930303</v>
          </cell>
          <cell r="BW154">
            <v>6.9872483720930303</v>
          </cell>
          <cell r="BX154">
            <v>3.49362418604652</v>
          </cell>
          <cell r="BY154">
            <v>15.1390381395349</v>
          </cell>
          <cell r="CB154">
            <v>7.5695190697674501</v>
          </cell>
          <cell r="CE154">
            <v>7.5695190697674501</v>
          </cell>
          <cell r="CF154">
            <v>15.1390381395349</v>
          </cell>
          <cell r="CG154">
            <v>15.1390381395349</v>
          </cell>
          <cell r="CH154">
            <v>15.1390381395349</v>
          </cell>
          <cell r="CI154">
            <v>15.1390381395349</v>
          </cell>
          <cell r="CJ154">
            <v>15.1390381395349</v>
          </cell>
          <cell r="CK154">
            <v>15.1390381395349</v>
          </cell>
          <cell r="CL154">
            <v>15.1390381395349</v>
          </cell>
          <cell r="CM154">
            <v>15.1390381395349</v>
          </cell>
          <cell r="CN154">
            <v>15.1390381395349</v>
          </cell>
          <cell r="CO154">
            <v>15.1390381395349</v>
          </cell>
          <cell r="CP154">
            <v>15.1390381395349</v>
          </cell>
          <cell r="CQ154">
            <v>15.1390381395349</v>
          </cell>
          <cell r="CR154">
            <v>15.1390381395349</v>
          </cell>
          <cell r="CS154">
            <v>15.1390381395349</v>
          </cell>
          <cell r="CT154">
            <v>15.1390381395349</v>
          </cell>
          <cell r="CU154">
            <v>15.1390381395349</v>
          </cell>
          <cell r="CV154">
            <v>7.5695190697674501</v>
          </cell>
          <cell r="CW154">
            <v>11.063143255813999</v>
          </cell>
          <cell r="CY154">
            <v>5.5315716279069802</v>
          </cell>
          <cell r="DA154">
            <v>5.5315716279069802</v>
          </cell>
          <cell r="DB154">
            <v>5.5315716279069802</v>
          </cell>
          <cell r="DD154">
            <v>5.5315716279069802</v>
          </cell>
          <cell r="DE154">
            <v>11.063143255813999</v>
          </cell>
          <cell r="DF154">
            <v>11.063143255813999</v>
          </cell>
          <cell r="DG154">
            <v>11.063143255813999</v>
          </cell>
          <cell r="DH154">
            <v>11.063143255813999</v>
          </cell>
          <cell r="DI154">
            <v>11.063143255813999</v>
          </cell>
          <cell r="DJ154">
            <v>11.063143255813999</v>
          </cell>
          <cell r="DK154">
            <v>11.063143255813999</v>
          </cell>
          <cell r="DL154">
            <v>11.063143255813999</v>
          </cell>
          <cell r="DM154">
            <v>11.063143255813999</v>
          </cell>
          <cell r="DN154">
            <v>11.063143255813999</v>
          </cell>
          <cell r="DO154">
            <v>11.063143255813999</v>
          </cell>
          <cell r="DP154">
            <v>11.063143255813999</v>
          </cell>
          <cell r="DQ154">
            <v>11.063143255813999</v>
          </cell>
          <cell r="DR154">
            <v>11.063143255813999</v>
          </cell>
          <cell r="DS154">
            <v>11.063143255813999</v>
          </cell>
          <cell r="DT154">
            <v>5.5315716279069802</v>
          </cell>
          <cell r="DU154">
            <v>24.164233953488399</v>
          </cell>
          <cell r="EA154">
            <v>12.082116976744199</v>
          </cell>
          <cell r="EB154">
            <v>24.164233953488399</v>
          </cell>
          <cell r="EC154">
            <v>24.164233953488399</v>
          </cell>
          <cell r="ED154">
            <v>24.164233953488399</v>
          </cell>
          <cell r="EE154">
            <v>24.164233953488399</v>
          </cell>
          <cell r="EF154">
            <v>24.164233953488399</v>
          </cell>
          <cell r="EG154">
            <v>24.164233953488399</v>
          </cell>
          <cell r="EH154">
            <v>24.164233953488399</v>
          </cell>
          <cell r="EI154">
            <v>24.164233953488399</v>
          </cell>
          <cell r="EJ154">
            <v>24.164233953488399</v>
          </cell>
          <cell r="EK154">
            <v>24.164233953488399</v>
          </cell>
          <cell r="EL154">
            <v>24.164233953488399</v>
          </cell>
          <cell r="EM154">
            <v>24.164233953488399</v>
          </cell>
          <cell r="EN154">
            <v>24.164233953488399</v>
          </cell>
          <cell r="EO154">
            <v>24.164233953488399</v>
          </cell>
          <cell r="EP154">
            <v>24.164233953488399</v>
          </cell>
          <cell r="EQ154">
            <v>15.4884005581387</v>
          </cell>
          <cell r="ER154">
            <v>3.4062835813944998</v>
          </cell>
          <cell r="ES154">
            <v>9.8986018604651402</v>
          </cell>
          <cell r="ET154">
            <v>4.9493009302325799</v>
          </cell>
          <cell r="EW154">
            <v>4.9493009302325799</v>
          </cell>
          <cell r="EY154">
            <v>4.9493009302325799</v>
          </cell>
          <cell r="EZ154">
            <v>9.8986018604651402</v>
          </cell>
          <cell r="FA154">
            <v>9.8986018604651402</v>
          </cell>
          <cell r="FB154">
            <v>9.8986018604651402</v>
          </cell>
          <cell r="FC154">
            <v>9.8986018604651402</v>
          </cell>
          <cell r="FD154">
            <v>9.8986018604651402</v>
          </cell>
          <cell r="FE154">
            <v>9.8986018604651402</v>
          </cell>
          <cell r="FF154">
            <v>9.8986018604651402</v>
          </cell>
          <cell r="FG154">
            <v>9.8986018604651402</v>
          </cell>
          <cell r="FH154">
            <v>9.8986018604651402</v>
          </cell>
          <cell r="FI154">
            <v>9.8986018604651402</v>
          </cell>
          <cell r="FJ154">
            <v>9.8986018604651402</v>
          </cell>
          <cell r="FK154">
            <v>9.8986018604651402</v>
          </cell>
          <cell r="FL154">
            <v>9.8986018604651402</v>
          </cell>
          <cell r="FM154">
            <v>9.8986018604651402</v>
          </cell>
          <cell r="FN154">
            <v>9.8986018604651402</v>
          </cell>
          <cell r="FO154">
            <v>9.8986018604651402</v>
          </cell>
          <cell r="FP154">
            <v>9.8986018604651402</v>
          </cell>
          <cell r="FQ154">
            <v>19.797203720930298</v>
          </cell>
          <cell r="FR154">
            <v>19.797203720930298</v>
          </cell>
          <cell r="FS154">
            <v>9.8986018604651402</v>
          </cell>
          <cell r="FW154">
            <v>9.8986018604651402</v>
          </cell>
          <cell r="FX154">
            <v>19.797203720930298</v>
          </cell>
          <cell r="FY154">
            <v>19.797203720930298</v>
          </cell>
          <cell r="FZ154">
            <v>19.797203720930298</v>
          </cell>
          <cell r="GA154">
            <v>19.797203720930298</v>
          </cell>
          <cell r="GB154">
            <v>19.797203720930298</v>
          </cell>
          <cell r="GC154">
            <v>19.797203720930298</v>
          </cell>
          <cell r="GD154">
            <v>19.797203720930298</v>
          </cell>
          <cell r="GE154">
            <v>19.797203720930298</v>
          </cell>
          <cell r="GF154">
            <v>19.797203720930298</v>
          </cell>
          <cell r="GG154">
            <v>19.797203720930298</v>
          </cell>
          <cell r="GH154">
            <v>19.797203720930298</v>
          </cell>
          <cell r="GI154">
            <v>19.797203720930298</v>
          </cell>
          <cell r="GJ154">
            <v>19.797203720930298</v>
          </cell>
          <cell r="GK154">
            <v>19.797203720930298</v>
          </cell>
          <cell r="GL154">
            <v>19.797203720930298</v>
          </cell>
          <cell r="GM154">
            <v>19.797203720930298</v>
          </cell>
          <cell r="GN154">
            <v>19.797203720930298</v>
          </cell>
        </row>
        <row r="155">
          <cell r="E155">
            <v>10.469867441860499</v>
          </cell>
          <cell r="F155">
            <v>5.2349337209302398</v>
          </cell>
          <cell r="I155">
            <v>5.2349337209302496</v>
          </cell>
          <cell r="J155">
            <v>10.469867441860499</v>
          </cell>
          <cell r="K155">
            <v>5.2349337209302496</v>
          </cell>
          <cell r="L155">
            <v>10.469867441860499</v>
          </cell>
          <cell r="M155">
            <v>10.469867441860499</v>
          </cell>
          <cell r="N155">
            <v>10.469867441860499</v>
          </cell>
          <cell r="O155">
            <v>10.469867441860499</v>
          </cell>
          <cell r="P155">
            <v>10.469867441860499</v>
          </cell>
          <cell r="Q155">
            <v>10.469867441860499</v>
          </cell>
          <cell r="R155">
            <v>10.469867441860499</v>
          </cell>
          <cell r="S155">
            <v>10.469867441860499</v>
          </cell>
          <cell r="T155">
            <v>10.469867441860499</v>
          </cell>
          <cell r="U155">
            <v>10.469867441860499</v>
          </cell>
          <cell r="V155">
            <v>10.469867441860499</v>
          </cell>
          <cell r="W155">
            <v>10.469867441860499</v>
          </cell>
          <cell r="X155">
            <v>10.469867441860499</v>
          </cell>
          <cell r="Y155">
            <v>10.469867441860499</v>
          </cell>
          <cell r="Z155">
            <v>10.469867441860499</v>
          </cell>
          <cell r="AA155">
            <v>10.469867441860499</v>
          </cell>
          <cell r="AB155">
            <v>5.2349337209302496</v>
          </cell>
          <cell r="AC155">
            <v>19.574100000000001</v>
          </cell>
          <cell r="AD155">
            <v>9.7870500000000202</v>
          </cell>
          <cell r="AF155">
            <v>9.7870500000000202</v>
          </cell>
          <cell r="AH155">
            <v>9.7870500000000202</v>
          </cell>
          <cell r="AI155">
            <v>9.7870500000000096</v>
          </cell>
          <cell r="AJ155">
            <v>19.574100000000001</v>
          </cell>
          <cell r="AK155">
            <v>19.574100000000001</v>
          </cell>
          <cell r="AL155">
            <v>19.574100000000001</v>
          </cell>
          <cell r="AM155">
            <v>19.574100000000001</v>
          </cell>
          <cell r="AN155">
            <v>19.574100000000001</v>
          </cell>
          <cell r="AO155">
            <v>19.574100000000001</v>
          </cell>
          <cell r="AP155">
            <v>19.574100000000001</v>
          </cell>
          <cell r="AQ155">
            <v>19.574100000000001</v>
          </cell>
          <cell r="AR155">
            <v>19.574100000000001</v>
          </cell>
          <cell r="AS155">
            <v>19.574100000000001</v>
          </cell>
          <cell r="AT155">
            <v>19.574100000000001</v>
          </cell>
          <cell r="AU155">
            <v>19.574100000000001</v>
          </cell>
          <cell r="AV155">
            <v>19.574100000000001</v>
          </cell>
          <cell r="AW155">
            <v>19.574100000000001</v>
          </cell>
          <cell r="AX155">
            <v>19.574100000000001</v>
          </cell>
          <cell r="AY155">
            <v>19.574100000000001</v>
          </cell>
          <cell r="AZ155">
            <v>9.7870500000000096</v>
          </cell>
          <cell r="BA155">
            <v>10.9250790697675</v>
          </cell>
          <cell r="BC155">
            <v>5.4625395348837298</v>
          </cell>
          <cell r="BD155">
            <v>10.9250790697675</v>
          </cell>
          <cell r="BE155">
            <v>5.4625395348837298</v>
          </cell>
          <cell r="BG155">
            <v>5.4625395348837298</v>
          </cell>
          <cell r="BH155">
            <v>10.9250790697675</v>
          </cell>
          <cell r="BI155">
            <v>10.9250790697675</v>
          </cell>
          <cell r="BJ155">
            <v>10.9250790697675</v>
          </cell>
          <cell r="BK155">
            <v>10.9250790697675</v>
          </cell>
          <cell r="BL155">
            <v>10.9250790697675</v>
          </cell>
          <cell r="BM155">
            <v>10.9250790697675</v>
          </cell>
          <cell r="BN155">
            <v>10.9250790697675</v>
          </cell>
          <cell r="BO155">
            <v>10.9250790697675</v>
          </cell>
          <cell r="BP155">
            <v>10.9250790697675</v>
          </cell>
          <cell r="BQ155">
            <v>10.9250790697675</v>
          </cell>
          <cell r="BR155">
            <v>10.9250790697675</v>
          </cell>
          <cell r="BS155">
            <v>10.9250790697675</v>
          </cell>
          <cell r="BT155">
            <v>10.9250790697675</v>
          </cell>
          <cell r="BU155">
            <v>10.9250790697675</v>
          </cell>
          <cell r="BV155">
            <v>10.9250790697675</v>
          </cell>
          <cell r="BW155">
            <v>10.9250790697675</v>
          </cell>
          <cell r="BX155">
            <v>5.4625395348837298</v>
          </cell>
          <cell r="BY155">
            <v>23.6710046511628</v>
          </cell>
          <cell r="BZ155">
            <v>11.8355023255814</v>
          </cell>
          <cell r="CB155">
            <v>11.8355023255814</v>
          </cell>
          <cell r="CE155">
            <v>11.8355023255814</v>
          </cell>
          <cell r="CF155">
            <v>11.8355023255814</v>
          </cell>
          <cell r="CG155">
            <v>23.6710046511628</v>
          </cell>
          <cell r="CH155">
            <v>23.6710046511628</v>
          </cell>
          <cell r="CI155">
            <v>23.6710046511628</v>
          </cell>
          <cell r="CJ155">
            <v>23.6710046511628</v>
          </cell>
          <cell r="CK155">
            <v>23.6710046511628</v>
          </cell>
          <cell r="CL155">
            <v>23.6710046511628</v>
          </cell>
          <cell r="CM155">
            <v>23.6710046511628</v>
          </cell>
          <cell r="CN155">
            <v>23.6710046511628</v>
          </cell>
          <cell r="CO155">
            <v>23.6710046511628</v>
          </cell>
          <cell r="CP155">
            <v>23.6710046511628</v>
          </cell>
          <cell r="CQ155">
            <v>23.6710046511628</v>
          </cell>
          <cell r="CR155">
            <v>23.6710046511628</v>
          </cell>
          <cell r="CS155">
            <v>23.6710046511628</v>
          </cell>
          <cell r="CT155">
            <v>23.6710046511628</v>
          </cell>
          <cell r="CU155">
            <v>23.6710046511628</v>
          </cell>
          <cell r="CV155">
            <v>11.8355023255814</v>
          </cell>
          <cell r="CW155">
            <v>17.298041860465101</v>
          </cell>
          <cell r="CY155">
            <v>8.6490209302325791</v>
          </cell>
          <cell r="DA155">
            <v>8.6490209302325791</v>
          </cell>
          <cell r="DC155">
            <v>8.6490209302325791</v>
          </cell>
          <cell r="DD155">
            <v>17.298041860465101</v>
          </cell>
          <cell r="DE155">
            <v>17.298041860465101</v>
          </cell>
          <cell r="DF155">
            <v>17.298041860465101</v>
          </cell>
          <cell r="DG155">
            <v>17.298041860465101</v>
          </cell>
          <cell r="DH155">
            <v>17.298041860465101</v>
          </cell>
          <cell r="DI155">
            <v>17.298041860465101</v>
          </cell>
          <cell r="DJ155">
            <v>17.298041860465101</v>
          </cell>
          <cell r="DK155">
            <v>17.298041860465101</v>
          </cell>
          <cell r="DL155">
            <v>17.298041860465101</v>
          </cell>
          <cell r="DM155">
            <v>17.298041860465101</v>
          </cell>
          <cell r="DN155">
            <v>17.298041860465101</v>
          </cell>
          <cell r="DO155">
            <v>17.298041860465101</v>
          </cell>
          <cell r="DP155">
            <v>17.298041860465101</v>
          </cell>
          <cell r="DQ155">
            <v>17.298041860465101</v>
          </cell>
          <cell r="DR155">
            <v>17.298041860465101</v>
          </cell>
          <cell r="DS155">
            <v>8.6490209302325791</v>
          </cell>
          <cell r="DT155">
            <v>8.6490209302325791</v>
          </cell>
          <cell r="DU155">
            <v>37.782565116279102</v>
          </cell>
          <cell r="DV155">
            <v>18.891282558139601</v>
          </cell>
          <cell r="EA155">
            <v>18.891282558139601</v>
          </cell>
          <cell r="EB155">
            <v>37.782565116279102</v>
          </cell>
          <cell r="EC155">
            <v>37.782565116279102</v>
          </cell>
          <cell r="ED155">
            <v>37.782565116279102</v>
          </cell>
          <cell r="EE155">
            <v>37.782565116279102</v>
          </cell>
          <cell r="EF155">
            <v>37.782565116279102</v>
          </cell>
          <cell r="EG155">
            <v>37.782565116279102</v>
          </cell>
          <cell r="EH155">
            <v>37.782565116279102</v>
          </cell>
          <cell r="EI155">
            <v>37.782565116279102</v>
          </cell>
          <cell r="EJ155">
            <v>37.782565116279102</v>
          </cell>
          <cell r="EK155">
            <v>37.782565116279102</v>
          </cell>
          <cell r="EL155">
            <v>37.782565116279102</v>
          </cell>
          <cell r="EM155">
            <v>37.782565116279102</v>
          </cell>
          <cell r="EN155">
            <v>37.782565116279102</v>
          </cell>
          <cell r="EO155">
            <v>37.782565116279102</v>
          </cell>
          <cell r="EP155">
            <v>37.782565116279102</v>
          </cell>
          <cell r="EQ155">
            <v>19.209930697672299</v>
          </cell>
          <cell r="ER155">
            <v>0.31864813953273502</v>
          </cell>
          <cell r="ES155">
            <v>15.477195348837199</v>
          </cell>
          <cell r="ET155">
            <v>7.7385976744186298</v>
          </cell>
          <cell r="EU155">
            <v>7.7385976744186298</v>
          </cell>
          <cell r="EY155">
            <v>7.7385976744186298</v>
          </cell>
          <cell r="EZ155">
            <v>15.477195348837199</v>
          </cell>
          <cell r="FA155">
            <v>15.477195348837199</v>
          </cell>
          <cell r="FB155">
            <v>15.477195348837199</v>
          </cell>
          <cell r="FC155">
            <v>15.477195348837199</v>
          </cell>
          <cell r="FD155">
            <v>15.477195348837199</v>
          </cell>
          <cell r="FE155">
            <v>15.477195348837199</v>
          </cell>
          <cell r="FF155">
            <v>15.477195348837199</v>
          </cell>
          <cell r="FG155">
            <v>15.477195348837199</v>
          </cell>
          <cell r="FH155">
            <v>15.477195348837199</v>
          </cell>
          <cell r="FI155">
            <v>15.477195348837199</v>
          </cell>
          <cell r="FJ155">
            <v>15.477195348837199</v>
          </cell>
          <cell r="FK155">
            <v>15.477195348837199</v>
          </cell>
          <cell r="FL155">
            <v>15.477195348837199</v>
          </cell>
          <cell r="FM155">
            <v>15.477195348837199</v>
          </cell>
          <cell r="FN155">
            <v>15.477195348837199</v>
          </cell>
          <cell r="FO155">
            <v>15.477195348837199</v>
          </cell>
          <cell r="FP155">
            <v>15.477195348837199</v>
          </cell>
          <cell r="FQ155">
            <v>30.954390697674501</v>
          </cell>
          <cell r="FR155">
            <v>15.477195348837199</v>
          </cell>
          <cell r="FS155">
            <v>15.477195348837199</v>
          </cell>
          <cell r="FV155">
            <v>15.477195348837199</v>
          </cell>
          <cell r="FW155">
            <v>15.477195348837199</v>
          </cell>
          <cell r="FX155">
            <v>30.954390697674501</v>
          </cell>
          <cell r="FY155">
            <v>30.954390697674501</v>
          </cell>
          <cell r="FZ155">
            <v>30.954390697674501</v>
          </cell>
          <cell r="GA155">
            <v>30.954390697674501</v>
          </cell>
          <cell r="GB155">
            <v>30.954390697674501</v>
          </cell>
          <cell r="GC155">
            <v>30.954390697674501</v>
          </cell>
          <cell r="GD155">
            <v>30.954390697674501</v>
          </cell>
          <cell r="GE155">
            <v>30.954390697674501</v>
          </cell>
          <cell r="GF155">
            <v>30.954390697674501</v>
          </cell>
          <cell r="GG155">
            <v>30.954390697674501</v>
          </cell>
          <cell r="GH155">
            <v>30.954390697674501</v>
          </cell>
          <cell r="GI155">
            <v>30.954390697674501</v>
          </cell>
          <cell r="GJ155">
            <v>30.954390697674501</v>
          </cell>
          <cell r="GK155">
            <v>30.954390697674501</v>
          </cell>
          <cell r="GL155">
            <v>30.954390697674501</v>
          </cell>
          <cell r="GM155">
            <v>30.954390697674501</v>
          </cell>
          <cell r="GN155">
            <v>30.954390697674501</v>
          </cell>
        </row>
        <row r="156">
          <cell r="M156">
            <v>36.397861367441898</v>
          </cell>
          <cell r="Z156">
            <v>36.397861367441898</v>
          </cell>
          <cell r="AK156">
            <v>68.048175600000107</v>
          </cell>
          <cell r="AL156">
            <v>20.557044252167501</v>
          </cell>
          <cell r="AO156">
            <v>68.048175600000107</v>
          </cell>
          <cell r="AP156">
            <v>14.390165485294601</v>
          </cell>
          <cell r="AR156">
            <v>0.19253167655314701</v>
          </cell>
          <cell r="BJ156">
            <v>37.980377079069797</v>
          </cell>
          <cell r="BR156">
            <v>37.980377079069797</v>
          </cell>
          <cell r="BY156">
            <v>82.290817004651302</v>
          </cell>
          <cell r="CH156">
            <v>74.570392785217507</v>
          </cell>
          <cell r="CK156">
            <v>82.290817004651302</v>
          </cell>
          <cell r="CL156">
            <v>82.290817004651302</v>
          </cell>
          <cell r="CN156">
            <v>82.290817004651302</v>
          </cell>
          <cell r="DI156">
            <v>60.135597041860699</v>
          </cell>
          <cell r="DJ156">
            <v>60.135597041860699</v>
          </cell>
          <cell r="DK156">
            <v>18.069429916375601</v>
          </cell>
          <cell r="DR156">
            <v>60.135597041860699</v>
          </cell>
          <cell r="ED156">
            <v>54.612264415579602</v>
          </cell>
          <cell r="EE156">
            <v>131.34880406511601</v>
          </cell>
          <cell r="EG156">
            <v>131.34880406511601</v>
          </cell>
          <cell r="EH156">
            <v>131.34880406511601</v>
          </cell>
          <cell r="EI156">
            <v>131.34880406511601</v>
          </cell>
          <cell r="EJ156">
            <v>131.34880406511601</v>
          </cell>
          <cell r="EK156">
            <v>79.725424122246906</v>
          </cell>
          <cell r="EP156">
            <v>131.34880406511601</v>
          </cell>
          <cell r="FA156">
            <v>53.805534195348997</v>
          </cell>
          <cell r="FO156">
            <v>53.805534195348997</v>
          </cell>
          <cell r="FY156">
            <v>107.61106839069799</v>
          </cell>
          <cell r="FZ156">
            <v>107.61106839069799</v>
          </cell>
          <cell r="GA156">
            <v>107.61106839069799</v>
          </cell>
          <cell r="GC156">
            <v>107.61106839069799</v>
          </cell>
          <cell r="GD156">
            <v>107.61106839069799</v>
          </cell>
          <cell r="GE156">
            <v>67.046015365170703</v>
          </cell>
          <cell r="GF156">
            <v>107.61106839069799</v>
          </cell>
          <cell r="GM156">
            <v>107.61106839069799</v>
          </cell>
        </row>
        <row r="157">
          <cell r="M157">
            <v>108.150279069768</v>
          </cell>
          <cell r="N157">
            <v>108.150279069768</v>
          </cell>
          <cell r="O157">
            <v>44.195796215249402</v>
          </cell>
          <cell r="Z157">
            <v>63.954482854518901</v>
          </cell>
          <cell r="AJ157">
            <v>65.7089334196897</v>
          </cell>
          <cell r="AK157">
            <v>202.19399999999999</v>
          </cell>
          <cell r="AL157">
            <v>202.19399999999999</v>
          </cell>
          <cell r="AM157">
            <v>130.01189947587</v>
          </cell>
          <cell r="AO157">
            <v>6.4731671044412504</v>
          </cell>
          <cell r="BI157">
            <v>21.472310884264399</v>
          </cell>
          <cell r="BJ157">
            <v>112.85246511627901</v>
          </cell>
          <cell r="BK157">
            <v>112.85246511627901</v>
          </cell>
          <cell r="BM157">
            <v>91.3801542320153</v>
          </cell>
          <cell r="CG157">
            <v>244.51367441860501</v>
          </cell>
          <cell r="CH157">
            <v>244.51367441860501</v>
          </cell>
          <cell r="CI157">
            <v>191.06061282487701</v>
          </cell>
          <cell r="CK157">
            <v>53.453061593729402</v>
          </cell>
          <cell r="DE157">
            <v>178.68306976744199</v>
          </cell>
          <cell r="DF157">
            <v>178.68306976744199</v>
          </cell>
          <cell r="DG157">
            <v>96.696604956884897</v>
          </cell>
          <cell r="DI157">
            <v>67.529639443161699</v>
          </cell>
          <cell r="DJ157">
            <v>14.4568253673963</v>
          </cell>
          <cell r="EE157">
            <v>390.28144186046597</v>
          </cell>
          <cell r="EG157">
            <v>390.28144186046597</v>
          </cell>
          <cell r="EH157">
            <v>245.03214084810699</v>
          </cell>
          <cell r="EI157">
            <v>145.249301012361</v>
          </cell>
          <cell r="FA157">
            <v>159.87432558139599</v>
          </cell>
          <cell r="FB157">
            <v>159.87432558139599</v>
          </cell>
          <cell r="FC157">
            <v>133.16811225604599</v>
          </cell>
          <cell r="FO157">
            <v>26.706213325351001</v>
          </cell>
          <cell r="FY157">
            <v>319.74865116279102</v>
          </cell>
          <cell r="FZ157">
            <v>319.74865116279102</v>
          </cell>
          <cell r="GA157">
            <v>46.233017087241898</v>
          </cell>
          <cell r="GM157">
            <v>273.51563407555</v>
          </cell>
        </row>
        <row r="158">
          <cell r="L158">
            <v>16.4838559937333</v>
          </cell>
          <cell r="M158">
            <v>46.021395348837302</v>
          </cell>
          <cell r="N158">
            <v>46.021395348837302</v>
          </cell>
          <cell r="Z158">
            <v>29.537539355104201</v>
          </cell>
          <cell r="AK158">
            <v>86.040000000000106</v>
          </cell>
          <cell r="AL158">
            <v>86.040000000000106</v>
          </cell>
          <cell r="AM158">
            <v>86.040000000000305</v>
          </cell>
          <cell r="BJ158">
            <v>48.0223255813954</v>
          </cell>
          <cell r="BK158">
            <v>48.0223255813954</v>
          </cell>
          <cell r="BM158">
            <v>48.022325581395599</v>
          </cell>
          <cell r="CG158">
            <v>104.048372093023</v>
          </cell>
          <cell r="CH158">
            <v>104.048372093023</v>
          </cell>
          <cell r="CI158">
            <v>104.048372093024</v>
          </cell>
          <cell r="DE158">
            <v>76.035348837209497</v>
          </cell>
          <cell r="DF158">
            <v>76.035348837209497</v>
          </cell>
          <cell r="DG158">
            <v>76.035348837209696</v>
          </cell>
          <cell r="EE158">
            <v>160.85281377205601</v>
          </cell>
          <cell r="EG158">
            <v>166.077209302326</v>
          </cell>
          <cell r="EH158">
            <v>166.077209302326</v>
          </cell>
          <cell r="EI158">
            <v>5.2243955302707903</v>
          </cell>
          <cell r="FA158">
            <v>68.031627906976894</v>
          </cell>
          <cell r="FB158">
            <v>68.031627906976894</v>
          </cell>
          <cell r="FO158">
            <v>68.031627906977107</v>
          </cell>
          <cell r="FY158">
            <v>136.06325581395399</v>
          </cell>
          <cell r="FZ158">
            <v>28.422587462986801</v>
          </cell>
          <cell r="GA158">
            <v>107.640668350968</v>
          </cell>
          <cell r="GM158">
            <v>136.06325581395399</v>
          </cell>
        </row>
        <row r="159">
          <cell r="M159">
            <v>8.1687976744186305E-2</v>
          </cell>
          <cell r="Q159">
            <v>8.1687976744186305E-2</v>
          </cell>
          <cell r="Z159">
            <v>8.1687976744186305E-2</v>
          </cell>
          <cell r="AK159">
            <v>0.152721</v>
          </cell>
          <cell r="AN159">
            <v>0.152721</v>
          </cell>
          <cell r="AO159">
            <v>0.152721</v>
          </cell>
          <cell r="AQ159">
            <v>0.152721</v>
          </cell>
          <cell r="AY159">
            <v>0.152721</v>
          </cell>
          <cell r="CK159">
            <v>0.18468586046511601</v>
          </cell>
          <cell r="CM159">
            <v>0.18468586046511601</v>
          </cell>
          <cell r="CS159">
            <v>0.18468586046511601</v>
          </cell>
          <cell r="DI159">
            <v>0.13496274418604701</v>
          </cell>
          <cell r="DJ159">
            <v>0.13496274418604701</v>
          </cell>
          <cell r="ED159">
            <v>0.29478704651162801</v>
          </cell>
          <cell r="EE159">
            <v>0.29478704651162801</v>
          </cell>
          <cell r="EG159">
            <v>0.29478704651162801</v>
          </cell>
          <cell r="EH159">
            <v>0.29478704651162801</v>
          </cell>
          <cell r="EI159">
            <v>0.29478704651162801</v>
          </cell>
          <cell r="EJ159">
            <v>0.29478704651162801</v>
          </cell>
          <cell r="EK159">
            <v>3.1964860465114701E-2</v>
          </cell>
          <cell r="EP159">
            <v>0.29478704651162801</v>
          </cell>
          <cell r="FA159">
            <v>0.120756139534884</v>
          </cell>
          <cell r="FC159">
            <v>0.120756139534884</v>
          </cell>
          <cell r="FD159">
            <v>0.120756139534884</v>
          </cell>
          <cell r="FI159">
            <v>0.120756139534884</v>
          </cell>
          <cell r="FO159">
            <v>0.120756139534884</v>
          </cell>
          <cell r="FY159">
            <v>0.24151227906976799</v>
          </cell>
          <cell r="FZ159">
            <v>0.24151227906976799</v>
          </cell>
          <cell r="GA159">
            <v>0.24151227906976799</v>
          </cell>
          <cell r="GC159">
            <v>0.24151227906976799</v>
          </cell>
          <cell r="GE159">
            <v>0.24151227906976799</v>
          </cell>
          <cell r="GJ159">
            <v>0.24151227906976799</v>
          </cell>
          <cell r="GM159">
            <v>0.24151227906976799</v>
          </cell>
        </row>
        <row r="160">
          <cell r="E160">
            <v>1.21374527023256</v>
          </cell>
          <cell r="M160">
            <v>1.21374527023256</v>
          </cell>
          <cell r="S160">
            <v>1.21374527023256</v>
          </cell>
          <cell r="Z160">
            <v>1.21374527023256</v>
          </cell>
          <cell r="AK160">
            <v>2.2691759399999998</v>
          </cell>
          <cell r="AO160">
            <v>2.2691759399999998</v>
          </cell>
          <cell r="AR160">
            <v>2.2691759399999998</v>
          </cell>
          <cell r="AS160">
            <v>2.2691759399999998</v>
          </cell>
          <cell r="AV160">
            <v>2.2691759399999998</v>
          </cell>
          <cell r="BN160">
            <v>1.26651680372093</v>
          </cell>
          <cell r="BR160">
            <v>1.26651680372093</v>
          </cell>
          <cell r="BU160">
            <v>1.26651680372093</v>
          </cell>
          <cell r="CK160">
            <v>2.74411974139535</v>
          </cell>
          <cell r="CM160">
            <v>2.74411974139535</v>
          </cell>
          <cell r="CS160">
            <v>1.79423213860466</v>
          </cell>
          <cell r="DI160">
            <v>2.00531827255814</v>
          </cell>
          <cell r="DJ160">
            <v>2.00531827255814</v>
          </cell>
          <cell r="ED160">
            <v>4.3800372795348901</v>
          </cell>
          <cell r="EE160">
            <v>4.3800372795348901</v>
          </cell>
          <cell r="EG160">
            <v>4.3800372795348901</v>
          </cell>
          <cell r="EH160">
            <v>4.3800372795348901</v>
          </cell>
          <cell r="EI160">
            <v>4.3800372795348901</v>
          </cell>
          <cell r="EJ160">
            <v>4.3800372795348901</v>
          </cell>
          <cell r="EP160">
            <v>4.3800372795348901</v>
          </cell>
          <cell r="FA160">
            <v>1.79423213860465</v>
          </cell>
          <cell r="FC160">
            <v>1.79423213860465</v>
          </cell>
          <cell r="FO160">
            <v>1.79423213860465</v>
          </cell>
          <cell r="FY160">
            <v>3.5884642772093098</v>
          </cell>
          <cell r="FZ160">
            <v>3.5884642772093098</v>
          </cell>
          <cell r="GA160">
            <v>3.5884642772093098</v>
          </cell>
          <cell r="GC160">
            <v>3.5884642772093098</v>
          </cell>
          <cell r="GE160">
            <v>3.5884642772093098</v>
          </cell>
          <cell r="GK160">
            <v>3.5884642772093098</v>
          </cell>
          <cell r="GM160">
            <v>3.5884642772093098</v>
          </cell>
        </row>
        <row r="161">
          <cell r="E161">
            <v>10.6999744186047</v>
          </cell>
          <cell r="M161">
            <v>10.6999744186047</v>
          </cell>
          <cell r="X161">
            <v>10.6999744186047</v>
          </cell>
          <cell r="Z161">
            <v>10.6999744186047</v>
          </cell>
          <cell r="AK161">
            <v>20.004300000000001</v>
          </cell>
          <cell r="AO161">
            <v>20.004300000000001</v>
          </cell>
          <cell r="AQ161">
            <v>20.004300000000001</v>
          </cell>
          <cell r="AX161">
            <v>20.004300000000001</v>
          </cell>
          <cell r="BK161">
            <v>11.165190697674401</v>
          </cell>
          <cell r="BO161">
            <v>11.165190697674401</v>
          </cell>
          <cell r="CK161">
            <v>24.191246511627899</v>
          </cell>
          <cell r="CM161">
            <v>24.191246511627899</v>
          </cell>
          <cell r="CT161">
            <v>9.0484428871403502</v>
          </cell>
          <cell r="DI161">
            <v>17.6782186046512</v>
          </cell>
          <cell r="DJ161">
            <v>17.6782186046512</v>
          </cell>
          <cell r="DK161">
            <v>17.6782186046512</v>
          </cell>
          <cell r="EE161">
            <v>38.612951162790701</v>
          </cell>
          <cell r="EG161">
            <v>38.612951162790701</v>
          </cell>
          <cell r="EH161">
            <v>38.612951162790701</v>
          </cell>
          <cell r="EI161">
            <v>38.612951162790701</v>
          </cell>
          <cell r="EJ161">
            <v>38.612951162790701</v>
          </cell>
          <cell r="EK161">
            <v>27.238426880301301</v>
          </cell>
          <cell r="EP161">
            <v>38.612951162790701</v>
          </cell>
          <cell r="FA161">
            <v>15.817353488372101</v>
          </cell>
          <cell r="FL161">
            <v>15.817353488372101</v>
          </cell>
          <cell r="FO161">
            <v>15.817353488372101</v>
          </cell>
          <cell r="FY161">
            <v>31.634706976744202</v>
          </cell>
          <cell r="FZ161">
            <v>31.634706976744202</v>
          </cell>
          <cell r="GA161">
            <v>31.634706976744202</v>
          </cell>
          <cell r="GC161">
            <v>31.634706976744202</v>
          </cell>
          <cell r="GF161">
            <v>31.634706976744202</v>
          </cell>
          <cell r="GG161">
            <v>31.634706976744202</v>
          </cell>
          <cell r="GL161">
            <v>31.634706976744202</v>
          </cell>
          <cell r="GM161">
            <v>31.634706976744202</v>
          </cell>
        </row>
        <row r="162">
          <cell r="F162">
            <v>3435.9771632458301</v>
          </cell>
          <cell r="G162">
            <v>4012.2187527341998</v>
          </cell>
          <cell r="H162">
            <v>3944.3955710832402</v>
          </cell>
          <cell r="I162">
            <v>3741.83430895639</v>
          </cell>
          <cell r="J162">
            <v>3136.2154468131698</v>
          </cell>
          <cell r="K162">
            <v>2251.7821409129201</v>
          </cell>
          <cell r="L162">
            <v>1055.44593174125</v>
          </cell>
          <cell r="M162">
            <v>223.842044902667</v>
          </cell>
          <cell r="N162">
            <v>2.1429797926963201</v>
          </cell>
          <cell r="Y162">
            <v>13.482323199082799</v>
          </cell>
          <cell r="Z162">
            <v>209.572070190375</v>
          </cell>
          <cell r="AA162">
            <v>1053.6861337657899</v>
          </cell>
          <cell r="AB162">
            <v>2298.8709286756098</v>
          </cell>
          <cell r="AD162">
            <v>5678.6650606589801</v>
          </cell>
          <cell r="AE162">
            <v>6705.8261890004997</v>
          </cell>
          <cell r="AF162">
            <v>7010.6738573310204</v>
          </cell>
          <cell r="AG162">
            <v>6322.5743377275703</v>
          </cell>
          <cell r="AH162">
            <v>5286.3788187627397</v>
          </cell>
          <cell r="AI162">
            <v>3737.9957033444198</v>
          </cell>
          <cell r="AJ162">
            <v>1877.8929455237901</v>
          </cell>
          <cell r="AK162">
            <v>335.21436456659598</v>
          </cell>
          <cell r="AL162">
            <v>12.4703776591973</v>
          </cell>
          <cell r="AW162">
            <v>17.233000616273898</v>
          </cell>
          <cell r="AX162">
            <v>346.98162518756197</v>
          </cell>
          <cell r="AY162">
            <v>1655.41610154003</v>
          </cell>
          <cell r="AZ162">
            <v>3738.8182176155601</v>
          </cell>
          <cell r="BB162">
            <v>4183.9381978532101</v>
          </cell>
          <cell r="BC162">
            <v>4744.6127946263396</v>
          </cell>
          <cell r="BD162">
            <v>4880.07034369949</v>
          </cell>
          <cell r="BE162">
            <v>4882.33611444489</v>
          </cell>
          <cell r="BF162">
            <v>4384.6144028920398</v>
          </cell>
          <cell r="BG162">
            <v>3730.34718447878</v>
          </cell>
          <cell r="BH162">
            <v>2316.7579916530299</v>
          </cell>
          <cell r="BI162">
            <v>1117.4618417771901</v>
          </cell>
          <cell r="BJ162">
            <v>313.81665271772601</v>
          </cell>
          <cell r="BK162">
            <v>29.055177793977599</v>
          </cell>
          <cell r="BT162">
            <v>12.9356257915593</v>
          </cell>
          <cell r="BU162">
            <v>140.15198911427299</v>
          </cell>
          <cell r="BV162">
            <v>715.96874658788704</v>
          </cell>
          <cell r="BW162">
            <v>1944.2386249825399</v>
          </cell>
          <cell r="BX162">
            <v>3170.2131147135401</v>
          </cell>
          <cell r="BZ162">
            <v>7976.7434015016697</v>
          </cell>
          <cell r="CA162">
            <v>9100.6705880147892</v>
          </cell>
          <cell r="CB162">
            <v>9798.2219257767701</v>
          </cell>
          <cell r="CC162">
            <v>9419.3655586827208</v>
          </cell>
          <cell r="CD162">
            <v>8290.0158249717297</v>
          </cell>
          <cell r="CE162">
            <v>6390.4077005379304</v>
          </cell>
          <cell r="CF162">
            <v>4600.0366289748899</v>
          </cell>
          <cell r="CG162">
            <v>2094.1299728782401</v>
          </cell>
          <cell r="CH162">
            <v>575.65632708314399</v>
          </cell>
          <cell r="CI162">
            <v>58.749608989980302</v>
          </cell>
          <cell r="CR162">
            <v>23.1019762276275</v>
          </cell>
          <cell r="CS162">
            <v>253.447930863929</v>
          </cell>
          <cell r="CT162">
            <v>1356.5191666159999</v>
          </cell>
          <cell r="CU162">
            <v>3597.1862581492001</v>
          </cell>
          <cell r="CV162">
            <v>6110.1999805436599</v>
          </cell>
          <cell r="CX162">
            <v>4672.6684030602</v>
          </cell>
          <cell r="CY162">
            <v>5408.5453270254502</v>
          </cell>
          <cell r="CZ162">
            <v>5704.8047246261604</v>
          </cell>
          <cell r="DA162">
            <v>5213.3447346213297</v>
          </cell>
          <cell r="DB162">
            <v>4921.7396694641302</v>
          </cell>
          <cell r="DC162">
            <v>4059.6799241147701</v>
          </cell>
          <cell r="DD162">
            <v>2846.1067035670699</v>
          </cell>
          <cell r="DE162">
            <v>1522.6466870672</v>
          </cell>
          <cell r="DF162">
            <v>525.70509093049702</v>
          </cell>
          <cell r="DG162">
            <v>92.113576847994395</v>
          </cell>
          <cell r="DP162">
            <v>20.17658976141</v>
          </cell>
          <cell r="DQ162">
            <v>237.46474469341101</v>
          </cell>
          <cell r="DR162">
            <v>1024.3400216291</v>
          </cell>
          <cell r="DS162">
            <v>2407.82568576315</v>
          </cell>
          <cell r="DT162">
            <v>3614.2005180984702</v>
          </cell>
          <cell r="DV162">
            <v>11098.5521992507</v>
          </cell>
          <cell r="DW162">
            <v>12785.1676924573</v>
          </cell>
          <cell r="DX162">
            <v>12725.528620360101</v>
          </cell>
          <cell r="DY162">
            <v>13235.520788624101</v>
          </cell>
          <cell r="DZ162">
            <v>11583.705423790099</v>
          </cell>
          <cell r="EA162">
            <v>9844.4928270680502</v>
          </cell>
          <cell r="EB162">
            <v>6933.8295514159499</v>
          </cell>
          <cell r="EC162">
            <v>3729.91309686456</v>
          </cell>
          <cell r="ED162">
            <v>1308.62822690096</v>
          </cell>
          <cell r="EE162">
            <v>251.25743899405501</v>
          </cell>
          <cell r="EN162">
            <v>44.9661702887853</v>
          </cell>
          <cell r="EO162">
            <v>495.14001634621502</v>
          </cell>
          <cell r="EP162">
            <v>2218.8858893471202</v>
          </cell>
          <cell r="EQ162">
            <v>5313.2549199261703</v>
          </cell>
          <cell r="ER162">
            <v>8379.9682193481094</v>
          </cell>
          <cell r="ET162">
            <v>3354.6414234375702</v>
          </cell>
          <cell r="EU162">
            <v>4605.7454827157599</v>
          </cell>
          <cell r="EV162">
            <v>5284.7319391005803</v>
          </cell>
          <cell r="EW162">
            <v>5104.2779847804504</v>
          </cell>
          <cell r="EX162">
            <v>4619.8855705157703</v>
          </cell>
          <cell r="EY162">
            <v>3204.8907606535199</v>
          </cell>
          <cell r="EZ162">
            <v>1660.5896731127</v>
          </cell>
          <cell r="FA162">
            <v>378.76134293968897</v>
          </cell>
          <cell r="FB162">
            <v>25.961956457730398</v>
          </cell>
          <cell r="FN162">
            <v>74.812393315770905</v>
          </cell>
          <cell r="FO162">
            <v>551.50538291783096</v>
          </cell>
          <cell r="FP162">
            <v>1763.74518010475</v>
          </cell>
          <cell r="FR162">
            <v>8302.4553506327502</v>
          </cell>
          <cell r="FS162">
            <v>11176.0610572062</v>
          </cell>
          <cell r="FT162">
            <v>12413.8222443171</v>
          </cell>
          <cell r="FU162">
            <v>12115.3069486104</v>
          </cell>
          <cell r="FV162">
            <v>10528.931757089</v>
          </cell>
          <cell r="FW162">
            <v>7695.8581716276503</v>
          </cell>
          <cell r="FX162">
            <v>3789.6484271959898</v>
          </cell>
          <cell r="FY162">
            <v>1042.0027905798399</v>
          </cell>
          <cell r="FZ162">
            <v>60.5674087219939</v>
          </cell>
          <cell r="GL162">
            <v>168.46425079238401</v>
          </cell>
          <cell r="GM162">
            <v>1301.2027679820701</v>
          </cell>
          <cell r="GN162">
            <v>4439.5470026687699</v>
          </cell>
        </row>
        <row r="163">
          <cell r="E163">
            <v>9.7902694967442105</v>
          </cell>
          <cell r="F163">
            <v>9.7902694967442105</v>
          </cell>
          <cell r="G163">
            <v>9.7902694967442105</v>
          </cell>
          <cell r="H163">
            <v>9.7902694967442105</v>
          </cell>
          <cell r="I163">
            <v>9.7902694967442105</v>
          </cell>
          <cell r="J163">
            <v>9.7902694967442105</v>
          </cell>
          <cell r="K163">
            <v>9.7902694967442105</v>
          </cell>
          <cell r="L163">
            <v>9.7902694967442105</v>
          </cell>
          <cell r="M163">
            <v>9.7902694967442105</v>
          </cell>
          <cell r="N163">
            <v>9.7902694967442105</v>
          </cell>
          <cell r="O163">
            <v>9.7902694967442105</v>
          </cell>
          <cell r="P163">
            <v>9.7902694967442105</v>
          </cell>
          <cell r="Q163">
            <v>9.7902694967442105</v>
          </cell>
          <cell r="R163">
            <v>9.7902694967442105</v>
          </cell>
          <cell r="S163">
            <v>9.7902694967442105</v>
          </cell>
          <cell r="T163">
            <v>9.7902694967442105</v>
          </cell>
          <cell r="U163">
            <v>9.7902694967442105</v>
          </cell>
          <cell r="V163">
            <v>9.7902694967442105</v>
          </cell>
          <cell r="W163">
            <v>9.7902694967442105</v>
          </cell>
          <cell r="X163">
            <v>9.7902694967442105</v>
          </cell>
          <cell r="Y163">
            <v>9.7902694967442105</v>
          </cell>
          <cell r="Z163">
            <v>9.7902694967442105</v>
          </cell>
          <cell r="AA163">
            <v>9.7902694967442105</v>
          </cell>
          <cell r="AB163">
            <v>9.7902694967442105</v>
          </cell>
          <cell r="AC163">
            <v>18.30354732</v>
          </cell>
          <cell r="AD163">
            <v>18.30354732</v>
          </cell>
          <cell r="AE163">
            <v>18.30354732</v>
          </cell>
          <cell r="AF163">
            <v>18.30354732</v>
          </cell>
          <cell r="AG163">
            <v>18.30354732</v>
          </cell>
          <cell r="AH163">
            <v>18.30354732</v>
          </cell>
          <cell r="AI163">
            <v>18.30354732</v>
          </cell>
          <cell r="AJ163">
            <v>18.30354732</v>
          </cell>
          <cell r="AK163">
            <v>18.30354732</v>
          </cell>
          <cell r="AL163">
            <v>18.30354732</v>
          </cell>
          <cell r="AM163">
            <v>18.30354732</v>
          </cell>
          <cell r="AN163">
            <v>18.30354732</v>
          </cell>
          <cell r="AO163">
            <v>18.30354732</v>
          </cell>
          <cell r="AP163">
            <v>18.30354732</v>
          </cell>
          <cell r="AQ163">
            <v>18.30354732</v>
          </cell>
          <cell r="AR163">
            <v>18.30354732</v>
          </cell>
          <cell r="AS163">
            <v>18.30354732</v>
          </cell>
          <cell r="AT163">
            <v>18.30354732</v>
          </cell>
          <cell r="AU163">
            <v>18.30354732</v>
          </cell>
          <cell r="AV163">
            <v>18.30354732</v>
          </cell>
          <cell r="AW163">
            <v>18.30354732</v>
          </cell>
          <cell r="AX163">
            <v>18.30354732</v>
          </cell>
          <cell r="AY163">
            <v>18.30354732</v>
          </cell>
          <cell r="AZ163">
            <v>18.30354732</v>
          </cell>
          <cell r="BA163">
            <v>10.215933387907</v>
          </cell>
          <cell r="BB163">
            <v>10.215933387907</v>
          </cell>
          <cell r="BC163">
            <v>10.215933387907</v>
          </cell>
          <cell r="BD163">
            <v>10.215933387907</v>
          </cell>
          <cell r="BE163">
            <v>10.215933387907</v>
          </cell>
          <cell r="BF163">
            <v>10.215933387907</v>
          </cell>
          <cell r="BG163">
            <v>10.215933387907</v>
          </cell>
          <cell r="BH163">
            <v>10.215933387907</v>
          </cell>
          <cell r="BI163">
            <v>10.215933387907</v>
          </cell>
          <cell r="BJ163">
            <v>10.215933387907</v>
          </cell>
          <cell r="BK163">
            <v>10.215933387907</v>
          </cell>
          <cell r="BL163">
            <v>10.215933387907</v>
          </cell>
          <cell r="BM163">
            <v>10.215933387907</v>
          </cell>
          <cell r="BN163">
            <v>10.215933387907</v>
          </cell>
          <cell r="BO163">
            <v>10.215933387907</v>
          </cell>
          <cell r="BP163">
            <v>10.215933387907</v>
          </cell>
          <cell r="BQ163">
            <v>10.215933387907</v>
          </cell>
          <cell r="BR163">
            <v>10.215933387907</v>
          </cell>
          <cell r="BS163">
            <v>10.215933387907</v>
          </cell>
          <cell r="BT163">
            <v>10.215933387907</v>
          </cell>
          <cell r="BU163">
            <v>10.215933387907</v>
          </cell>
          <cell r="BV163">
            <v>10.215933387907</v>
          </cell>
          <cell r="BW163">
            <v>10.215933387907</v>
          </cell>
          <cell r="BX163">
            <v>10.215933387907</v>
          </cell>
          <cell r="BY163">
            <v>22.1345223404651</v>
          </cell>
          <cell r="BZ163">
            <v>22.1345223404651</v>
          </cell>
          <cell r="CA163">
            <v>22.1345223404651</v>
          </cell>
          <cell r="CB163">
            <v>22.1345223404651</v>
          </cell>
          <cell r="CC163">
            <v>22.1345223404651</v>
          </cell>
          <cell r="CD163">
            <v>22.1345223404651</v>
          </cell>
          <cell r="CE163">
            <v>22.1345223404651</v>
          </cell>
          <cell r="CF163">
            <v>22.1345223404651</v>
          </cell>
          <cell r="CG163">
            <v>22.1345223404651</v>
          </cell>
          <cell r="CH163">
            <v>22.1345223404651</v>
          </cell>
          <cell r="CI163">
            <v>22.1345223404651</v>
          </cell>
          <cell r="CJ163">
            <v>22.1345223404651</v>
          </cell>
          <cell r="CK163">
            <v>22.1345223404651</v>
          </cell>
          <cell r="CL163">
            <v>22.1345223404651</v>
          </cell>
          <cell r="CM163">
            <v>22.1345223404651</v>
          </cell>
          <cell r="CN163">
            <v>22.1345223404651</v>
          </cell>
          <cell r="CO163">
            <v>22.1345223404651</v>
          </cell>
          <cell r="CP163">
            <v>22.1345223404651</v>
          </cell>
          <cell r="CQ163">
            <v>22.1345223404651</v>
          </cell>
          <cell r="CR163">
            <v>22.1345223404651</v>
          </cell>
          <cell r="CS163">
            <v>22.1345223404651</v>
          </cell>
          <cell r="CT163">
            <v>22.1345223404651</v>
          </cell>
          <cell r="CU163">
            <v>22.1345223404651</v>
          </cell>
          <cell r="CV163">
            <v>22.1345223404651</v>
          </cell>
          <cell r="CW163">
            <v>16.175227864186098</v>
          </cell>
          <cell r="CX163">
            <v>16.175227864186098</v>
          </cell>
          <cell r="CY163">
            <v>16.175227864186098</v>
          </cell>
          <cell r="CZ163">
            <v>16.175227864186098</v>
          </cell>
          <cell r="DA163">
            <v>16.175227864186098</v>
          </cell>
          <cell r="DB163">
            <v>16.175227864186098</v>
          </cell>
          <cell r="DC163">
            <v>16.175227864186098</v>
          </cell>
          <cell r="DD163">
            <v>16.175227864186098</v>
          </cell>
          <cell r="DE163">
            <v>16.175227864186098</v>
          </cell>
          <cell r="DF163">
            <v>16.175227864186098</v>
          </cell>
          <cell r="DG163">
            <v>16.175227864186098</v>
          </cell>
          <cell r="DH163">
            <v>16.175227864186098</v>
          </cell>
          <cell r="DI163">
            <v>16.175227864186098</v>
          </cell>
          <cell r="DJ163">
            <v>16.175227864186098</v>
          </cell>
          <cell r="DK163">
            <v>16.175227864186098</v>
          </cell>
          <cell r="DL163">
            <v>16.175227864186098</v>
          </cell>
          <cell r="DM163">
            <v>16.175227864186098</v>
          </cell>
          <cell r="DN163">
            <v>16.175227864186098</v>
          </cell>
          <cell r="DO163">
            <v>16.175227864186098</v>
          </cell>
          <cell r="DP163">
            <v>16.175227864186098</v>
          </cell>
          <cell r="DQ163">
            <v>16.175227864186098</v>
          </cell>
          <cell r="DR163">
            <v>16.175227864186098</v>
          </cell>
          <cell r="DS163">
            <v>16.175227864186098</v>
          </cell>
          <cell r="DT163">
            <v>16.175227864186098</v>
          </cell>
          <cell r="DU163">
            <v>35.330102966511703</v>
          </cell>
          <cell r="DV163">
            <v>35.330102966511703</v>
          </cell>
          <cell r="DW163">
            <v>35.330102966511703</v>
          </cell>
          <cell r="DX163">
            <v>35.330102966511703</v>
          </cell>
          <cell r="DY163">
            <v>35.330102966511703</v>
          </cell>
          <cell r="DZ163">
            <v>35.330102966511703</v>
          </cell>
          <cell r="EA163">
            <v>35.330102966511703</v>
          </cell>
          <cell r="EB163">
            <v>35.330102966511703</v>
          </cell>
          <cell r="EC163">
            <v>35.330102966511703</v>
          </cell>
          <cell r="ED163">
            <v>35.330102966511703</v>
          </cell>
          <cell r="EE163">
            <v>35.330102966511703</v>
          </cell>
          <cell r="EF163">
            <v>35.330102966511703</v>
          </cell>
          <cell r="EG163">
            <v>35.330102966511703</v>
          </cell>
          <cell r="EH163">
            <v>35.330102966511703</v>
          </cell>
          <cell r="EI163">
            <v>35.330102966511703</v>
          </cell>
          <cell r="EJ163">
            <v>35.330102966511703</v>
          </cell>
          <cell r="EK163">
            <v>35.330102966511703</v>
          </cell>
          <cell r="EL163">
            <v>35.330102966511703</v>
          </cell>
          <cell r="EM163">
            <v>35.330102966511703</v>
          </cell>
          <cell r="EN163">
            <v>35.330102966511703</v>
          </cell>
          <cell r="EO163">
            <v>35.330102966511703</v>
          </cell>
          <cell r="EP163">
            <v>35.330102966511703</v>
          </cell>
          <cell r="EQ163">
            <v>35.330102966514197</v>
          </cell>
          <cell r="ER163">
            <v>35.330102966511703</v>
          </cell>
          <cell r="ES163">
            <v>14.4725722995349</v>
          </cell>
          <cell r="ET163">
            <v>14.4725722995349</v>
          </cell>
          <cell r="EU163">
            <v>14.4725722995349</v>
          </cell>
          <cell r="EV163">
            <v>14.4725722995349</v>
          </cell>
          <cell r="EW163">
            <v>14.4725722995349</v>
          </cell>
          <cell r="EX163">
            <v>14.4725722995349</v>
          </cell>
          <cell r="EY163">
            <v>14.4725722995349</v>
          </cell>
          <cell r="EZ163">
            <v>14.4725722995349</v>
          </cell>
          <cell r="FA163">
            <v>14.4725722995349</v>
          </cell>
          <cell r="FB163">
            <v>14.4725722995349</v>
          </cell>
          <cell r="FC163">
            <v>14.4725722995349</v>
          </cell>
          <cell r="FD163">
            <v>14.4725722995349</v>
          </cell>
          <cell r="FE163">
            <v>14.4725722995349</v>
          </cell>
          <cell r="FF163">
            <v>14.4725722995349</v>
          </cell>
          <cell r="FG163">
            <v>14.4725722995349</v>
          </cell>
          <cell r="FH163">
            <v>14.4725722995349</v>
          </cell>
          <cell r="FI163">
            <v>14.4725722995349</v>
          </cell>
          <cell r="FJ163">
            <v>14.4725722995349</v>
          </cell>
          <cell r="FK163">
            <v>14.4725722995349</v>
          </cell>
          <cell r="FL163">
            <v>14.4725722995349</v>
          </cell>
          <cell r="FM163">
            <v>14.4725722995349</v>
          </cell>
          <cell r="FN163">
            <v>14.4725722995349</v>
          </cell>
          <cell r="FO163">
            <v>14.4725722995349</v>
          </cell>
          <cell r="FP163">
            <v>14.4725722995349</v>
          </cell>
          <cell r="FQ163">
            <v>28.945144599069799</v>
          </cell>
          <cell r="FR163">
            <v>28.945144599069799</v>
          </cell>
          <cell r="FS163">
            <v>28.945144599069799</v>
          </cell>
          <cell r="FT163">
            <v>28.945144599069799</v>
          </cell>
          <cell r="FU163">
            <v>28.945144599069799</v>
          </cell>
          <cell r="FV163">
            <v>28.945144599069799</v>
          </cell>
          <cell r="FW163">
            <v>28.945144599069799</v>
          </cell>
          <cell r="FX163">
            <v>28.945144599069799</v>
          </cell>
          <cell r="FY163">
            <v>28.945144599069799</v>
          </cell>
          <cell r="FZ163">
            <v>28.945144599069799</v>
          </cell>
          <cell r="GA163">
            <v>28.945144599069799</v>
          </cell>
          <cell r="GB163">
            <v>28.945144599069799</v>
          </cell>
          <cell r="GC163">
            <v>28.945144599069799</v>
          </cell>
          <cell r="GD163">
            <v>28.945144599069799</v>
          </cell>
          <cell r="GE163">
            <v>28.945144599069799</v>
          </cell>
          <cell r="GF163">
            <v>28.945144599069799</v>
          </cell>
          <cell r="GG163">
            <v>28.945144599069799</v>
          </cell>
          <cell r="GH163">
            <v>28.945144599069799</v>
          </cell>
          <cell r="GI163">
            <v>28.945144599069799</v>
          </cell>
          <cell r="GJ163">
            <v>28.945144599069799</v>
          </cell>
          <cell r="GK163">
            <v>28.945144599069799</v>
          </cell>
          <cell r="GL163">
            <v>28.945144599069799</v>
          </cell>
          <cell r="GM163">
            <v>28.945144599069799</v>
          </cell>
          <cell r="GN163">
            <v>28.945144599069799</v>
          </cell>
        </row>
        <row r="164">
          <cell r="E164">
            <v>27.842944186046498</v>
          </cell>
          <cell r="F164">
            <v>27.842944186046498</v>
          </cell>
          <cell r="G164">
            <v>27.842944186046498</v>
          </cell>
          <cell r="H164">
            <v>27.842944186046498</v>
          </cell>
          <cell r="I164">
            <v>27.842944186046498</v>
          </cell>
          <cell r="J164">
            <v>27.842944186046498</v>
          </cell>
          <cell r="K164">
            <v>27.842944186046498</v>
          </cell>
          <cell r="L164">
            <v>27.842944186046498</v>
          </cell>
          <cell r="M164">
            <v>27.842944186046498</v>
          </cell>
          <cell r="N164">
            <v>27.842944186046498</v>
          </cell>
          <cell r="O164">
            <v>27.842944186046498</v>
          </cell>
          <cell r="P164">
            <v>27.842944186046498</v>
          </cell>
          <cell r="Q164">
            <v>27.842944186046498</v>
          </cell>
          <cell r="R164">
            <v>27.842944186046498</v>
          </cell>
          <cell r="S164">
            <v>27.842944186046498</v>
          </cell>
          <cell r="T164">
            <v>27.842944186046498</v>
          </cell>
          <cell r="U164">
            <v>27.842944186046498</v>
          </cell>
          <cell r="V164">
            <v>27.842944186046498</v>
          </cell>
          <cell r="W164">
            <v>27.842944186046498</v>
          </cell>
          <cell r="X164">
            <v>27.842944186046498</v>
          </cell>
          <cell r="Y164">
            <v>27.842944186046498</v>
          </cell>
          <cell r="Z164">
            <v>27.842944186046498</v>
          </cell>
          <cell r="AA164">
            <v>27.842944186046498</v>
          </cell>
          <cell r="AB164">
            <v>27.842944186046498</v>
          </cell>
          <cell r="AC164">
            <v>52.054200000000101</v>
          </cell>
          <cell r="AD164">
            <v>52.054200000000101</v>
          </cell>
          <cell r="AE164">
            <v>52.054200000000101</v>
          </cell>
          <cell r="AF164">
            <v>52.054200000000101</v>
          </cell>
          <cell r="AG164">
            <v>52.054200000000101</v>
          </cell>
          <cell r="AH164">
            <v>52.054200000000101</v>
          </cell>
          <cell r="AI164">
            <v>52.054200000000101</v>
          </cell>
          <cell r="AJ164">
            <v>52.054200000000101</v>
          </cell>
          <cell r="AK164">
            <v>52.054200000000101</v>
          </cell>
          <cell r="AL164">
            <v>52.054200000000101</v>
          </cell>
          <cell r="AM164">
            <v>52.054200000000101</v>
          </cell>
          <cell r="AN164">
            <v>52.054200000000101</v>
          </cell>
          <cell r="AO164">
            <v>52.054200000000101</v>
          </cell>
          <cell r="AP164">
            <v>52.054200000000101</v>
          </cell>
          <cell r="AQ164">
            <v>52.054200000000101</v>
          </cell>
          <cell r="AR164">
            <v>52.054200000000101</v>
          </cell>
          <cell r="AS164">
            <v>52.054200000000101</v>
          </cell>
          <cell r="AT164">
            <v>52.054200000000101</v>
          </cell>
          <cell r="AU164">
            <v>52.054200000000101</v>
          </cell>
          <cell r="AV164">
            <v>52.054200000000101</v>
          </cell>
          <cell r="AW164">
            <v>52.054200000000101</v>
          </cell>
          <cell r="AX164">
            <v>52.054200000000101</v>
          </cell>
          <cell r="AY164">
            <v>52.054200000000101</v>
          </cell>
          <cell r="AZ164">
            <v>52.054200000000101</v>
          </cell>
          <cell r="BA164">
            <v>29.053506976744199</v>
          </cell>
          <cell r="BB164">
            <v>29.053506976744199</v>
          </cell>
          <cell r="BC164">
            <v>29.053506976744199</v>
          </cell>
          <cell r="BD164">
            <v>29.053506976744199</v>
          </cell>
          <cell r="BE164">
            <v>29.053506976744199</v>
          </cell>
          <cell r="BF164">
            <v>29.053506976744199</v>
          </cell>
          <cell r="BG164">
            <v>29.053506976744199</v>
          </cell>
          <cell r="BH164">
            <v>29.053506976744199</v>
          </cell>
          <cell r="BI164">
            <v>29.053506976744199</v>
          </cell>
          <cell r="BJ164">
            <v>29.053506976744199</v>
          </cell>
          <cell r="BK164">
            <v>29.053506976744199</v>
          </cell>
          <cell r="BL164">
            <v>29.053506976744199</v>
          </cell>
          <cell r="BM164">
            <v>29.053506976744199</v>
          </cell>
          <cell r="BN164">
            <v>29.053506976744199</v>
          </cell>
          <cell r="BO164">
            <v>29.053506976744199</v>
          </cell>
          <cell r="BP164">
            <v>29.053506976744199</v>
          </cell>
          <cell r="BQ164">
            <v>29.053506976744199</v>
          </cell>
          <cell r="BR164">
            <v>29.053506976744199</v>
          </cell>
          <cell r="BS164">
            <v>29.053506976744199</v>
          </cell>
          <cell r="BT164">
            <v>29.053506976744199</v>
          </cell>
          <cell r="BU164">
            <v>29.053506976744199</v>
          </cell>
          <cell r="BV164">
            <v>29.053506976744199</v>
          </cell>
          <cell r="BW164">
            <v>29.053506976744199</v>
          </cell>
          <cell r="BX164">
            <v>29.053506976744199</v>
          </cell>
          <cell r="BY164">
            <v>62.949265116279101</v>
          </cell>
          <cell r="BZ164">
            <v>62.949265116279101</v>
          </cell>
          <cell r="CA164">
            <v>62.949265116279101</v>
          </cell>
          <cell r="CB164">
            <v>62.949265116279101</v>
          </cell>
          <cell r="CC164">
            <v>62.949265116279101</v>
          </cell>
          <cell r="CD164">
            <v>62.949265116279101</v>
          </cell>
          <cell r="CE164">
            <v>62.949265116279101</v>
          </cell>
          <cell r="CF164">
            <v>62.949265116279101</v>
          </cell>
          <cell r="CG164">
            <v>62.949265116279101</v>
          </cell>
          <cell r="CH164">
            <v>62.949265116279101</v>
          </cell>
          <cell r="CI164">
            <v>62.949265116279101</v>
          </cell>
          <cell r="CJ164">
            <v>62.949265116279101</v>
          </cell>
          <cell r="CK164">
            <v>62.949265116279101</v>
          </cell>
          <cell r="CL164">
            <v>62.949265116279101</v>
          </cell>
          <cell r="CM164">
            <v>62.949265116279101</v>
          </cell>
          <cell r="CN164">
            <v>62.949265116279101</v>
          </cell>
          <cell r="CO164">
            <v>62.949265116279101</v>
          </cell>
          <cell r="CP164">
            <v>62.949265116279101</v>
          </cell>
          <cell r="CQ164">
            <v>62.949265116279101</v>
          </cell>
          <cell r="CR164">
            <v>62.949265116279101</v>
          </cell>
          <cell r="CS164">
            <v>62.949265116279101</v>
          </cell>
          <cell r="CT164">
            <v>62.949265116279101</v>
          </cell>
          <cell r="CU164">
            <v>62.949265116279101</v>
          </cell>
          <cell r="CV164">
            <v>62.949265116279101</v>
          </cell>
          <cell r="CW164">
            <v>46.001386046511698</v>
          </cell>
          <cell r="CX164">
            <v>46.001386046511698</v>
          </cell>
          <cell r="CY164">
            <v>46.001386046511698</v>
          </cell>
          <cell r="CZ164">
            <v>46.001386046511698</v>
          </cell>
          <cell r="DA164">
            <v>46.001386046511698</v>
          </cell>
          <cell r="DB164">
            <v>46.001386046511698</v>
          </cell>
          <cell r="DC164">
            <v>46.001386046511698</v>
          </cell>
          <cell r="DD164">
            <v>46.001386046511698</v>
          </cell>
          <cell r="DE164">
            <v>46.001386046511698</v>
          </cell>
          <cell r="DF164">
            <v>46.001386046511698</v>
          </cell>
          <cell r="DG164">
            <v>46.001386046511698</v>
          </cell>
          <cell r="DH164">
            <v>46.001386046511698</v>
          </cell>
          <cell r="DI164">
            <v>46.001386046511698</v>
          </cell>
          <cell r="DJ164">
            <v>46.001386046511698</v>
          </cell>
          <cell r="DK164">
            <v>46.001386046511698</v>
          </cell>
          <cell r="DL164">
            <v>46.001386046511698</v>
          </cell>
          <cell r="DM164">
            <v>46.001386046511698</v>
          </cell>
          <cell r="DN164">
            <v>46.001386046511698</v>
          </cell>
          <cell r="DO164">
            <v>46.001386046511698</v>
          </cell>
          <cell r="DP164">
            <v>46.001386046511698</v>
          </cell>
          <cell r="DQ164">
            <v>46.001386046511698</v>
          </cell>
          <cell r="DR164">
            <v>46.001386046511698</v>
          </cell>
          <cell r="DS164">
            <v>46.001386046511698</v>
          </cell>
          <cell r="DT164">
            <v>46.001386046511698</v>
          </cell>
          <cell r="DU164">
            <v>100.47671162790699</v>
          </cell>
          <cell r="DV164">
            <v>100.47671162790699</v>
          </cell>
          <cell r="DW164">
            <v>100.47671162790699</v>
          </cell>
          <cell r="DX164">
            <v>100.47671162790699</v>
          </cell>
          <cell r="DY164">
            <v>100.47671162790699</v>
          </cell>
          <cell r="DZ164">
            <v>100.47671162790699</v>
          </cell>
          <cell r="EA164">
            <v>100.47671162790699</v>
          </cell>
          <cell r="EB164">
            <v>100.47671162790699</v>
          </cell>
          <cell r="EC164">
            <v>100.47671162790699</v>
          </cell>
          <cell r="ED164">
            <v>100.47671162790699</v>
          </cell>
          <cell r="EE164">
            <v>100.47671162790699</v>
          </cell>
          <cell r="EF164">
            <v>100.47671162790699</v>
          </cell>
          <cell r="EG164">
            <v>100.47671162790699</v>
          </cell>
          <cell r="EH164">
            <v>100.47671162790699</v>
          </cell>
          <cell r="EI164">
            <v>100.47671162790699</v>
          </cell>
          <cell r="EJ164">
            <v>100.47671162790699</v>
          </cell>
          <cell r="EK164">
            <v>100.47671162790699</v>
          </cell>
          <cell r="EL164">
            <v>100.47671162790699</v>
          </cell>
          <cell r="EM164">
            <v>100.47671162790699</v>
          </cell>
          <cell r="EN164">
            <v>100.47671162790699</v>
          </cell>
          <cell r="EO164">
            <v>100.47671162790699</v>
          </cell>
          <cell r="EP164">
            <v>100.47671162790699</v>
          </cell>
          <cell r="EQ164">
            <v>100.4767116279</v>
          </cell>
          <cell r="ER164">
            <v>100.47671162790699</v>
          </cell>
          <cell r="ES164">
            <v>41.159134883721002</v>
          </cell>
          <cell r="ET164">
            <v>41.159134883721002</v>
          </cell>
          <cell r="EU164">
            <v>41.159134883721002</v>
          </cell>
          <cell r="EV164">
            <v>41.159134883721002</v>
          </cell>
          <cell r="EW164">
            <v>41.159134883721002</v>
          </cell>
          <cell r="EX164">
            <v>41.159134883721002</v>
          </cell>
          <cell r="EY164">
            <v>41.159134883721002</v>
          </cell>
          <cell r="EZ164">
            <v>41.159134883721002</v>
          </cell>
          <cell r="FA164">
            <v>41.159134883721002</v>
          </cell>
          <cell r="FB164">
            <v>41.159134883721002</v>
          </cell>
          <cell r="FC164">
            <v>41.159134883721002</v>
          </cell>
          <cell r="FD164">
            <v>41.159134883721002</v>
          </cell>
          <cell r="FE164">
            <v>41.159134883721002</v>
          </cell>
          <cell r="FF164">
            <v>41.159134883721002</v>
          </cell>
          <cell r="FG164">
            <v>41.159134883721002</v>
          </cell>
          <cell r="FH164">
            <v>41.159134883721002</v>
          </cell>
          <cell r="FI164">
            <v>41.159134883721002</v>
          </cell>
          <cell r="FJ164">
            <v>41.159134883721002</v>
          </cell>
          <cell r="FK164">
            <v>41.159134883721002</v>
          </cell>
          <cell r="FL164">
            <v>41.159134883721002</v>
          </cell>
          <cell r="FM164">
            <v>41.159134883721002</v>
          </cell>
          <cell r="FN164">
            <v>41.159134883721002</v>
          </cell>
          <cell r="FO164">
            <v>41.159134883721002</v>
          </cell>
          <cell r="FP164">
            <v>41.159134883721002</v>
          </cell>
          <cell r="FQ164">
            <v>82.318269767441905</v>
          </cell>
          <cell r="FR164">
            <v>82.318269767441905</v>
          </cell>
          <cell r="FS164">
            <v>82.318269767441905</v>
          </cell>
          <cell r="FT164">
            <v>82.318269767441905</v>
          </cell>
          <cell r="FU164">
            <v>82.318269767441905</v>
          </cell>
          <cell r="FV164">
            <v>82.318269767441905</v>
          </cell>
          <cell r="FW164">
            <v>82.318269767441905</v>
          </cell>
          <cell r="FX164">
            <v>82.318269767441905</v>
          </cell>
          <cell r="FY164">
            <v>82.318269767441905</v>
          </cell>
          <cell r="FZ164">
            <v>82.318269767441905</v>
          </cell>
          <cell r="GA164">
            <v>82.318269767441905</v>
          </cell>
          <cell r="GB164">
            <v>82.318269767441905</v>
          </cell>
          <cell r="GC164">
            <v>82.318269767441905</v>
          </cell>
          <cell r="GD164">
            <v>82.318269767441905</v>
          </cell>
          <cell r="GE164">
            <v>82.318269767441905</v>
          </cell>
          <cell r="GF164">
            <v>82.318269767441905</v>
          </cell>
          <cell r="GG164">
            <v>82.318269767441905</v>
          </cell>
          <cell r="GH164">
            <v>82.318269767441905</v>
          </cell>
          <cell r="GI164">
            <v>82.318269767441905</v>
          </cell>
          <cell r="GJ164">
            <v>82.318269767441905</v>
          </cell>
          <cell r="GK164">
            <v>82.318269767441905</v>
          </cell>
          <cell r="GL164">
            <v>82.318269767441905</v>
          </cell>
          <cell r="GM164">
            <v>82.318269767441905</v>
          </cell>
          <cell r="GN164">
            <v>82.318269767441905</v>
          </cell>
        </row>
        <row r="165">
          <cell r="E165">
            <v>1.58672566883721</v>
          </cell>
          <cell r="L165">
            <v>1.58672566883721</v>
          </cell>
          <cell r="M165">
            <v>1.58672566883721</v>
          </cell>
          <cell r="N165">
            <v>1.58672566883721</v>
          </cell>
          <cell r="O165">
            <v>1.58672566883721</v>
          </cell>
          <cell r="P165">
            <v>1.58672566883721</v>
          </cell>
          <cell r="Q165">
            <v>1.58672566883721</v>
          </cell>
          <cell r="R165">
            <v>1.58672566883721</v>
          </cell>
          <cell r="S165">
            <v>1.58672566883721</v>
          </cell>
          <cell r="T165">
            <v>1.58672566883721</v>
          </cell>
          <cell r="U165">
            <v>1.58672566883721</v>
          </cell>
          <cell r="V165">
            <v>1.58672566883721</v>
          </cell>
          <cell r="W165">
            <v>1.58672566883721</v>
          </cell>
          <cell r="X165">
            <v>1.58672566883721</v>
          </cell>
          <cell r="Y165">
            <v>1.58672566883721</v>
          </cell>
          <cell r="Z165">
            <v>1.58672566883721</v>
          </cell>
          <cell r="AC165">
            <v>2.96648712</v>
          </cell>
          <cell r="AJ165">
            <v>2.96648712</v>
          </cell>
          <cell r="AK165">
            <v>2.96648712</v>
          </cell>
          <cell r="AL165">
            <v>2.96648712</v>
          </cell>
          <cell r="AM165">
            <v>2.96648712</v>
          </cell>
          <cell r="AN165">
            <v>2.96648712</v>
          </cell>
          <cell r="AO165">
            <v>2.96648712</v>
          </cell>
          <cell r="AP165">
            <v>2.96648712</v>
          </cell>
          <cell r="AQ165">
            <v>2.96648712</v>
          </cell>
          <cell r="AR165">
            <v>2.96648712</v>
          </cell>
          <cell r="AS165">
            <v>2.96648712</v>
          </cell>
          <cell r="AT165">
            <v>2.96648712</v>
          </cell>
          <cell r="AU165">
            <v>2.96648712</v>
          </cell>
          <cell r="AV165">
            <v>2.96648712</v>
          </cell>
          <cell r="AW165">
            <v>2.96648712</v>
          </cell>
          <cell r="AX165">
            <v>2.96648712</v>
          </cell>
          <cell r="AY165">
            <v>2.96648712</v>
          </cell>
          <cell r="BA165">
            <v>1.65571374139535</v>
          </cell>
          <cell r="BI165">
            <v>1.65571374139535</v>
          </cell>
          <cell r="BJ165">
            <v>1.65571374139535</v>
          </cell>
          <cell r="BK165">
            <v>1.65571374139535</v>
          </cell>
          <cell r="BL165">
            <v>1.65571374139535</v>
          </cell>
          <cell r="BM165">
            <v>1.65571374139535</v>
          </cell>
          <cell r="BN165">
            <v>1.65571374139535</v>
          </cell>
          <cell r="BO165">
            <v>1.65571374139535</v>
          </cell>
          <cell r="BP165">
            <v>1.65571374139535</v>
          </cell>
          <cell r="BQ165">
            <v>1.65571374139535</v>
          </cell>
          <cell r="BR165">
            <v>1.65571374139535</v>
          </cell>
          <cell r="BS165">
            <v>1.65571374139535</v>
          </cell>
          <cell r="BT165">
            <v>1.65571374139535</v>
          </cell>
          <cell r="BU165">
            <v>1.65571374139535</v>
          </cell>
          <cell r="BV165">
            <v>1.65571374139535</v>
          </cell>
          <cell r="BY165">
            <v>3.5873797730232599</v>
          </cell>
          <cell r="CG165">
            <v>3.5873797730232599</v>
          </cell>
          <cell r="CH165">
            <v>3.5873797730232599</v>
          </cell>
          <cell r="CI165">
            <v>3.5873797730232599</v>
          </cell>
          <cell r="CJ165">
            <v>3.5873797730232599</v>
          </cell>
          <cell r="CK165">
            <v>3.5873797730232599</v>
          </cell>
          <cell r="CL165">
            <v>3.5873797730232599</v>
          </cell>
          <cell r="CM165">
            <v>3.5873797730232599</v>
          </cell>
          <cell r="CN165">
            <v>3.5873797730232599</v>
          </cell>
          <cell r="CO165">
            <v>3.5873797730232599</v>
          </cell>
          <cell r="CP165">
            <v>3.5873797730232599</v>
          </cell>
          <cell r="CQ165">
            <v>3.5873797730232599</v>
          </cell>
          <cell r="CR165">
            <v>3.5873797730232599</v>
          </cell>
          <cell r="CS165">
            <v>3.5873797730232599</v>
          </cell>
          <cell r="CT165">
            <v>3.5873797730232599</v>
          </cell>
          <cell r="CW165">
            <v>2.6215467572093099</v>
          </cell>
          <cell r="DE165">
            <v>2.6215467572093099</v>
          </cell>
          <cell r="DF165">
            <v>2.6215467572093099</v>
          </cell>
          <cell r="DG165">
            <v>2.6215467572093099</v>
          </cell>
          <cell r="DH165">
            <v>2.6215467572093099</v>
          </cell>
          <cell r="DI165">
            <v>2.6215467572093099</v>
          </cell>
          <cell r="DJ165">
            <v>2.6215467572093099</v>
          </cell>
          <cell r="DK165">
            <v>2.6215467572093099</v>
          </cell>
          <cell r="DL165">
            <v>2.6215467572093099</v>
          </cell>
          <cell r="DM165">
            <v>2.6215467572093099</v>
          </cell>
          <cell r="DN165">
            <v>2.6215467572093099</v>
          </cell>
          <cell r="DO165">
            <v>2.6215467572093099</v>
          </cell>
          <cell r="DP165">
            <v>2.6215467572093099</v>
          </cell>
          <cell r="DQ165">
            <v>2.6215467572093099</v>
          </cell>
          <cell r="DR165">
            <v>2.6215467572093099</v>
          </cell>
          <cell r="DU165">
            <v>5.7260100223255899</v>
          </cell>
          <cell r="EC165">
            <v>5.7260100223255899</v>
          </cell>
          <cell r="ED165">
            <v>5.7260100223255899</v>
          </cell>
          <cell r="EE165">
            <v>5.7260100223255899</v>
          </cell>
          <cell r="EF165">
            <v>5.7260100223255899</v>
          </cell>
          <cell r="EG165">
            <v>5.7260100223255899</v>
          </cell>
          <cell r="EH165">
            <v>5.7260100223255899</v>
          </cell>
          <cell r="EI165">
            <v>5.7260100223255899</v>
          </cell>
          <cell r="EJ165">
            <v>5.7260100223255899</v>
          </cell>
          <cell r="EK165">
            <v>5.7260100223255899</v>
          </cell>
          <cell r="EL165">
            <v>5.7260100223255899</v>
          </cell>
          <cell r="EM165">
            <v>5.7260100223255899</v>
          </cell>
          <cell r="EN165">
            <v>5.7260100223255899</v>
          </cell>
          <cell r="EO165">
            <v>5.7260100223255899</v>
          </cell>
          <cell r="EP165">
            <v>5.7260100223255899</v>
          </cell>
          <cell r="ES165">
            <v>2.3455944669767499</v>
          </cell>
          <cell r="EZ165">
            <v>2.3455944669767499</v>
          </cell>
          <cell r="FA165">
            <v>2.3455944669767499</v>
          </cell>
          <cell r="FB165">
            <v>2.3455944669767499</v>
          </cell>
          <cell r="FC165">
            <v>2.3455944669767499</v>
          </cell>
          <cell r="FD165">
            <v>2.3455944669767499</v>
          </cell>
          <cell r="FE165">
            <v>2.3455944669767499</v>
          </cell>
          <cell r="FF165">
            <v>2.3455944669767499</v>
          </cell>
          <cell r="FG165">
            <v>2.3455944669767499</v>
          </cell>
          <cell r="FH165">
            <v>2.3455944669767499</v>
          </cell>
          <cell r="FI165">
            <v>2.3455944669767499</v>
          </cell>
          <cell r="FJ165">
            <v>2.3455944669767499</v>
          </cell>
          <cell r="FK165">
            <v>2.3455944669767499</v>
          </cell>
          <cell r="FL165">
            <v>2.3455944669767499</v>
          </cell>
          <cell r="FM165">
            <v>2.3455944669767499</v>
          </cell>
          <cell r="FN165">
            <v>2.3455944669767499</v>
          </cell>
          <cell r="FO165">
            <v>2.3455944669767499</v>
          </cell>
          <cell r="FQ165">
            <v>4.69118893395349</v>
          </cell>
          <cell r="FX165">
            <v>4.69118893395349</v>
          </cell>
          <cell r="FY165">
            <v>4.69118893395349</v>
          </cell>
          <cell r="FZ165">
            <v>4.69118893395349</v>
          </cell>
          <cell r="GA165">
            <v>4.69118893395349</v>
          </cell>
          <cell r="GB165">
            <v>4.69118893395349</v>
          </cell>
          <cell r="GC165">
            <v>4.69118893395349</v>
          </cell>
          <cell r="GD165">
            <v>4.69118893395349</v>
          </cell>
          <cell r="GE165">
            <v>4.69118893395349</v>
          </cell>
          <cell r="GF165">
            <v>4.69118893395349</v>
          </cell>
          <cell r="GG165">
            <v>4.69118893395349</v>
          </cell>
          <cell r="GH165">
            <v>4.69118893395349</v>
          </cell>
          <cell r="GI165">
            <v>4.69118893395349</v>
          </cell>
          <cell r="GJ165">
            <v>4.69118893395349</v>
          </cell>
          <cell r="GK165">
            <v>4.69118893395349</v>
          </cell>
          <cell r="GL165">
            <v>4.69118893395349</v>
          </cell>
          <cell r="GM165">
            <v>4.69118893395349</v>
          </cell>
          <cell r="GN165">
            <v>4.69118893395349</v>
          </cell>
        </row>
        <row r="166">
          <cell r="E166">
            <v>1.58672566883721</v>
          </cell>
          <cell r="F166">
            <v>1.58672566883721</v>
          </cell>
          <cell r="G166">
            <v>1.58672566883721</v>
          </cell>
          <cell r="H166">
            <v>1.58672566883721</v>
          </cell>
          <cell r="I166">
            <v>1.58672566883721</v>
          </cell>
          <cell r="J166">
            <v>1.58672566883721</v>
          </cell>
          <cell r="K166">
            <v>1.58672566883721</v>
          </cell>
          <cell r="L166">
            <v>1.58672566883721</v>
          </cell>
          <cell r="M166">
            <v>1.58672566883721</v>
          </cell>
          <cell r="N166">
            <v>1.58672566883721</v>
          </cell>
          <cell r="O166">
            <v>1.58672566883721</v>
          </cell>
          <cell r="P166">
            <v>1.58672566883721</v>
          </cell>
          <cell r="Q166">
            <v>1.58672566883721</v>
          </cell>
          <cell r="R166">
            <v>1.58672566883721</v>
          </cell>
          <cell r="S166">
            <v>1.58672566883721</v>
          </cell>
          <cell r="T166">
            <v>1.58672566883721</v>
          </cell>
          <cell r="U166">
            <v>1.58672566883721</v>
          </cell>
          <cell r="V166">
            <v>1.58672566883721</v>
          </cell>
          <cell r="W166">
            <v>1.58672566883721</v>
          </cell>
          <cell r="X166">
            <v>1.58672566883721</v>
          </cell>
          <cell r="Y166">
            <v>1.58672566883721</v>
          </cell>
          <cell r="Z166">
            <v>1.58672566883721</v>
          </cell>
          <cell r="AA166">
            <v>1.58672566883721</v>
          </cell>
          <cell r="AB166">
            <v>1.58672566883721</v>
          </cell>
          <cell r="AC166">
            <v>2.96648712</v>
          </cell>
          <cell r="AD166">
            <v>2.96648712</v>
          </cell>
          <cell r="AE166">
            <v>2.96648712</v>
          </cell>
          <cell r="AF166">
            <v>2.96648712</v>
          </cell>
          <cell r="AG166">
            <v>2.96648712</v>
          </cell>
          <cell r="AH166">
            <v>2.96648712</v>
          </cell>
          <cell r="AI166">
            <v>2.96648712</v>
          </cell>
          <cell r="AJ166">
            <v>2.96648712</v>
          </cell>
          <cell r="AK166">
            <v>2.96648712</v>
          </cell>
          <cell r="AL166">
            <v>2.96648712</v>
          </cell>
          <cell r="AM166">
            <v>2.96648712</v>
          </cell>
          <cell r="AN166">
            <v>2.96648712</v>
          </cell>
          <cell r="AO166">
            <v>2.96648712</v>
          </cell>
          <cell r="AP166">
            <v>2.96648712</v>
          </cell>
          <cell r="AQ166">
            <v>2.96648712</v>
          </cell>
          <cell r="AR166">
            <v>2.96648712</v>
          </cell>
          <cell r="AS166">
            <v>2.96648712</v>
          </cell>
          <cell r="AT166">
            <v>2.96648712</v>
          </cell>
          <cell r="AU166">
            <v>2.96648712</v>
          </cell>
          <cell r="AV166">
            <v>2.96648712</v>
          </cell>
          <cell r="AW166">
            <v>2.96648712</v>
          </cell>
          <cell r="AX166">
            <v>2.96648712</v>
          </cell>
          <cell r="AY166">
            <v>2.96648712</v>
          </cell>
          <cell r="AZ166">
            <v>2.96648712</v>
          </cell>
          <cell r="BA166">
            <v>1.65571374139535</v>
          </cell>
          <cell r="BB166">
            <v>1.65571374139535</v>
          </cell>
          <cell r="BC166">
            <v>1.65571374139535</v>
          </cell>
          <cell r="BD166">
            <v>1.65571374139535</v>
          </cell>
          <cell r="BE166">
            <v>1.65571374139535</v>
          </cell>
          <cell r="BF166">
            <v>1.65571374139535</v>
          </cell>
          <cell r="BG166">
            <v>1.65571374139535</v>
          </cell>
          <cell r="BH166">
            <v>1.65571374139535</v>
          </cell>
          <cell r="BI166">
            <v>1.65571374139535</v>
          </cell>
          <cell r="BJ166">
            <v>1.65571374139535</v>
          </cell>
          <cell r="BK166">
            <v>1.65571374139535</v>
          </cell>
          <cell r="BL166">
            <v>1.65571374139535</v>
          </cell>
          <cell r="BM166">
            <v>1.65571374139535</v>
          </cell>
          <cell r="BN166">
            <v>1.65571374139535</v>
          </cell>
          <cell r="BO166">
            <v>1.65571374139535</v>
          </cell>
          <cell r="BP166">
            <v>1.65571374139535</v>
          </cell>
          <cell r="BQ166">
            <v>1.65571374139535</v>
          </cell>
          <cell r="BR166">
            <v>1.65571374139535</v>
          </cell>
          <cell r="BS166">
            <v>1.65571374139535</v>
          </cell>
          <cell r="BT166">
            <v>1.65571374139535</v>
          </cell>
          <cell r="BU166">
            <v>1.65571374139535</v>
          </cell>
          <cell r="BV166">
            <v>1.65571374139535</v>
          </cell>
          <cell r="BW166">
            <v>1.65571374139535</v>
          </cell>
          <cell r="BX166">
            <v>1.65571374139535</v>
          </cell>
          <cell r="BY166">
            <v>3.5873797730232599</v>
          </cell>
          <cell r="BZ166">
            <v>3.5873797730232599</v>
          </cell>
          <cell r="CA166">
            <v>3.5873797730232599</v>
          </cell>
          <cell r="CB166">
            <v>3.5873797730232599</v>
          </cell>
          <cell r="CC166">
            <v>3.5873797730232599</v>
          </cell>
          <cell r="CD166">
            <v>3.5873797730232599</v>
          </cell>
          <cell r="CE166">
            <v>3.5873797730232599</v>
          </cell>
          <cell r="CF166">
            <v>3.5873797730232599</v>
          </cell>
          <cell r="CG166">
            <v>3.5873797730232599</v>
          </cell>
          <cell r="CH166">
            <v>3.5873797730232599</v>
          </cell>
          <cell r="CI166">
            <v>3.5873797730232599</v>
          </cell>
          <cell r="CJ166">
            <v>3.5873797730232599</v>
          </cell>
          <cell r="CK166">
            <v>3.5873797730232599</v>
          </cell>
          <cell r="CL166">
            <v>3.5873797730232599</v>
          </cell>
          <cell r="CM166">
            <v>3.5873797730232599</v>
          </cell>
          <cell r="CN166">
            <v>3.5873797730232599</v>
          </cell>
          <cell r="CO166">
            <v>3.5873797730232599</v>
          </cell>
          <cell r="CP166">
            <v>3.5873797730232599</v>
          </cell>
          <cell r="CQ166">
            <v>3.5873797730232599</v>
          </cell>
          <cell r="CR166">
            <v>3.5873797730232599</v>
          </cell>
          <cell r="CS166">
            <v>3.5873797730232599</v>
          </cell>
          <cell r="CT166">
            <v>3.5873797730232599</v>
          </cell>
          <cell r="CU166">
            <v>3.5873797730232599</v>
          </cell>
          <cell r="CV166">
            <v>3.5873797730232599</v>
          </cell>
          <cell r="CW166">
            <v>2.6215467572093099</v>
          </cell>
          <cell r="CX166">
            <v>2.6215467572093099</v>
          </cell>
          <cell r="CY166">
            <v>2.6215467572093099</v>
          </cell>
          <cell r="CZ166">
            <v>2.6215467572093099</v>
          </cell>
          <cell r="DA166">
            <v>2.6215467572093099</v>
          </cell>
          <cell r="DB166">
            <v>2.6215467572093099</v>
          </cell>
          <cell r="DC166">
            <v>2.6215467572093099</v>
          </cell>
          <cell r="DD166">
            <v>2.6215467572093099</v>
          </cell>
          <cell r="DE166">
            <v>2.6215467572093099</v>
          </cell>
          <cell r="DF166">
            <v>2.6215467572093099</v>
          </cell>
          <cell r="DG166">
            <v>2.6215467572093099</v>
          </cell>
          <cell r="DH166">
            <v>2.6215467572093099</v>
          </cell>
          <cell r="DI166">
            <v>2.6215467572093099</v>
          </cell>
          <cell r="DJ166">
            <v>2.6215467572093099</v>
          </cell>
          <cell r="DK166">
            <v>2.6215467572093099</v>
          </cell>
          <cell r="DL166">
            <v>2.6215467572093099</v>
          </cell>
          <cell r="DM166">
            <v>2.6215467572093099</v>
          </cell>
          <cell r="DN166">
            <v>2.6215467572093099</v>
          </cell>
          <cell r="DO166">
            <v>2.6215467572093099</v>
          </cell>
          <cell r="DP166">
            <v>2.6215467572093099</v>
          </cell>
          <cell r="DQ166">
            <v>2.6215467572093099</v>
          </cell>
          <cell r="DR166">
            <v>2.6215467572093099</v>
          </cell>
          <cell r="DS166">
            <v>2.6215467572093099</v>
          </cell>
          <cell r="DT166">
            <v>2.6215467572093099</v>
          </cell>
          <cell r="DU166">
            <v>5.7260100223255899</v>
          </cell>
          <cell r="DV166">
            <v>5.7260100223255899</v>
          </cell>
          <cell r="DW166">
            <v>5.7260100223255899</v>
          </cell>
          <cell r="DX166">
            <v>5.7260100223255899</v>
          </cell>
          <cell r="DY166">
            <v>5.7260100223255899</v>
          </cell>
          <cell r="DZ166">
            <v>5.7260100223255899</v>
          </cell>
          <cell r="EA166">
            <v>5.7260100223255899</v>
          </cell>
          <cell r="EB166">
            <v>5.7260100223255899</v>
          </cell>
          <cell r="EC166">
            <v>5.7260100223255899</v>
          </cell>
          <cell r="ED166">
            <v>5.7260100223255899</v>
          </cell>
          <cell r="EE166">
            <v>5.7260100223255899</v>
          </cell>
          <cell r="EF166">
            <v>5.7260100223255899</v>
          </cell>
          <cell r="EG166">
            <v>5.7260100223255899</v>
          </cell>
          <cell r="EH166">
            <v>5.7260100223255899</v>
          </cell>
          <cell r="EI166">
            <v>5.7260100223255899</v>
          </cell>
          <cell r="EJ166">
            <v>5.7260100223255899</v>
          </cell>
          <cell r="EK166">
            <v>5.7260100223255899</v>
          </cell>
          <cell r="EL166">
            <v>5.7260100223255899</v>
          </cell>
          <cell r="EM166">
            <v>5.7260100223255899</v>
          </cell>
          <cell r="EN166">
            <v>5.7260100223255899</v>
          </cell>
          <cell r="EO166">
            <v>5.7260100223255899</v>
          </cell>
          <cell r="EP166">
            <v>5.7260100223255899</v>
          </cell>
          <cell r="EQ166">
            <v>5.72601002232481</v>
          </cell>
          <cell r="ER166">
            <v>5.7260100223255899</v>
          </cell>
          <cell r="ES166">
            <v>2.3455944669767499</v>
          </cell>
          <cell r="ET166">
            <v>2.3455944669767499</v>
          </cell>
          <cell r="EU166">
            <v>2.3455944669767499</v>
          </cell>
          <cell r="EV166">
            <v>2.3455944669767499</v>
          </cell>
          <cell r="EW166">
            <v>2.3455944669767499</v>
          </cell>
          <cell r="EX166">
            <v>2.3455944669767499</v>
          </cell>
          <cell r="EY166">
            <v>2.3455944669767499</v>
          </cell>
          <cell r="EZ166">
            <v>2.3455944669767499</v>
          </cell>
          <cell r="FA166">
            <v>2.3455944669767499</v>
          </cell>
          <cell r="FB166">
            <v>2.3455944669767499</v>
          </cell>
          <cell r="FC166">
            <v>2.3455944669767499</v>
          </cell>
          <cell r="FD166">
            <v>2.3455944669767499</v>
          </cell>
          <cell r="FE166">
            <v>2.3455944669767499</v>
          </cell>
          <cell r="FF166">
            <v>2.3455944669767499</v>
          </cell>
          <cell r="FG166">
            <v>2.3455944669767499</v>
          </cell>
          <cell r="FH166">
            <v>2.3455944669767499</v>
          </cell>
          <cell r="FI166">
            <v>2.3455944669767499</v>
          </cell>
          <cell r="FJ166">
            <v>2.3455944669767499</v>
          </cell>
          <cell r="FK166">
            <v>2.3455944669767499</v>
          </cell>
          <cell r="FL166">
            <v>2.3455944669767499</v>
          </cell>
          <cell r="FM166">
            <v>2.3455944669767499</v>
          </cell>
          <cell r="FN166">
            <v>2.3455944669767499</v>
          </cell>
          <cell r="FO166">
            <v>2.3455944669767499</v>
          </cell>
          <cell r="FP166">
            <v>2.3455944669767499</v>
          </cell>
          <cell r="FQ166">
            <v>4.69118893395349</v>
          </cell>
          <cell r="FR166">
            <v>4.69118893395349</v>
          </cell>
          <cell r="FS166">
            <v>4.69118893395349</v>
          </cell>
          <cell r="FT166">
            <v>4.69118893395349</v>
          </cell>
          <cell r="FU166">
            <v>4.69118893395349</v>
          </cell>
          <cell r="FV166">
            <v>4.69118893395349</v>
          </cell>
          <cell r="FW166">
            <v>4.69118893395349</v>
          </cell>
          <cell r="FX166">
            <v>4.69118893395349</v>
          </cell>
          <cell r="FY166">
            <v>4.69118893395349</v>
          </cell>
          <cell r="FZ166">
            <v>4.69118893395349</v>
          </cell>
          <cell r="GA166">
            <v>4.69118893395349</v>
          </cell>
          <cell r="GB166">
            <v>4.69118893395349</v>
          </cell>
          <cell r="GC166">
            <v>4.69118893395349</v>
          </cell>
          <cell r="GD166">
            <v>4.69118893395349</v>
          </cell>
          <cell r="GE166">
            <v>4.69118893395349</v>
          </cell>
          <cell r="GF166">
            <v>4.69118893395349</v>
          </cell>
          <cell r="GG166">
            <v>4.69118893395349</v>
          </cell>
          <cell r="GH166">
            <v>4.69118893395349</v>
          </cell>
          <cell r="GI166">
            <v>4.69118893395349</v>
          </cell>
          <cell r="GJ166">
            <v>4.69118893395349</v>
          </cell>
          <cell r="GK166">
            <v>4.69118893395349</v>
          </cell>
          <cell r="GL166">
            <v>4.69118893395349</v>
          </cell>
          <cell r="GM166">
            <v>4.69118893395349</v>
          </cell>
          <cell r="GN166">
            <v>4.69118893395349</v>
          </cell>
        </row>
        <row r="167">
          <cell r="E167">
            <v>113.8834005277</v>
          </cell>
          <cell r="F167">
            <v>101.270154985261</v>
          </cell>
          <cell r="G167">
            <v>99.912682745853701</v>
          </cell>
          <cell r="H167">
            <v>101.650708929307</v>
          </cell>
          <cell r="I167">
            <v>102.003772395529</v>
          </cell>
          <cell r="J167">
            <v>103.718448093841</v>
          </cell>
          <cell r="K167">
            <v>105.855100443618</v>
          </cell>
          <cell r="L167">
            <v>104.816677211109</v>
          </cell>
          <cell r="M167">
            <v>104.832959258633</v>
          </cell>
          <cell r="N167">
            <v>106.328170922605</v>
          </cell>
          <cell r="O167">
            <v>128.083109186916</v>
          </cell>
          <cell r="P167">
            <v>117.708385100706</v>
          </cell>
          <cell r="Q167">
            <v>131.37903086705799</v>
          </cell>
          <cell r="R167">
            <v>131.005963384469</v>
          </cell>
          <cell r="S167">
            <v>114.017639714504</v>
          </cell>
          <cell r="T167">
            <v>106.031204660977</v>
          </cell>
          <cell r="U167">
            <v>105.608413983071</v>
          </cell>
          <cell r="V167">
            <v>120.369500942084</v>
          </cell>
          <cell r="W167">
            <v>118.66847195663</v>
          </cell>
          <cell r="X167">
            <v>119.344840223769</v>
          </cell>
          <cell r="Y167">
            <v>119.929422453575</v>
          </cell>
          <cell r="Z167">
            <v>118.465625224175</v>
          </cell>
          <cell r="AA167">
            <v>113.099003282384</v>
          </cell>
          <cell r="AB167">
            <v>104.478923440865</v>
          </cell>
          <cell r="AC167">
            <v>191.29515174593999</v>
          </cell>
          <cell r="AD167">
            <v>170.00977198589999</v>
          </cell>
          <cell r="AE167">
            <v>165.94474096629</v>
          </cell>
          <cell r="AF167">
            <v>168.01549111412999</v>
          </cell>
          <cell r="AG167">
            <v>170.65790072298</v>
          </cell>
          <cell r="AH167">
            <v>181.64148929981999</v>
          </cell>
          <cell r="AI167">
            <v>190.43245417680001</v>
          </cell>
          <cell r="AJ167">
            <v>196.31803162653</v>
          </cell>
          <cell r="AK167">
            <v>203.00887004111999</v>
          </cell>
          <cell r="AL167">
            <v>205.62559232192999</v>
          </cell>
          <cell r="AM167">
            <v>243.75734120826101</v>
          </cell>
          <cell r="AN167">
            <v>198.48316715964</v>
          </cell>
          <cell r="AO167">
            <v>244.04679994464101</v>
          </cell>
          <cell r="AP167">
            <v>245.68933307787</v>
          </cell>
          <cell r="AQ167">
            <v>220.66410039003</v>
          </cell>
          <cell r="AR167">
            <v>204.08493966894</v>
          </cell>
          <cell r="AS167">
            <v>201.70827408599999</v>
          </cell>
          <cell r="AT167">
            <v>203.69285938979999</v>
          </cell>
          <cell r="AU167">
            <v>204.781126026511</v>
          </cell>
          <cell r="AV167">
            <v>207.06140237408999</v>
          </cell>
          <cell r="AW167">
            <v>201.59604073521101</v>
          </cell>
          <cell r="AX167">
            <v>193.05842483268</v>
          </cell>
          <cell r="AY167">
            <v>187.12212222132001</v>
          </cell>
          <cell r="AZ167">
            <v>172.05456861945001</v>
          </cell>
          <cell r="BA167">
            <v>86.369171147681996</v>
          </cell>
          <cell r="BB167">
            <v>75.466804356853999</v>
          </cell>
          <cell r="BC167">
            <v>76.670943593241006</v>
          </cell>
          <cell r="BD167">
            <v>78.329481527603804</v>
          </cell>
          <cell r="BE167">
            <v>74.603030124173102</v>
          </cell>
          <cell r="BF167">
            <v>76.776828967356394</v>
          </cell>
          <cell r="BG167">
            <v>79.552587685713604</v>
          </cell>
          <cell r="BH167">
            <v>81.664057644195495</v>
          </cell>
          <cell r="BI167">
            <v>87.414357722969399</v>
          </cell>
          <cell r="BJ167">
            <v>87.408342458472703</v>
          </cell>
          <cell r="BK167">
            <v>87.424575709311696</v>
          </cell>
          <cell r="BL167">
            <v>88.716927731827099</v>
          </cell>
          <cell r="BM167">
            <v>95.042199619021503</v>
          </cell>
          <cell r="BN167">
            <v>98.369451874749899</v>
          </cell>
          <cell r="BO167">
            <v>102.102893551959</v>
          </cell>
          <cell r="BP167">
            <v>99.306779682491296</v>
          </cell>
          <cell r="BQ167">
            <v>99.058741045317305</v>
          </cell>
          <cell r="BR167">
            <v>87.784814104158201</v>
          </cell>
          <cell r="BS167">
            <v>88.497650085639194</v>
          </cell>
          <cell r="BT167">
            <v>87.244738991213097</v>
          </cell>
          <cell r="BU167">
            <v>85.808655307842002</v>
          </cell>
          <cell r="BV167">
            <v>81.331529956057807</v>
          </cell>
          <cell r="BW167">
            <v>70.5885619297229</v>
          </cell>
          <cell r="BX167">
            <v>60.6454038030475</v>
          </cell>
          <cell r="BY167">
            <v>225.758534733293</v>
          </cell>
          <cell r="BZ167">
            <v>219.158206428357</v>
          </cell>
          <cell r="CA167">
            <v>220.51506753715</v>
          </cell>
          <cell r="CB167">
            <v>223.161368516598</v>
          </cell>
          <cell r="CC167">
            <v>207.47251515994299</v>
          </cell>
          <cell r="CD167">
            <v>202.37969957574199</v>
          </cell>
          <cell r="CE167">
            <v>208.53318137771799</v>
          </cell>
          <cell r="CF167">
            <v>213.93506183019099</v>
          </cell>
          <cell r="CG167">
            <v>218.32556190587999</v>
          </cell>
          <cell r="CH167">
            <v>217.69107709186099</v>
          </cell>
          <cell r="CI167">
            <v>215.93362774757901</v>
          </cell>
          <cell r="CJ167">
            <v>226.19472421180299</v>
          </cell>
          <cell r="CK167">
            <v>224.025249322826</v>
          </cell>
          <cell r="CL167">
            <v>228.466249015789</v>
          </cell>
          <cell r="CM167">
            <v>227.632977003592</v>
          </cell>
          <cell r="CN167">
            <v>217.45255116714699</v>
          </cell>
          <cell r="CO167">
            <v>210.78065126457199</v>
          </cell>
          <cell r="CP167">
            <v>228.35222185855801</v>
          </cell>
          <cell r="CQ167">
            <v>223.35440186581201</v>
          </cell>
          <cell r="CR167">
            <v>214.95818424785</v>
          </cell>
          <cell r="CS167">
            <v>208.38498049512</v>
          </cell>
          <cell r="CT167">
            <v>205.37656816008601</v>
          </cell>
          <cell r="CU167">
            <v>191.73190720657499</v>
          </cell>
          <cell r="CV167">
            <v>182.88107972446599</v>
          </cell>
          <cell r="CW167">
            <v>103.38504350153001</v>
          </cell>
          <cell r="CX167">
            <v>88.324106489213307</v>
          </cell>
          <cell r="CY167">
            <v>89.346243695848102</v>
          </cell>
          <cell r="CZ167">
            <v>92.6408338999872</v>
          </cell>
          <cell r="DA167">
            <v>93.814535427882106</v>
          </cell>
          <cell r="DB167">
            <v>121.619171596529</v>
          </cell>
          <cell r="DC167">
            <v>127.822188142211</v>
          </cell>
          <cell r="DD167">
            <v>121.480082223873</v>
          </cell>
          <cell r="DE167">
            <v>110.829024174491</v>
          </cell>
          <cell r="DF167">
            <v>101.866726144721</v>
          </cell>
          <cell r="DG167">
            <v>100.435397199828</v>
          </cell>
          <cell r="DH167">
            <v>106.71485362141</v>
          </cell>
          <cell r="DI167">
            <v>104.144558795226</v>
          </cell>
          <cell r="DJ167">
            <v>107.87655004213001</v>
          </cell>
          <cell r="DK167">
            <v>105.56873661556099</v>
          </cell>
          <cell r="DL167">
            <v>107.387477106099</v>
          </cell>
          <cell r="DM167">
            <v>110.844007662316</v>
          </cell>
          <cell r="DN167">
            <v>107.119410929121</v>
          </cell>
          <cell r="DO167">
            <v>104.29578186984</v>
          </cell>
          <cell r="DP167">
            <v>102.883892692496</v>
          </cell>
          <cell r="DQ167">
            <v>101.78847402330599</v>
          </cell>
          <cell r="DR167">
            <v>97.029140931130001</v>
          </cell>
          <cell r="DS167">
            <v>87.799230883519797</v>
          </cell>
          <cell r="DT167">
            <v>86.772011987407197</v>
          </cell>
          <cell r="DU167">
            <v>237.012070734704</v>
          </cell>
          <cell r="DV167">
            <v>195.798488858073</v>
          </cell>
          <cell r="DW167">
            <v>186.624618898503</v>
          </cell>
          <cell r="DX167">
            <v>184.93983407546</v>
          </cell>
          <cell r="DY167">
            <v>185.662847137265</v>
          </cell>
          <cell r="DZ167">
            <v>248.62957177147601</v>
          </cell>
          <cell r="EA167">
            <v>258.75642269344002</v>
          </cell>
          <cell r="EB167">
            <v>241.40751263034599</v>
          </cell>
          <cell r="EC167">
            <v>209.90548904761701</v>
          </cell>
          <cell r="ED167">
            <v>190.56018938940599</v>
          </cell>
          <cell r="EE167">
            <v>187.07938106245399</v>
          </cell>
          <cell r="EF167">
            <v>239.333323917417</v>
          </cell>
          <cell r="EG167">
            <v>208.34448376919099</v>
          </cell>
          <cell r="EH167">
            <v>225.70242577523601</v>
          </cell>
          <cell r="EI167">
            <v>219.941094327478</v>
          </cell>
          <cell r="EJ167">
            <v>217.40572572899899</v>
          </cell>
          <cell r="EK167">
            <v>225.039791909721</v>
          </cell>
          <cell r="EL167">
            <v>236.45288084079601</v>
          </cell>
          <cell r="EM167">
            <v>236.822025885344</v>
          </cell>
          <cell r="EN167">
            <v>238.500142251721</v>
          </cell>
          <cell r="EO167">
            <v>238.44284449349101</v>
          </cell>
          <cell r="EP167">
            <v>229.801097371851</v>
          </cell>
          <cell r="EQ167">
            <v>212.09204543428299</v>
          </cell>
          <cell r="ER167">
            <v>201.28609571075401</v>
          </cell>
          <cell r="ES167">
            <v>226.024321134404</v>
          </cell>
          <cell r="ET167">
            <v>211.93194035592501</v>
          </cell>
          <cell r="EU167">
            <v>211.27190648214599</v>
          </cell>
          <cell r="EV167">
            <v>209.54503568983401</v>
          </cell>
          <cell r="EW167">
            <v>194.90896874463201</v>
          </cell>
          <cell r="EX167">
            <v>191.040465435263</v>
          </cell>
          <cell r="EY167">
            <v>199.51955217308199</v>
          </cell>
          <cell r="EZ167">
            <v>204.44500635095699</v>
          </cell>
          <cell r="FA167">
            <v>208.29662356397901</v>
          </cell>
          <cell r="FB167">
            <v>207.35426870716199</v>
          </cell>
          <cell r="FC167">
            <v>216.46515508766399</v>
          </cell>
          <cell r="FD167">
            <v>231.632244469222</v>
          </cell>
          <cell r="FE167">
            <v>222.18047963031</v>
          </cell>
          <cell r="FF167">
            <v>223.72954520496799</v>
          </cell>
          <cell r="FG167">
            <v>225.914451501006</v>
          </cell>
          <cell r="FH167">
            <v>224.092371772055</v>
          </cell>
          <cell r="FI167">
            <v>228.979699494941</v>
          </cell>
          <cell r="FJ167">
            <v>234.50514778110599</v>
          </cell>
          <cell r="FK167">
            <v>231.872737481435</v>
          </cell>
          <cell r="FL167">
            <v>228.13840528122199</v>
          </cell>
          <cell r="FM167">
            <v>224.00709771514201</v>
          </cell>
          <cell r="FN167">
            <v>216.676605653042</v>
          </cell>
          <cell r="FO167">
            <v>207.915923642568</v>
          </cell>
          <cell r="FP167">
            <v>200.502002388232</v>
          </cell>
          <cell r="FQ167">
            <v>508.07887753778903</v>
          </cell>
          <cell r="FR167">
            <v>521.07591832265405</v>
          </cell>
          <cell r="FS167">
            <v>512.24769922318399</v>
          </cell>
          <cell r="FT167">
            <v>508.70260905459901</v>
          </cell>
          <cell r="FU167">
            <v>476.91228595391198</v>
          </cell>
          <cell r="FV167">
            <v>462.280504235911</v>
          </cell>
          <cell r="FW167">
            <v>472.15491258681197</v>
          </cell>
          <cell r="FX167">
            <v>476.26153421339802</v>
          </cell>
          <cell r="FY167">
            <v>492.08011563863801</v>
          </cell>
          <cell r="FZ167">
            <v>505.22714330441102</v>
          </cell>
          <cell r="GA167">
            <v>522.79048964293997</v>
          </cell>
          <cell r="GB167">
            <v>518.03886695533197</v>
          </cell>
          <cell r="GC167">
            <v>521.10666531893298</v>
          </cell>
          <cell r="GD167">
            <v>522.017395367375</v>
          </cell>
          <cell r="GE167">
            <v>507.49776593097499</v>
          </cell>
          <cell r="GF167">
            <v>494.05176916045201</v>
          </cell>
          <cell r="GG167">
            <v>494.46998151739598</v>
          </cell>
          <cell r="GH167">
            <v>526.32299858651197</v>
          </cell>
          <cell r="GI167">
            <v>530.93111134434696</v>
          </cell>
          <cell r="GJ167">
            <v>523.80718014240097</v>
          </cell>
          <cell r="GK167">
            <v>521.64745818556196</v>
          </cell>
          <cell r="GL167">
            <v>513.68153568382195</v>
          </cell>
          <cell r="GM167">
            <v>500.78777476777202</v>
          </cell>
          <cell r="GN167">
            <v>488.55754662613998</v>
          </cell>
        </row>
        <row r="168">
          <cell r="E168">
            <v>151.84453403693399</v>
          </cell>
          <cell r="F168">
            <v>135.02687331368199</v>
          </cell>
          <cell r="G168">
            <v>133.21691032780501</v>
          </cell>
          <cell r="H168">
            <v>135.53427857240899</v>
          </cell>
          <cell r="I168">
            <v>136.005029860706</v>
          </cell>
          <cell r="J168">
            <v>138.29126412512099</v>
          </cell>
          <cell r="K168">
            <v>141.140133924823</v>
          </cell>
          <cell r="L168">
            <v>139.755569614812</v>
          </cell>
          <cell r="M168">
            <v>139.77727901151101</v>
          </cell>
          <cell r="N168">
            <v>141.77089456347301</v>
          </cell>
          <cell r="O168">
            <v>170.777478915887</v>
          </cell>
          <cell r="P168">
            <v>156.944513467608</v>
          </cell>
          <cell r="Q168">
            <v>175.172041156078</v>
          </cell>
          <cell r="R168">
            <v>174.67461784595699</v>
          </cell>
          <cell r="S168">
            <v>152.023519619339</v>
          </cell>
          <cell r="T168">
            <v>141.37493954796901</v>
          </cell>
          <cell r="U168">
            <v>140.811218644094</v>
          </cell>
          <cell r="V168">
            <v>160.49266792277899</v>
          </cell>
          <cell r="W168">
            <v>158.224629275506</v>
          </cell>
          <cell r="X168">
            <v>159.12645363169199</v>
          </cell>
          <cell r="Y168">
            <v>159.90589660476601</v>
          </cell>
          <cell r="Z168">
            <v>157.954166965566</v>
          </cell>
          <cell r="AA168">
            <v>150.79867104317901</v>
          </cell>
          <cell r="AB168">
            <v>139.30523125448701</v>
          </cell>
          <cell r="AC168">
            <v>255.06020232792</v>
          </cell>
          <cell r="AD168">
            <v>226.67969598120001</v>
          </cell>
          <cell r="AE168">
            <v>221.25965462171999</v>
          </cell>
          <cell r="AF168">
            <v>224.020654818841</v>
          </cell>
          <cell r="AG168">
            <v>227.54386763064099</v>
          </cell>
          <cell r="AH168">
            <v>242.188652399761</v>
          </cell>
          <cell r="AI168">
            <v>253.9099389024</v>
          </cell>
          <cell r="AJ168">
            <v>261.75737550204002</v>
          </cell>
          <cell r="AK168">
            <v>270.67849338816097</v>
          </cell>
          <cell r="AL168">
            <v>274.16745642924099</v>
          </cell>
          <cell r="AM168">
            <v>325.00978827768103</v>
          </cell>
          <cell r="AN168">
            <v>264.64422287951999</v>
          </cell>
          <cell r="AO168">
            <v>325.39573325952</v>
          </cell>
          <cell r="AP168">
            <v>327.58577743716103</v>
          </cell>
          <cell r="AQ168">
            <v>294.21880052004099</v>
          </cell>
          <cell r="AR168">
            <v>272.11325289192001</v>
          </cell>
          <cell r="AS168">
            <v>268.94436544799999</v>
          </cell>
          <cell r="AT168">
            <v>271.59047918639999</v>
          </cell>
          <cell r="AU168">
            <v>273.041501368681</v>
          </cell>
          <cell r="AV168">
            <v>276.08186983211999</v>
          </cell>
          <cell r="AW168">
            <v>268.794720980281</v>
          </cell>
          <cell r="AX168">
            <v>257.41123311024103</v>
          </cell>
          <cell r="AY168">
            <v>249.496162961761</v>
          </cell>
          <cell r="AZ168">
            <v>229.40609149260001</v>
          </cell>
          <cell r="BA168">
            <v>115.15889486357599</v>
          </cell>
          <cell r="BB168">
            <v>100.622405809139</v>
          </cell>
          <cell r="BC168">
            <v>102.227924790988</v>
          </cell>
          <cell r="BD168">
            <v>104.43930870347199</v>
          </cell>
          <cell r="BE168">
            <v>99.470706832230803</v>
          </cell>
          <cell r="BF168">
            <v>102.369105289809</v>
          </cell>
          <cell r="BG168">
            <v>106.07011691428499</v>
          </cell>
          <cell r="BH168">
            <v>108.88541019226101</v>
          </cell>
          <cell r="BI168">
            <v>116.55247696395899</v>
          </cell>
          <cell r="BJ168">
            <v>116.54445661129699</v>
          </cell>
          <cell r="BK168">
            <v>116.566100945749</v>
          </cell>
          <cell r="BL168">
            <v>118.28923697577</v>
          </cell>
          <cell r="BM168">
            <v>126.72293282536199</v>
          </cell>
          <cell r="BN168">
            <v>131.15926916633299</v>
          </cell>
          <cell r="BO168">
            <v>136.13719140261199</v>
          </cell>
          <cell r="BP168">
            <v>132.409039576655</v>
          </cell>
          <cell r="BQ168">
            <v>132.078321393756</v>
          </cell>
          <cell r="BR168">
            <v>117.04641880554399</v>
          </cell>
          <cell r="BS168">
            <v>117.996866780852</v>
          </cell>
          <cell r="BT168">
            <v>116.326318654951</v>
          </cell>
          <cell r="BU168">
            <v>114.411540410456</v>
          </cell>
          <cell r="BV168">
            <v>108.44203994141</v>
          </cell>
          <cell r="BW168">
            <v>94.1180825729638</v>
          </cell>
          <cell r="BX168">
            <v>80.860538404063306</v>
          </cell>
          <cell r="BY168">
            <v>301.01137964439101</v>
          </cell>
          <cell r="BZ168">
            <v>292.21094190447701</v>
          </cell>
          <cell r="CA168">
            <v>294.020090049533</v>
          </cell>
          <cell r="CB168">
            <v>297.54849135546402</v>
          </cell>
          <cell r="CC168">
            <v>276.63002021325798</v>
          </cell>
          <cell r="CD168">
            <v>269.839599434322</v>
          </cell>
          <cell r="CE168">
            <v>278.04424183695602</v>
          </cell>
          <cell r="CF168">
            <v>285.24674910692102</v>
          </cell>
          <cell r="CG168">
            <v>291.10074920784001</v>
          </cell>
          <cell r="CH168">
            <v>290.25476945581403</v>
          </cell>
          <cell r="CI168">
            <v>287.91150366343902</v>
          </cell>
          <cell r="CJ168">
            <v>301.59296561573598</v>
          </cell>
          <cell r="CK168">
            <v>298.700332430434</v>
          </cell>
          <cell r="CL168">
            <v>304.62166535438502</v>
          </cell>
          <cell r="CM168">
            <v>303.51063600478898</v>
          </cell>
          <cell r="CN168">
            <v>289.93673488952902</v>
          </cell>
          <cell r="CO168">
            <v>281.04086835276303</v>
          </cell>
          <cell r="CP168">
            <v>304.469629144745</v>
          </cell>
          <cell r="CQ168">
            <v>297.80586915441501</v>
          </cell>
          <cell r="CR168">
            <v>286.61091233046801</v>
          </cell>
          <cell r="CS168">
            <v>277.84664066016097</v>
          </cell>
          <cell r="CT168">
            <v>273.83542421344799</v>
          </cell>
          <cell r="CU168">
            <v>255.642542942099</v>
          </cell>
          <cell r="CV168">
            <v>243.84143963262099</v>
          </cell>
          <cell r="CW168">
            <v>137.846724668707</v>
          </cell>
          <cell r="CX168">
            <v>117.765475318951</v>
          </cell>
          <cell r="CY168">
            <v>119.128324927798</v>
          </cell>
          <cell r="CZ168">
            <v>123.52111186665</v>
          </cell>
          <cell r="DA168">
            <v>125.086047237176</v>
          </cell>
          <cell r="DB168">
            <v>162.15889546203999</v>
          </cell>
          <cell r="DC168">
            <v>170.429584189613</v>
          </cell>
          <cell r="DD168">
            <v>161.97344296516499</v>
          </cell>
          <cell r="DE168">
            <v>147.77203223265499</v>
          </cell>
          <cell r="DF168">
            <v>135.82230152629401</v>
          </cell>
          <cell r="DG168">
            <v>133.91386293310401</v>
          </cell>
          <cell r="DH168">
            <v>142.28647149521299</v>
          </cell>
          <cell r="DI168">
            <v>138.85941172696801</v>
          </cell>
          <cell r="DJ168">
            <v>143.835400056173</v>
          </cell>
          <cell r="DK168">
            <v>140.758315487414</v>
          </cell>
          <cell r="DL168">
            <v>143.18330280813299</v>
          </cell>
          <cell r="DM168">
            <v>147.792010216421</v>
          </cell>
          <cell r="DN168">
            <v>142.825881238828</v>
          </cell>
          <cell r="DO168">
            <v>139.06104249312</v>
          </cell>
          <cell r="DP168">
            <v>137.178523589994</v>
          </cell>
          <cell r="DQ168">
            <v>135.717965364408</v>
          </cell>
          <cell r="DR168">
            <v>129.372187908173</v>
          </cell>
          <cell r="DS168">
            <v>117.06564117802699</v>
          </cell>
          <cell r="DT168">
            <v>115.69601598321</v>
          </cell>
          <cell r="DU168">
            <v>316.01609431293798</v>
          </cell>
          <cell r="DV168">
            <v>261.06465181076402</v>
          </cell>
          <cell r="DW168">
            <v>248.83282519800301</v>
          </cell>
          <cell r="DX168">
            <v>246.58644543394701</v>
          </cell>
          <cell r="DY168">
            <v>247.55046284968799</v>
          </cell>
          <cell r="DZ168">
            <v>331.50609569530002</v>
          </cell>
          <cell r="EA168">
            <v>345.00856359125402</v>
          </cell>
          <cell r="EB168">
            <v>321.87668350712698</v>
          </cell>
          <cell r="EC168">
            <v>279.87398539682198</v>
          </cell>
          <cell r="ED168">
            <v>254.08025251920799</v>
          </cell>
          <cell r="EE168">
            <v>249.439174749937</v>
          </cell>
          <cell r="EF168">
            <v>319.11109855655502</v>
          </cell>
          <cell r="EG168">
            <v>277.792645025588</v>
          </cell>
          <cell r="EH168">
            <v>300.93656770031401</v>
          </cell>
          <cell r="EI168">
            <v>293.25479243663801</v>
          </cell>
          <cell r="EJ168">
            <v>289.87430097199803</v>
          </cell>
          <cell r="EK168">
            <v>300.053055879628</v>
          </cell>
          <cell r="EL168">
            <v>315.27050778772798</v>
          </cell>
          <cell r="EM168">
            <v>315.76270118046</v>
          </cell>
          <cell r="EN168">
            <v>318.00018966896101</v>
          </cell>
          <cell r="EO168">
            <v>317.92379265798797</v>
          </cell>
          <cell r="EP168">
            <v>306.40146316246899</v>
          </cell>
          <cell r="EQ168">
            <v>282.78939391237702</v>
          </cell>
          <cell r="ER168">
            <v>268.381460947672</v>
          </cell>
          <cell r="ES168">
            <v>301.365761512539</v>
          </cell>
          <cell r="ET168">
            <v>282.575920474567</v>
          </cell>
          <cell r="EU168">
            <v>281.69587530952799</v>
          </cell>
          <cell r="EV168">
            <v>279.39338091977902</v>
          </cell>
          <cell r="EW168">
            <v>259.87862499284199</v>
          </cell>
          <cell r="EX168">
            <v>254.72062058034999</v>
          </cell>
          <cell r="EY168">
            <v>266.02606956410801</v>
          </cell>
          <cell r="EZ168">
            <v>272.59334180127701</v>
          </cell>
          <cell r="FA168">
            <v>277.728831418639</v>
          </cell>
          <cell r="FB168">
            <v>276.47235827621699</v>
          </cell>
          <cell r="FC168">
            <v>288.62020678355299</v>
          </cell>
          <cell r="FD168">
            <v>308.84299262563098</v>
          </cell>
          <cell r="FE168">
            <v>296.24063950707898</v>
          </cell>
          <cell r="FF168">
            <v>298.30606027328997</v>
          </cell>
          <cell r="FG168">
            <v>301.219268668008</v>
          </cell>
          <cell r="FH168">
            <v>298.78982902940697</v>
          </cell>
          <cell r="FI168">
            <v>305.30626599325501</v>
          </cell>
          <cell r="FJ168">
            <v>312.67353037480802</v>
          </cell>
          <cell r="FK168">
            <v>309.16364997524698</v>
          </cell>
          <cell r="FL168">
            <v>304.18454037496298</v>
          </cell>
          <cell r="FM168">
            <v>298.67613028685599</v>
          </cell>
          <cell r="FN168">
            <v>288.90214087072201</v>
          </cell>
          <cell r="FO168">
            <v>277.22123152342402</v>
          </cell>
          <cell r="FP168">
            <v>267.33600318431002</v>
          </cell>
          <cell r="FQ168">
            <v>677.43850338371794</v>
          </cell>
          <cell r="FR168">
            <v>694.76789109687195</v>
          </cell>
          <cell r="FS168">
            <v>682.99693229757895</v>
          </cell>
          <cell r="FT168">
            <v>678.270145406133</v>
          </cell>
          <cell r="FU168">
            <v>635.88304793855002</v>
          </cell>
          <cell r="FV168">
            <v>616.37400564788197</v>
          </cell>
          <cell r="FW168">
            <v>629.53988344908305</v>
          </cell>
          <cell r="FX168">
            <v>635.01537895119702</v>
          </cell>
          <cell r="FY168">
            <v>656.106820851517</v>
          </cell>
          <cell r="FZ168">
            <v>673.63619107254704</v>
          </cell>
          <cell r="GA168">
            <v>697.05398619058701</v>
          </cell>
          <cell r="GB168">
            <v>690.71848927377505</v>
          </cell>
          <cell r="GC168">
            <v>694.80888709191095</v>
          </cell>
          <cell r="GD168">
            <v>696.02319382316705</v>
          </cell>
          <cell r="GE168">
            <v>676.66368790796696</v>
          </cell>
          <cell r="GF168">
            <v>658.73569221393598</v>
          </cell>
          <cell r="GG168">
            <v>659.29330868986096</v>
          </cell>
          <cell r="GH168">
            <v>701.76399811534998</v>
          </cell>
          <cell r="GI168">
            <v>707.90814845912996</v>
          </cell>
          <cell r="GJ168">
            <v>698.40957352320095</v>
          </cell>
          <cell r="GK168">
            <v>695.52994424741701</v>
          </cell>
          <cell r="GL168">
            <v>684.90871424509498</v>
          </cell>
          <cell r="GM168">
            <v>667.71703302369599</v>
          </cell>
          <cell r="GN168">
            <v>651.41006216818698</v>
          </cell>
        </row>
        <row r="169">
          <cell r="E169">
            <v>4.8674298683721</v>
          </cell>
          <cell r="G169">
            <v>4.8674298683721</v>
          </cell>
          <cell r="H169">
            <v>4.8674298683721</v>
          </cell>
          <cell r="J169">
            <v>4.8674298683721</v>
          </cell>
          <cell r="L169">
            <v>4.8674298683721</v>
          </cell>
          <cell r="M169">
            <v>4.8674298683721</v>
          </cell>
          <cell r="N169">
            <v>4.8674298683721</v>
          </cell>
          <cell r="O169">
            <v>4.8674298683721</v>
          </cell>
          <cell r="P169">
            <v>4.8674298683721</v>
          </cell>
          <cell r="Q169">
            <v>4.8674298683721</v>
          </cell>
          <cell r="R169">
            <v>4.8674298683721</v>
          </cell>
          <cell r="S169">
            <v>4.8674298683721</v>
          </cell>
          <cell r="T169">
            <v>4.8674298683721</v>
          </cell>
          <cell r="U169">
            <v>4.8674298683721</v>
          </cell>
          <cell r="V169">
            <v>4.8674298683721</v>
          </cell>
          <cell r="W169">
            <v>4.8674298683721</v>
          </cell>
          <cell r="X169">
            <v>4.8674298683721</v>
          </cell>
          <cell r="Y169">
            <v>4.8674298683721</v>
          </cell>
          <cell r="Z169">
            <v>4.8674298683721</v>
          </cell>
          <cell r="AA169">
            <v>4.8674298683721</v>
          </cell>
          <cell r="AC169">
            <v>9.0999775800000098</v>
          </cell>
          <cell r="AD169">
            <v>9.0999775800000098</v>
          </cell>
          <cell r="AF169">
            <v>9.0999775800000098</v>
          </cell>
          <cell r="AI169">
            <v>9.0999775800000098</v>
          </cell>
          <cell r="AJ169">
            <v>9.0999775800000098</v>
          </cell>
          <cell r="AK169">
            <v>9.0999775800000098</v>
          </cell>
          <cell r="AL169">
            <v>9.0999775800000098</v>
          </cell>
          <cell r="AM169">
            <v>9.0999775800000098</v>
          </cell>
          <cell r="AN169">
            <v>9.0999775800000098</v>
          </cell>
          <cell r="AO169">
            <v>9.0999775800000098</v>
          </cell>
          <cell r="AP169">
            <v>9.0999775800000098</v>
          </cell>
          <cell r="AQ169">
            <v>9.0999775800000098</v>
          </cell>
          <cell r="AR169">
            <v>9.0999775800000098</v>
          </cell>
          <cell r="AS169">
            <v>9.0999775800000098</v>
          </cell>
          <cell r="AT169">
            <v>9.0999775800000098</v>
          </cell>
          <cell r="AU169">
            <v>9.0999775800000098</v>
          </cell>
          <cell r="AV169">
            <v>9.0999775800000098</v>
          </cell>
          <cell r="AW169">
            <v>9.0999775800000098</v>
          </cell>
          <cell r="AX169">
            <v>9.0999775800000098</v>
          </cell>
          <cell r="AY169">
            <v>9.0999775800000098</v>
          </cell>
          <cell r="BA169">
            <v>5.0790572539534899</v>
          </cell>
          <cell r="BC169">
            <v>5.0790572539534899</v>
          </cell>
          <cell r="BE169">
            <v>5.0790572539534899</v>
          </cell>
          <cell r="BG169">
            <v>5.0790572539534899</v>
          </cell>
          <cell r="BI169">
            <v>5.0790572539534899</v>
          </cell>
          <cell r="BJ169">
            <v>5.0790572539534899</v>
          </cell>
          <cell r="BK169">
            <v>5.0790572539534899</v>
          </cell>
          <cell r="BL169">
            <v>5.0790572539534899</v>
          </cell>
          <cell r="BM169">
            <v>5.0790572539534899</v>
          </cell>
          <cell r="BN169">
            <v>5.0790572539534899</v>
          </cell>
          <cell r="BO169">
            <v>5.0790572539534899</v>
          </cell>
          <cell r="BP169">
            <v>5.0790572539534899</v>
          </cell>
          <cell r="BQ169">
            <v>5.0790572539534899</v>
          </cell>
          <cell r="BR169">
            <v>5.0790572539534899</v>
          </cell>
          <cell r="BS169">
            <v>5.0790572539534899</v>
          </cell>
          <cell r="BT169">
            <v>5.0790572539534899</v>
          </cell>
          <cell r="BU169">
            <v>5.0790572539534899</v>
          </cell>
          <cell r="BV169">
            <v>5.0790572539534899</v>
          </cell>
          <cell r="BX169">
            <v>5.0790572539534899</v>
          </cell>
          <cell r="BY169">
            <v>11.0046240502326</v>
          </cell>
          <cell r="CA169">
            <v>11.0046240502326</v>
          </cell>
          <cell r="CC169">
            <v>11.0046240502326</v>
          </cell>
          <cell r="CF169">
            <v>11.0046240502326</v>
          </cell>
          <cell r="CG169">
            <v>11.0046240502326</v>
          </cell>
          <cell r="CH169">
            <v>11.0046240502326</v>
          </cell>
          <cell r="CI169">
            <v>11.0046240502326</v>
          </cell>
          <cell r="CJ169">
            <v>11.0046240502326</v>
          </cell>
          <cell r="CK169">
            <v>11.0046240502326</v>
          </cell>
          <cell r="CL169">
            <v>11.0046240502326</v>
          </cell>
          <cell r="CM169">
            <v>11.0046240502326</v>
          </cell>
          <cell r="CN169">
            <v>11.0046240502326</v>
          </cell>
          <cell r="CO169">
            <v>11.0046240502326</v>
          </cell>
          <cell r="CP169">
            <v>11.0046240502326</v>
          </cell>
          <cell r="CQ169">
            <v>11.0046240502326</v>
          </cell>
          <cell r="CR169">
            <v>11.0046240502326</v>
          </cell>
          <cell r="CS169">
            <v>11.0046240502326</v>
          </cell>
          <cell r="CT169">
            <v>11.0046240502326</v>
          </cell>
          <cell r="CU169">
            <v>11.0046240502326</v>
          </cell>
          <cell r="CW169">
            <v>8.0418406520930503</v>
          </cell>
          <cell r="CY169">
            <v>8.0418406520930503</v>
          </cell>
          <cell r="DA169">
            <v>8.0418406520930503</v>
          </cell>
          <cell r="DC169">
            <v>8.0418406520930503</v>
          </cell>
          <cell r="DE169">
            <v>8.0418406520930503</v>
          </cell>
          <cell r="DF169">
            <v>8.0418406520930503</v>
          </cell>
          <cell r="DG169">
            <v>8.0418406520930503</v>
          </cell>
          <cell r="DH169">
            <v>8.0418406520930503</v>
          </cell>
          <cell r="DI169">
            <v>8.0418406520930503</v>
          </cell>
          <cell r="DJ169">
            <v>8.0418406520930503</v>
          </cell>
          <cell r="DK169">
            <v>8.0418406520930503</v>
          </cell>
          <cell r="DL169">
            <v>8.0418406520930503</v>
          </cell>
          <cell r="DM169">
            <v>8.0418406520930503</v>
          </cell>
          <cell r="DN169">
            <v>8.0418406520930503</v>
          </cell>
          <cell r="DO169">
            <v>8.0418406520930503</v>
          </cell>
          <cell r="DP169">
            <v>8.0418406520930503</v>
          </cell>
          <cell r="DQ169">
            <v>8.0418406520930503</v>
          </cell>
          <cell r="DR169">
            <v>8.0418406520930503</v>
          </cell>
          <cell r="DS169">
            <v>8.0418406520930503</v>
          </cell>
          <cell r="DU169">
            <v>17.565073003255801</v>
          </cell>
          <cell r="DV169">
            <v>15.025544376277301</v>
          </cell>
          <cell r="DY169">
            <v>17.565073003255801</v>
          </cell>
          <cell r="EB169">
            <v>17.565073003255801</v>
          </cell>
          <cell r="EC169">
            <v>17.565073003255801</v>
          </cell>
          <cell r="ED169">
            <v>17.565073003255801</v>
          </cell>
          <cell r="EE169">
            <v>17.565073003255801</v>
          </cell>
          <cell r="EF169">
            <v>17.565073003255801</v>
          </cell>
          <cell r="EG169">
            <v>17.565073003255801</v>
          </cell>
          <cell r="EH169">
            <v>17.565073003255801</v>
          </cell>
          <cell r="EI169">
            <v>17.565073003255801</v>
          </cell>
          <cell r="EJ169">
            <v>17.565073003255801</v>
          </cell>
          <cell r="EK169">
            <v>17.565073003255801</v>
          </cell>
          <cell r="EL169">
            <v>17.565073003255801</v>
          </cell>
          <cell r="EM169">
            <v>17.565073003255801</v>
          </cell>
          <cell r="EN169">
            <v>17.565073003255801</v>
          </cell>
          <cell r="EO169">
            <v>17.565073003255801</v>
          </cell>
          <cell r="EP169">
            <v>17.565073003255801</v>
          </cell>
          <cell r="ES169">
            <v>7.1953311097674604</v>
          </cell>
          <cell r="EU169">
            <v>7.1953311097674604</v>
          </cell>
          <cell r="EW169">
            <v>7.1953311097674604</v>
          </cell>
          <cell r="EZ169">
            <v>7.1953311097674604</v>
          </cell>
          <cell r="FA169">
            <v>7.1953311097674604</v>
          </cell>
          <cell r="FB169">
            <v>7.1953311097674604</v>
          </cell>
          <cell r="FC169">
            <v>7.1953311097674604</v>
          </cell>
          <cell r="FD169">
            <v>7.1953311097674604</v>
          </cell>
          <cell r="FE169">
            <v>7.1953311097674604</v>
          </cell>
          <cell r="FF169">
            <v>7.1953311097674604</v>
          </cell>
          <cell r="FG169">
            <v>7.1953311097674604</v>
          </cell>
          <cell r="FH169">
            <v>7.1953311097674604</v>
          </cell>
          <cell r="FI169">
            <v>7.1953311097674604</v>
          </cell>
          <cell r="FJ169">
            <v>7.1953311097674604</v>
          </cell>
          <cell r="FK169">
            <v>7.1953311097674604</v>
          </cell>
          <cell r="FL169">
            <v>7.1953311097674604</v>
          </cell>
          <cell r="FM169">
            <v>7.1953311097674604</v>
          </cell>
          <cell r="FN169">
            <v>7.1953311097674604</v>
          </cell>
          <cell r="FO169">
            <v>7.1953311097674604</v>
          </cell>
          <cell r="FP169">
            <v>7.1953311097674604</v>
          </cell>
          <cell r="FQ169">
            <v>14.390662219534899</v>
          </cell>
          <cell r="FT169">
            <v>14.390662219534899</v>
          </cell>
          <cell r="FV169">
            <v>14.390662219534899</v>
          </cell>
          <cell r="FX169">
            <v>14.390662219534899</v>
          </cell>
          <cell r="FY169">
            <v>14.390662219534899</v>
          </cell>
          <cell r="FZ169">
            <v>14.390662219534899</v>
          </cell>
          <cell r="GA169">
            <v>14.390662219534899</v>
          </cell>
          <cell r="GB169">
            <v>14.390662219534899</v>
          </cell>
          <cell r="GC169">
            <v>14.390662219534899</v>
          </cell>
          <cell r="GD169">
            <v>14.390662219534899</v>
          </cell>
          <cell r="GE169">
            <v>14.390662219534899</v>
          </cell>
          <cell r="GF169">
            <v>14.390662219534899</v>
          </cell>
          <cell r="GG169">
            <v>14.390662219534899</v>
          </cell>
          <cell r="GH169">
            <v>14.390662219534899</v>
          </cell>
          <cell r="GI169">
            <v>14.390662219534899</v>
          </cell>
          <cell r="GJ169">
            <v>14.390662219534899</v>
          </cell>
          <cell r="GK169">
            <v>14.390662219534899</v>
          </cell>
          <cell r="GL169">
            <v>14.390662219534899</v>
          </cell>
          <cell r="GM169">
            <v>14.390662219534899</v>
          </cell>
          <cell r="GN169">
            <v>14.390662219534899</v>
          </cell>
        </row>
        <row r="170">
          <cell r="E170">
            <v>2.57719813953489</v>
          </cell>
          <cell r="G170">
            <v>2.57719813953489</v>
          </cell>
          <cell r="H170">
            <v>2.57719813953489</v>
          </cell>
          <cell r="J170">
            <v>2.57719813953489</v>
          </cell>
          <cell r="L170">
            <v>2.57719813953489</v>
          </cell>
          <cell r="M170">
            <v>2.57719813953489</v>
          </cell>
          <cell r="N170">
            <v>2.57719813953489</v>
          </cell>
          <cell r="O170">
            <v>2.57719813953489</v>
          </cell>
          <cell r="P170">
            <v>2.57719813953489</v>
          </cell>
          <cell r="Q170">
            <v>2.57719813953489</v>
          </cell>
          <cell r="R170">
            <v>2.57719813953489</v>
          </cell>
          <cell r="S170">
            <v>2.57719813953489</v>
          </cell>
          <cell r="T170">
            <v>2.57719813953489</v>
          </cell>
          <cell r="U170">
            <v>2.57719813953489</v>
          </cell>
          <cell r="V170">
            <v>2.57719813953489</v>
          </cell>
          <cell r="W170">
            <v>2.57719813953489</v>
          </cell>
          <cell r="X170">
            <v>2.57719813953489</v>
          </cell>
          <cell r="Y170">
            <v>2.57719813953489</v>
          </cell>
          <cell r="Z170">
            <v>2.57719813953489</v>
          </cell>
          <cell r="AB170">
            <v>2.57719813953489</v>
          </cell>
          <cell r="AC170">
            <v>4.8182400000000101</v>
          </cell>
          <cell r="AD170">
            <v>4.8182400000000101</v>
          </cell>
          <cell r="AF170">
            <v>4.8182400000000101</v>
          </cell>
          <cell r="AI170">
            <v>4.8182400000000101</v>
          </cell>
          <cell r="AJ170">
            <v>4.8182400000000101</v>
          </cell>
          <cell r="AK170">
            <v>4.8182400000000101</v>
          </cell>
          <cell r="AL170">
            <v>4.8182400000000101</v>
          </cell>
          <cell r="AM170">
            <v>4.8182400000000101</v>
          </cell>
          <cell r="AN170">
            <v>4.8182400000000101</v>
          </cell>
          <cell r="AO170">
            <v>4.8182400000000101</v>
          </cell>
          <cell r="AP170">
            <v>4.8182400000000101</v>
          </cell>
          <cell r="AQ170">
            <v>4.8182400000000101</v>
          </cell>
          <cell r="AR170">
            <v>4.8182400000000101</v>
          </cell>
          <cell r="AS170">
            <v>4.8182400000000101</v>
          </cell>
          <cell r="AT170">
            <v>4.8182400000000101</v>
          </cell>
          <cell r="AU170">
            <v>4.8182400000000101</v>
          </cell>
          <cell r="AV170">
            <v>4.8182400000000101</v>
          </cell>
          <cell r="AW170">
            <v>4.8182400000000101</v>
          </cell>
          <cell r="AX170">
            <v>4.8182400000000101</v>
          </cell>
          <cell r="AY170">
            <v>4.8182400000000101</v>
          </cell>
          <cell r="BA170">
            <v>2.6892502325581402</v>
          </cell>
          <cell r="BC170">
            <v>2.6892502325581402</v>
          </cell>
          <cell r="BE170">
            <v>2.6892502325581402</v>
          </cell>
          <cell r="BG170">
            <v>2.6892502325581402</v>
          </cell>
          <cell r="BI170">
            <v>2.6892502325581402</v>
          </cell>
          <cell r="BJ170">
            <v>2.6892502325581402</v>
          </cell>
          <cell r="BK170">
            <v>2.6892502325581402</v>
          </cell>
          <cell r="BL170">
            <v>2.6892502325581402</v>
          </cell>
          <cell r="BM170">
            <v>2.6892502325581402</v>
          </cell>
          <cell r="BN170">
            <v>2.6892502325581402</v>
          </cell>
          <cell r="BO170">
            <v>2.6892502325581402</v>
          </cell>
          <cell r="BP170">
            <v>2.6892502325581402</v>
          </cell>
          <cell r="BQ170">
            <v>2.6892502325581402</v>
          </cell>
          <cell r="BR170">
            <v>2.6892502325581402</v>
          </cell>
          <cell r="BS170">
            <v>2.6892502325581402</v>
          </cell>
          <cell r="BT170">
            <v>2.6892502325581402</v>
          </cell>
          <cell r="BU170">
            <v>2.6892502325581402</v>
          </cell>
          <cell r="BV170">
            <v>2.6892502325581402</v>
          </cell>
          <cell r="BX170">
            <v>2.6892502325581402</v>
          </cell>
          <cell r="BY170">
            <v>5.8267088372093099</v>
          </cell>
          <cell r="CA170">
            <v>5.8267088372093099</v>
          </cell>
          <cell r="CC170">
            <v>5.8267088372093099</v>
          </cell>
          <cell r="CF170">
            <v>5.8267088372093099</v>
          </cell>
          <cell r="CG170">
            <v>5.8267088372093099</v>
          </cell>
          <cell r="CH170">
            <v>5.8267088372093099</v>
          </cell>
          <cell r="CI170">
            <v>5.8267088372093099</v>
          </cell>
          <cell r="CJ170">
            <v>5.8267088372093099</v>
          </cell>
          <cell r="CK170">
            <v>5.8267088372093099</v>
          </cell>
          <cell r="CL170">
            <v>5.8267088372093099</v>
          </cell>
          <cell r="CM170">
            <v>5.8267088372093099</v>
          </cell>
          <cell r="CN170">
            <v>5.8267088372093099</v>
          </cell>
          <cell r="CO170">
            <v>5.8267088372093099</v>
          </cell>
          <cell r="CP170">
            <v>5.8267088372093099</v>
          </cell>
          <cell r="CQ170">
            <v>5.8267088372093099</v>
          </cell>
          <cell r="CR170">
            <v>5.8267088372093099</v>
          </cell>
          <cell r="CS170">
            <v>5.8267088372093099</v>
          </cell>
          <cell r="CT170">
            <v>5.8267088372093099</v>
          </cell>
          <cell r="CU170">
            <v>5.8267088372093099</v>
          </cell>
          <cell r="CW170">
            <v>4.2579795348837299</v>
          </cell>
          <cell r="CY170">
            <v>4.2579795348837299</v>
          </cell>
          <cell r="DA170">
            <v>4.2579795348837299</v>
          </cell>
          <cell r="DC170">
            <v>4.2579795348837299</v>
          </cell>
          <cell r="DE170">
            <v>4.2579795348837299</v>
          </cell>
          <cell r="DF170">
            <v>4.2579795348837299</v>
          </cell>
          <cell r="DG170">
            <v>4.2579795348837299</v>
          </cell>
          <cell r="DH170">
            <v>4.2579795348837299</v>
          </cell>
          <cell r="DI170">
            <v>4.2579795348837299</v>
          </cell>
          <cell r="DJ170">
            <v>4.2579795348837299</v>
          </cell>
          <cell r="DK170">
            <v>4.2579795348837299</v>
          </cell>
          <cell r="DL170">
            <v>4.2579795348837299</v>
          </cell>
          <cell r="DM170">
            <v>4.2579795348837299</v>
          </cell>
          <cell r="DN170">
            <v>4.2579795348837299</v>
          </cell>
          <cell r="DO170">
            <v>4.2579795348837299</v>
          </cell>
          <cell r="DP170">
            <v>4.2579795348837299</v>
          </cell>
          <cell r="DQ170">
            <v>4.2579795348837299</v>
          </cell>
          <cell r="DR170">
            <v>4.2579795348837299</v>
          </cell>
          <cell r="DS170">
            <v>4.2579795348837299</v>
          </cell>
          <cell r="DU170">
            <v>9.3003237209302405</v>
          </cell>
          <cell r="DV170">
            <v>7.9556986046516602</v>
          </cell>
          <cell r="DY170">
            <v>9.3003237209302405</v>
          </cell>
          <cell r="EB170">
            <v>9.3003237209302405</v>
          </cell>
          <cell r="EC170">
            <v>9.3003237209302405</v>
          </cell>
          <cell r="ED170">
            <v>9.3003237209302405</v>
          </cell>
          <cell r="EE170">
            <v>9.3003237209302405</v>
          </cell>
          <cell r="EF170">
            <v>9.3003237209302405</v>
          </cell>
          <cell r="EG170">
            <v>9.3003237209302405</v>
          </cell>
          <cell r="EH170">
            <v>9.3003237209302405</v>
          </cell>
          <cell r="EI170">
            <v>9.3003237209302405</v>
          </cell>
          <cell r="EJ170">
            <v>9.3003237209302405</v>
          </cell>
          <cell r="EK170">
            <v>9.3003237209302405</v>
          </cell>
          <cell r="EL170">
            <v>9.3003237209302405</v>
          </cell>
          <cell r="EM170">
            <v>9.3003237209302405</v>
          </cell>
          <cell r="EN170">
            <v>9.3003237209302405</v>
          </cell>
          <cell r="EO170">
            <v>9.3003237209302405</v>
          </cell>
          <cell r="EP170">
            <v>9.3003237209302405</v>
          </cell>
          <cell r="ES170">
            <v>3.8097711627907</v>
          </cell>
          <cell r="EU170">
            <v>3.8097711627907</v>
          </cell>
          <cell r="EW170">
            <v>3.8097711627907</v>
          </cell>
          <cell r="EZ170">
            <v>3.8097711627907</v>
          </cell>
          <cell r="FA170">
            <v>3.8097711627907</v>
          </cell>
          <cell r="FB170">
            <v>3.8097711627907</v>
          </cell>
          <cell r="FC170">
            <v>3.8097711627907</v>
          </cell>
          <cell r="FD170">
            <v>3.8097711627907</v>
          </cell>
          <cell r="FE170">
            <v>3.8097711627907</v>
          </cell>
          <cell r="FF170">
            <v>3.8097711627907</v>
          </cell>
          <cell r="FG170">
            <v>3.8097711627907</v>
          </cell>
          <cell r="FH170">
            <v>3.8097711627907</v>
          </cell>
          <cell r="FI170">
            <v>3.8097711627907</v>
          </cell>
          <cell r="FJ170">
            <v>3.8097711627907</v>
          </cell>
          <cell r="FK170">
            <v>3.8097711627907</v>
          </cell>
          <cell r="FL170">
            <v>3.8097711627907</v>
          </cell>
          <cell r="FM170">
            <v>3.8097711627907</v>
          </cell>
          <cell r="FN170">
            <v>3.8097711627907</v>
          </cell>
          <cell r="FO170">
            <v>3.8097711627907</v>
          </cell>
          <cell r="FP170">
            <v>3.8097711627907</v>
          </cell>
          <cell r="FQ170">
            <v>7.6195423255814001</v>
          </cell>
          <cell r="FT170">
            <v>7.6195423255814001</v>
          </cell>
          <cell r="FV170">
            <v>7.6195423255814001</v>
          </cell>
          <cell r="FX170">
            <v>7.6195423255814001</v>
          </cell>
          <cell r="FY170">
            <v>7.6195423255814001</v>
          </cell>
          <cell r="FZ170">
            <v>7.6195423255814001</v>
          </cell>
          <cell r="GA170">
            <v>7.6195423255814001</v>
          </cell>
          <cell r="GB170">
            <v>7.6195423255814001</v>
          </cell>
          <cell r="GC170">
            <v>7.6195423255814001</v>
          </cell>
          <cell r="GD170">
            <v>7.6195423255814001</v>
          </cell>
          <cell r="GE170">
            <v>7.6195423255814001</v>
          </cell>
          <cell r="GF170">
            <v>7.6195423255814001</v>
          </cell>
          <cell r="GG170">
            <v>7.6195423255814001</v>
          </cell>
          <cell r="GH170">
            <v>7.6195423255814001</v>
          </cell>
          <cell r="GI170">
            <v>7.6195423255814001</v>
          </cell>
          <cell r="GJ170">
            <v>7.6195423255814001</v>
          </cell>
          <cell r="GK170">
            <v>7.6195423255814001</v>
          </cell>
          <cell r="GL170">
            <v>7.6195423255814001</v>
          </cell>
          <cell r="GM170">
            <v>7.6195423255814001</v>
          </cell>
          <cell r="GN170">
            <v>7.6195423255814001</v>
          </cell>
        </row>
        <row r="171">
          <cell r="E171">
            <v>31.1910006976745</v>
          </cell>
          <cell r="M171">
            <v>31.1910006976745</v>
          </cell>
          <cell r="N171">
            <v>31.1910006976745</v>
          </cell>
          <cell r="O171">
            <v>31.1910006976745</v>
          </cell>
          <cell r="P171">
            <v>31.1910006976745</v>
          </cell>
          <cell r="Q171">
            <v>31.1910006976745</v>
          </cell>
          <cell r="R171">
            <v>31.1910006976745</v>
          </cell>
          <cell r="S171">
            <v>31.1910006976745</v>
          </cell>
          <cell r="T171">
            <v>31.1910006976745</v>
          </cell>
          <cell r="U171">
            <v>31.1910006976745</v>
          </cell>
          <cell r="V171">
            <v>31.1910006976745</v>
          </cell>
          <cell r="W171">
            <v>31.1910006976745</v>
          </cell>
          <cell r="X171">
            <v>31.1910006976745</v>
          </cell>
          <cell r="Y171">
            <v>31.1910006976745</v>
          </cell>
          <cell r="Z171">
            <v>31.1910006976745</v>
          </cell>
          <cell r="AC171">
            <v>58.313610000000097</v>
          </cell>
          <cell r="AK171">
            <v>58.313610000000097</v>
          </cell>
          <cell r="AL171">
            <v>58.313610000000097</v>
          </cell>
          <cell r="AM171">
            <v>58.313610000000097</v>
          </cell>
          <cell r="AN171">
            <v>58.313610000000097</v>
          </cell>
          <cell r="AO171">
            <v>58.313610000000097</v>
          </cell>
          <cell r="AP171">
            <v>58.313610000000097</v>
          </cell>
          <cell r="AQ171">
            <v>58.313610000000097</v>
          </cell>
          <cell r="AR171">
            <v>58.313610000000097</v>
          </cell>
          <cell r="AS171">
            <v>58.313610000000097</v>
          </cell>
          <cell r="AT171">
            <v>58.313610000000097</v>
          </cell>
          <cell r="AU171">
            <v>58.313610000000097</v>
          </cell>
          <cell r="AV171">
            <v>58.313610000000097</v>
          </cell>
          <cell r="AW171">
            <v>58.313610000000097</v>
          </cell>
          <cell r="AX171">
            <v>58.313610000000097</v>
          </cell>
          <cell r="AY171">
            <v>58.313610000000097</v>
          </cell>
          <cell r="BA171">
            <v>32.547131162790699</v>
          </cell>
          <cell r="BI171">
            <v>14.103756837198</v>
          </cell>
          <cell r="BJ171">
            <v>32.547131162790699</v>
          </cell>
          <cell r="BK171">
            <v>32.547131162790699</v>
          </cell>
          <cell r="BL171">
            <v>32.547131162790699</v>
          </cell>
          <cell r="BM171">
            <v>32.547131162790699</v>
          </cell>
          <cell r="BN171">
            <v>32.547131162790699</v>
          </cell>
          <cell r="BO171">
            <v>32.547131162790699</v>
          </cell>
          <cell r="BP171">
            <v>32.547131162790699</v>
          </cell>
          <cell r="BQ171">
            <v>32.547131162790699</v>
          </cell>
          <cell r="BR171">
            <v>32.547131162790699</v>
          </cell>
          <cell r="BS171">
            <v>32.547131162790699</v>
          </cell>
          <cell r="BT171">
            <v>32.547131162790699</v>
          </cell>
          <cell r="BU171">
            <v>32.547131162790699</v>
          </cell>
          <cell r="BV171">
            <v>32.547131162790699</v>
          </cell>
          <cell r="BY171">
            <v>70.518784186046602</v>
          </cell>
          <cell r="CG171">
            <v>70.518784186046602</v>
          </cell>
          <cell r="CH171">
            <v>70.518784186046602</v>
          </cell>
          <cell r="CI171">
            <v>70.518784186046602</v>
          </cell>
          <cell r="CJ171">
            <v>70.518784186046602</v>
          </cell>
          <cell r="CK171">
            <v>70.518784186046602</v>
          </cell>
          <cell r="CL171">
            <v>70.518784186046602</v>
          </cell>
          <cell r="CM171">
            <v>70.518784186046602</v>
          </cell>
          <cell r="CN171">
            <v>70.518784186046602</v>
          </cell>
          <cell r="CO171">
            <v>70.518784186046602</v>
          </cell>
          <cell r="CP171">
            <v>70.518784186046602</v>
          </cell>
          <cell r="CQ171">
            <v>70.518784186046602</v>
          </cell>
          <cell r="CR171">
            <v>70.518784186046602</v>
          </cell>
          <cell r="CS171">
            <v>70.518784186046602</v>
          </cell>
          <cell r="CT171">
            <v>70.518784186046602</v>
          </cell>
          <cell r="CW171">
            <v>51.532957674418803</v>
          </cell>
          <cell r="DE171">
            <v>51.532957674418803</v>
          </cell>
          <cell r="DF171">
            <v>51.532957674418803</v>
          </cell>
          <cell r="DG171">
            <v>51.532957674418803</v>
          </cell>
          <cell r="DH171">
            <v>51.532957674418803</v>
          </cell>
          <cell r="DI171">
            <v>51.532957674418803</v>
          </cell>
          <cell r="DJ171">
            <v>51.532957674418803</v>
          </cell>
          <cell r="DK171">
            <v>51.532957674418803</v>
          </cell>
          <cell r="DL171">
            <v>51.532957674418803</v>
          </cell>
          <cell r="DM171">
            <v>51.532957674418803</v>
          </cell>
          <cell r="DN171">
            <v>51.532957674418803</v>
          </cell>
          <cell r="DO171">
            <v>51.532957674418803</v>
          </cell>
          <cell r="DP171">
            <v>51.532957674418803</v>
          </cell>
          <cell r="DQ171">
            <v>51.532957674418803</v>
          </cell>
          <cell r="DR171">
            <v>51.532957674418803</v>
          </cell>
          <cell r="DU171">
            <v>112.558828604651</v>
          </cell>
          <cell r="EC171">
            <v>112.558828604651</v>
          </cell>
          <cell r="ED171">
            <v>112.558828604651</v>
          </cell>
          <cell r="EE171">
            <v>112.558828604651</v>
          </cell>
          <cell r="EF171">
            <v>112.558828604651</v>
          </cell>
          <cell r="EG171">
            <v>112.558828604651</v>
          </cell>
          <cell r="EH171">
            <v>112.558828604651</v>
          </cell>
          <cell r="EI171">
            <v>112.558828604651</v>
          </cell>
          <cell r="EJ171">
            <v>112.558828604651</v>
          </cell>
          <cell r="EK171">
            <v>112.558828604651</v>
          </cell>
          <cell r="EL171">
            <v>112.558828604651</v>
          </cell>
          <cell r="EM171">
            <v>112.558828604651</v>
          </cell>
          <cell r="EN171">
            <v>112.558828604651</v>
          </cell>
          <cell r="EO171">
            <v>112.558828604651</v>
          </cell>
          <cell r="EP171">
            <v>112.558828604651</v>
          </cell>
          <cell r="ES171">
            <v>46.108435813953697</v>
          </cell>
          <cell r="FA171">
            <v>46.108435813953697</v>
          </cell>
          <cell r="FB171">
            <v>46.108435813953697</v>
          </cell>
          <cell r="FC171">
            <v>46.108435813953697</v>
          </cell>
          <cell r="FD171">
            <v>46.108435813953697</v>
          </cell>
          <cell r="FE171">
            <v>46.108435813953697</v>
          </cell>
          <cell r="FF171">
            <v>46.108435813953697</v>
          </cell>
          <cell r="FG171">
            <v>46.108435813953697</v>
          </cell>
          <cell r="FH171">
            <v>46.108435813953697</v>
          </cell>
          <cell r="FI171">
            <v>46.108435813953697</v>
          </cell>
          <cell r="FJ171">
            <v>46.108435813953697</v>
          </cell>
          <cell r="FK171">
            <v>46.108435813953697</v>
          </cell>
          <cell r="FL171">
            <v>46.108435813953697</v>
          </cell>
          <cell r="FM171">
            <v>46.108435813953697</v>
          </cell>
          <cell r="FN171">
            <v>46.108435813953697</v>
          </cell>
          <cell r="FO171">
            <v>46.108435813953697</v>
          </cell>
          <cell r="FQ171">
            <v>92.216871627907096</v>
          </cell>
          <cell r="FY171">
            <v>92.216871627907096</v>
          </cell>
          <cell r="FZ171">
            <v>92.216871627907096</v>
          </cell>
          <cell r="GA171">
            <v>92.216871627907096</v>
          </cell>
          <cell r="GB171">
            <v>92.216871627907096</v>
          </cell>
          <cell r="GC171">
            <v>92.216871627907096</v>
          </cell>
          <cell r="GD171">
            <v>92.216871627907096</v>
          </cell>
          <cell r="GE171">
            <v>92.216871627907096</v>
          </cell>
          <cell r="GF171">
            <v>92.216871627907096</v>
          </cell>
          <cell r="GG171">
            <v>92.216871627907096</v>
          </cell>
          <cell r="GH171">
            <v>92.216871627907096</v>
          </cell>
          <cell r="GI171">
            <v>92.216871627907096</v>
          </cell>
          <cell r="GJ171">
            <v>92.216871627907096</v>
          </cell>
          <cell r="GK171">
            <v>92.216871627907096</v>
          </cell>
          <cell r="GL171">
            <v>92.216871627907096</v>
          </cell>
          <cell r="GM171">
            <v>92.216871627907096</v>
          </cell>
        </row>
        <row r="172">
          <cell r="E172">
            <v>0.48322465116279101</v>
          </cell>
          <cell r="M172">
            <v>0.48322465116279101</v>
          </cell>
          <cell r="N172">
            <v>0.48322465116279101</v>
          </cell>
          <cell r="O172">
            <v>0.48322465116279101</v>
          </cell>
          <cell r="P172">
            <v>0.48322465116279101</v>
          </cell>
          <cell r="Q172">
            <v>0.48322465116279101</v>
          </cell>
          <cell r="R172">
            <v>0.48322465116279101</v>
          </cell>
          <cell r="S172">
            <v>0.48322465116279101</v>
          </cell>
          <cell r="T172">
            <v>0.48322465116279101</v>
          </cell>
          <cell r="U172">
            <v>0.48322465116279101</v>
          </cell>
          <cell r="V172">
            <v>0.48322465116279101</v>
          </cell>
          <cell r="W172">
            <v>0.48322465116279101</v>
          </cell>
          <cell r="X172">
            <v>0.48322465116279101</v>
          </cell>
          <cell r="Y172">
            <v>0.48322465116279101</v>
          </cell>
          <cell r="Z172">
            <v>0.48322465116279101</v>
          </cell>
          <cell r="AC172">
            <v>0.903420000000001</v>
          </cell>
          <cell r="AK172">
            <v>0.903420000000001</v>
          </cell>
          <cell r="AL172">
            <v>0.903420000000001</v>
          </cell>
          <cell r="AM172">
            <v>0.903420000000001</v>
          </cell>
          <cell r="AN172">
            <v>0.903420000000001</v>
          </cell>
          <cell r="AO172">
            <v>0.903420000000001</v>
          </cell>
          <cell r="AP172">
            <v>0.903420000000001</v>
          </cell>
          <cell r="AQ172">
            <v>0.903420000000001</v>
          </cell>
          <cell r="AR172">
            <v>0.903420000000001</v>
          </cell>
          <cell r="AS172">
            <v>0.903420000000001</v>
          </cell>
          <cell r="AT172">
            <v>0.903420000000001</v>
          </cell>
          <cell r="AU172">
            <v>0.903420000000001</v>
          </cell>
          <cell r="AV172">
            <v>0.903420000000001</v>
          </cell>
          <cell r="AW172">
            <v>0.903420000000001</v>
          </cell>
          <cell r="AX172">
            <v>0.903420000000001</v>
          </cell>
          <cell r="AY172">
            <v>0.903420000000001</v>
          </cell>
          <cell r="BA172">
            <v>0.50423441860465201</v>
          </cell>
          <cell r="BI172">
            <v>0.21850158139532599</v>
          </cell>
          <cell r="BJ172">
            <v>0.50423441860465201</v>
          </cell>
          <cell r="BK172">
            <v>0.50423441860465201</v>
          </cell>
          <cell r="BL172">
            <v>0.50423441860465201</v>
          </cell>
          <cell r="BM172">
            <v>0.50423441860465201</v>
          </cell>
          <cell r="BN172">
            <v>0.50423441860465201</v>
          </cell>
          <cell r="BO172">
            <v>0.50423441860465201</v>
          </cell>
          <cell r="BP172">
            <v>0.50423441860465201</v>
          </cell>
          <cell r="BQ172">
            <v>0.50423441860465201</v>
          </cell>
          <cell r="BR172">
            <v>0.50423441860465201</v>
          </cell>
          <cell r="BS172">
            <v>0.50423441860465201</v>
          </cell>
          <cell r="BT172">
            <v>0.50423441860465201</v>
          </cell>
          <cell r="BU172">
            <v>0.50423441860465201</v>
          </cell>
          <cell r="BV172">
            <v>0.50423441860465201</v>
          </cell>
          <cell r="BY172">
            <v>1.09250790697675</v>
          </cell>
          <cell r="CG172">
            <v>1.09250790697675</v>
          </cell>
          <cell r="CH172">
            <v>1.09250790697675</v>
          </cell>
          <cell r="CI172">
            <v>1.09250790697675</v>
          </cell>
          <cell r="CJ172">
            <v>1.09250790697675</v>
          </cell>
          <cell r="CK172">
            <v>1.09250790697675</v>
          </cell>
          <cell r="CL172">
            <v>1.09250790697675</v>
          </cell>
          <cell r="CM172">
            <v>1.09250790697675</v>
          </cell>
          <cell r="CN172">
            <v>1.09250790697675</v>
          </cell>
          <cell r="CO172">
            <v>1.09250790697675</v>
          </cell>
          <cell r="CP172">
            <v>1.09250790697675</v>
          </cell>
          <cell r="CQ172">
            <v>1.09250790697675</v>
          </cell>
          <cell r="CR172">
            <v>1.09250790697675</v>
          </cell>
          <cell r="CS172">
            <v>1.09250790697675</v>
          </cell>
          <cell r="CT172">
            <v>1.09250790697675</v>
          </cell>
          <cell r="CW172">
            <v>0.79837116279069997</v>
          </cell>
          <cell r="DE172">
            <v>0.79837116279069997</v>
          </cell>
          <cell r="DF172">
            <v>0.79837116279069997</v>
          </cell>
          <cell r="DG172">
            <v>0.79837116279069997</v>
          </cell>
          <cell r="DH172">
            <v>0.79837116279069997</v>
          </cell>
          <cell r="DI172">
            <v>0.79837116279069997</v>
          </cell>
          <cell r="DJ172">
            <v>0.79837116279069997</v>
          </cell>
          <cell r="DK172">
            <v>0.79837116279069997</v>
          </cell>
          <cell r="DL172">
            <v>0.79837116279069997</v>
          </cell>
          <cell r="DM172">
            <v>0.79837116279069997</v>
          </cell>
          <cell r="DN172">
            <v>0.79837116279069997</v>
          </cell>
          <cell r="DO172">
            <v>0.79837116279069997</v>
          </cell>
          <cell r="DP172">
            <v>0.79837116279069997</v>
          </cell>
          <cell r="DQ172">
            <v>0.79837116279069997</v>
          </cell>
          <cell r="DR172">
            <v>0.79837116279069997</v>
          </cell>
          <cell r="DU172">
            <v>1.7438106976744201</v>
          </cell>
          <cell r="EC172">
            <v>1.7438106976744201</v>
          </cell>
          <cell r="ED172">
            <v>1.7438106976744201</v>
          </cell>
          <cell r="EE172">
            <v>1.7438106976744201</v>
          </cell>
          <cell r="EF172">
            <v>1.7438106976744201</v>
          </cell>
          <cell r="EG172">
            <v>1.7438106976744201</v>
          </cell>
          <cell r="EH172">
            <v>1.7438106976744201</v>
          </cell>
          <cell r="EI172">
            <v>1.7438106976744201</v>
          </cell>
          <cell r="EJ172">
            <v>1.7438106976744201</v>
          </cell>
          <cell r="EK172">
            <v>1.7438106976744201</v>
          </cell>
          <cell r="EL172">
            <v>1.7438106976744201</v>
          </cell>
          <cell r="EM172">
            <v>1.7438106976744201</v>
          </cell>
          <cell r="EN172">
            <v>1.7438106976744201</v>
          </cell>
          <cell r="EO172">
            <v>1.7438106976744201</v>
          </cell>
          <cell r="EP172">
            <v>1.7438106976744201</v>
          </cell>
          <cell r="ES172">
            <v>0.71433209302325795</v>
          </cell>
          <cell r="FA172">
            <v>0.71433209302325795</v>
          </cell>
          <cell r="FB172">
            <v>0.71433209302325795</v>
          </cell>
          <cell r="FC172">
            <v>0.71433209302325795</v>
          </cell>
          <cell r="FD172">
            <v>0.71433209302325795</v>
          </cell>
          <cell r="FE172">
            <v>0.71433209302325795</v>
          </cell>
          <cell r="FF172">
            <v>0.71433209302325795</v>
          </cell>
          <cell r="FG172">
            <v>0.71433209302325795</v>
          </cell>
          <cell r="FH172">
            <v>0.71433209302325795</v>
          </cell>
          <cell r="FI172">
            <v>0.71433209302325795</v>
          </cell>
          <cell r="FJ172">
            <v>0.71433209302325795</v>
          </cell>
          <cell r="FK172">
            <v>0.71433209302325795</v>
          </cell>
          <cell r="FL172">
            <v>0.71433209302325795</v>
          </cell>
          <cell r="FM172">
            <v>0.71433209302325795</v>
          </cell>
          <cell r="FN172">
            <v>0.71433209302325795</v>
          </cell>
          <cell r="FO172">
            <v>0.71433209302325795</v>
          </cell>
          <cell r="FQ172">
            <v>1.4286641860465099</v>
          </cell>
          <cell r="FY172">
            <v>1.4286641860465099</v>
          </cell>
          <cell r="FZ172">
            <v>1.4286641860465099</v>
          </cell>
          <cell r="GA172">
            <v>1.4286641860465099</v>
          </cell>
          <cell r="GB172">
            <v>1.4286641860465099</v>
          </cell>
          <cell r="GC172">
            <v>1.4286641860465099</v>
          </cell>
          <cell r="GD172">
            <v>1.4286641860465099</v>
          </cell>
          <cell r="GE172">
            <v>1.4286641860465099</v>
          </cell>
          <cell r="GF172">
            <v>1.4286641860465099</v>
          </cell>
          <cell r="GG172">
            <v>1.4286641860465099</v>
          </cell>
          <cell r="GH172">
            <v>1.4286641860465099</v>
          </cell>
          <cell r="GI172">
            <v>1.4286641860465099</v>
          </cell>
          <cell r="GJ172">
            <v>1.4286641860465099</v>
          </cell>
          <cell r="GK172">
            <v>1.4286641860465099</v>
          </cell>
          <cell r="GL172">
            <v>1.4286641860465099</v>
          </cell>
          <cell r="GM172">
            <v>1.4286641860465099</v>
          </cell>
        </row>
        <row r="173">
          <cell r="M173">
            <v>5.8677279069767598</v>
          </cell>
          <cell r="N173">
            <v>5.8677279069767598</v>
          </cell>
          <cell r="P173">
            <v>5.8677279069767598</v>
          </cell>
          <cell r="U173">
            <v>5.8677279069767598</v>
          </cell>
          <cell r="Z173">
            <v>5.8677279069767598</v>
          </cell>
          <cell r="AK173">
            <v>10.9701</v>
          </cell>
          <cell r="AO173">
            <v>10.9701</v>
          </cell>
          <cell r="AS173">
            <v>10.9701</v>
          </cell>
          <cell r="AU173">
            <v>10.9701</v>
          </cell>
          <cell r="BA173">
            <v>6.1228465116279196</v>
          </cell>
          <cell r="BM173">
            <v>6.1228465116279196</v>
          </cell>
          <cell r="BQ173">
            <v>6.1228465116279196</v>
          </cell>
          <cell r="CH173">
            <v>13.2661674418605</v>
          </cell>
          <cell r="CK173">
            <v>13.2661674418605</v>
          </cell>
          <cell r="CL173">
            <v>13.2661674418605</v>
          </cell>
          <cell r="CO173">
            <v>13.2661674418605</v>
          </cell>
          <cell r="CR173">
            <v>13.2661674418605</v>
          </cell>
          <cell r="CT173">
            <v>6.7979309009033297</v>
          </cell>
          <cell r="CW173">
            <v>9.6945069767442096</v>
          </cell>
          <cell r="DI173">
            <v>9.6945069767442096</v>
          </cell>
          <cell r="DJ173">
            <v>9.6945069767442096</v>
          </cell>
          <cell r="EE173">
            <v>21.174844186046499</v>
          </cell>
          <cell r="EG173">
            <v>21.174844186046499</v>
          </cell>
          <cell r="EH173">
            <v>21.174844186046499</v>
          </cell>
          <cell r="EI173">
            <v>21.174844186046499</v>
          </cell>
          <cell r="EJ173">
            <v>21.174844186046499</v>
          </cell>
          <cell r="EK173">
            <v>21.174844186046499</v>
          </cell>
          <cell r="EP173">
            <v>21.174844186046499</v>
          </cell>
          <cell r="FA173">
            <v>8.6740325581395599</v>
          </cell>
          <cell r="FI173">
            <v>8.6740325581395599</v>
          </cell>
          <cell r="FO173">
            <v>8.6740325581395599</v>
          </cell>
          <cell r="FY173">
            <v>17.348065116279098</v>
          </cell>
          <cell r="FZ173">
            <v>17.348065116279098</v>
          </cell>
          <cell r="GA173">
            <v>17.348065116279098</v>
          </cell>
          <cell r="GC173">
            <v>17.348065116279098</v>
          </cell>
          <cell r="GF173">
            <v>17.348065116279098</v>
          </cell>
          <cell r="GG173">
            <v>17.348065116279098</v>
          </cell>
          <cell r="GM173">
            <v>17.348065116279098</v>
          </cell>
        </row>
        <row r="174">
          <cell r="E174">
            <v>0.63168211226464599</v>
          </cell>
          <cell r="J174">
            <v>7.0186901362738502E-2</v>
          </cell>
          <cell r="K174">
            <v>0.140373802725477</v>
          </cell>
          <cell r="L174">
            <v>0.21056070408821501</v>
          </cell>
          <cell r="M174">
            <v>0.28074760545095401</v>
          </cell>
          <cell r="N174">
            <v>0.35093450681369198</v>
          </cell>
          <cell r="O174">
            <v>0.42112140817643101</v>
          </cell>
          <cell r="P174">
            <v>0.56149521090190802</v>
          </cell>
          <cell r="Q174">
            <v>0.49130830953916899</v>
          </cell>
          <cell r="R174">
            <v>0.56149521090190802</v>
          </cell>
          <cell r="S174">
            <v>0.63168211226464599</v>
          </cell>
          <cell r="T174">
            <v>0.70186901362738496</v>
          </cell>
          <cell r="U174">
            <v>0.70186901362738496</v>
          </cell>
          <cell r="V174">
            <v>0.49130830953916899</v>
          </cell>
          <cell r="W174">
            <v>0.42112140817643101</v>
          </cell>
          <cell r="X174">
            <v>0.35093450681369198</v>
          </cell>
          <cell r="Y174">
            <v>0.28074760545095401</v>
          </cell>
          <cell r="Z174">
            <v>0.21056070408821501</v>
          </cell>
          <cell r="AA174">
            <v>0.140373802725477</v>
          </cell>
          <cell r="AB174">
            <v>7.0186901362738502E-2</v>
          </cell>
          <cell r="AC174">
            <v>1.3121898950424999</v>
          </cell>
          <cell r="AD174">
            <v>0.13121898950425001</v>
          </cell>
          <cell r="AH174">
            <v>0.13121898950425001</v>
          </cell>
          <cell r="AI174">
            <v>0.26243797900850002</v>
          </cell>
          <cell r="AJ174">
            <v>0.393656968512751</v>
          </cell>
          <cell r="AK174">
            <v>0.52487595801700104</v>
          </cell>
          <cell r="AL174">
            <v>0.65609494752125097</v>
          </cell>
          <cell r="AM174">
            <v>0.78731393702550101</v>
          </cell>
          <cell r="AN174">
            <v>1.18097090553826</v>
          </cell>
          <cell r="AO174">
            <v>0.91853292652975105</v>
          </cell>
          <cell r="AP174">
            <v>1.0497519160340001</v>
          </cell>
          <cell r="AQ174">
            <v>1.18097090553826</v>
          </cell>
          <cell r="AR174">
            <v>1.3121898950424999</v>
          </cell>
          <cell r="AS174">
            <v>1.3121898950424999</v>
          </cell>
          <cell r="AT174">
            <v>1.0497519160340001</v>
          </cell>
          <cell r="AU174">
            <v>0.91853292652975105</v>
          </cell>
          <cell r="AV174">
            <v>0.78731393702550101</v>
          </cell>
          <cell r="AW174">
            <v>0.65609494752125097</v>
          </cell>
          <cell r="AX174">
            <v>0.52487595801700104</v>
          </cell>
          <cell r="AY174">
            <v>0.393656968512751</v>
          </cell>
          <cell r="AZ174">
            <v>0.26243797900850002</v>
          </cell>
          <cell r="BA174">
            <v>0.65914655192832505</v>
          </cell>
          <cell r="BG174">
            <v>7.3238505769813902E-2</v>
          </cell>
          <cell r="BH174">
            <v>0.146477011539628</v>
          </cell>
          <cell r="BI174">
            <v>0.219715517309442</v>
          </cell>
          <cell r="BJ174">
            <v>0.292954023079256</v>
          </cell>
          <cell r="BK174">
            <v>0.36619252884907</v>
          </cell>
          <cell r="BL174">
            <v>0.585908046158511</v>
          </cell>
          <cell r="BM174">
            <v>0.439431034618884</v>
          </cell>
          <cell r="BN174">
            <v>0.51266954038869705</v>
          </cell>
          <cell r="BO174">
            <v>0.585908046158511</v>
          </cell>
          <cell r="BP174">
            <v>0.65914655192832505</v>
          </cell>
          <cell r="BQ174">
            <v>0.732385057698139</v>
          </cell>
          <cell r="BR174">
            <v>0.51266954038869705</v>
          </cell>
          <cell r="BS174">
            <v>0.439431034618884</v>
          </cell>
          <cell r="BT174">
            <v>0.36619252884907</v>
          </cell>
          <cell r="BU174">
            <v>0.292954023079256</v>
          </cell>
          <cell r="BV174">
            <v>0.219715517309442</v>
          </cell>
          <cell r="BW174">
            <v>0.146477011539628</v>
          </cell>
          <cell r="BX174">
            <v>7.3238505769813902E-2</v>
          </cell>
          <cell r="BY174">
            <v>1.4281508625113699</v>
          </cell>
          <cell r="CE174">
            <v>0.15868342916792999</v>
          </cell>
          <cell r="CF174">
            <v>0.31736685833586098</v>
          </cell>
          <cell r="CG174">
            <v>0.47605028750379103</v>
          </cell>
          <cell r="CH174">
            <v>0.63473371667172196</v>
          </cell>
          <cell r="CI174">
            <v>0.79341714583965095</v>
          </cell>
          <cell r="CJ174">
            <v>1.2694674333434399</v>
          </cell>
          <cell r="CK174">
            <v>0.95210057500758105</v>
          </cell>
          <cell r="CL174">
            <v>1.1107840041755099</v>
          </cell>
          <cell r="CM174">
            <v>1.2694674333434399</v>
          </cell>
          <cell r="CN174">
            <v>1.4281508625113699</v>
          </cell>
          <cell r="CO174">
            <v>1.5868342916792999</v>
          </cell>
          <cell r="CP174">
            <v>1.1107840041755099</v>
          </cell>
          <cell r="CQ174">
            <v>0.95210057500758105</v>
          </cell>
          <cell r="CR174">
            <v>0.79341714583965095</v>
          </cell>
          <cell r="CS174">
            <v>0.63473371667172196</v>
          </cell>
          <cell r="CT174">
            <v>0.47605028750379103</v>
          </cell>
          <cell r="CU174">
            <v>0.31736685833586098</v>
          </cell>
          <cell r="CV174">
            <v>0.15868342916792999</v>
          </cell>
          <cell r="CW174">
            <v>1.0436487072198499</v>
          </cell>
          <cell r="DC174">
            <v>0.11596096746887199</v>
          </cell>
          <cell r="DD174">
            <v>0.23192193493774399</v>
          </cell>
          <cell r="DE174">
            <v>0.34788290240661701</v>
          </cell>
          <cell r="DF174">
            <v>0.46384386987548898</v>
          </cell>
          <cell r="DG174">
            <v>0.57980483734436095</v>
          </cell>
          <cell r="DH174">
            <v>0.92768773975097796</v>
          </cell>
          <cell r="DI174">
            <v>0.69576580481323302</v>
          </cell>
          <cell r="DJ174">
            <v>0.81172677228210599</v>
          </cell>
          <cell r="DK174">
            <v>0.92768773975097796</v>
          </cell>
          <cell r="DL174">
            <v>1.0436487072198499</v>
          </cell>
          <cell r="DM174">
            <v>1.1596096746887199</v>
          </cell>
          <cell r="DN174">
            <v>0.81172677228210599</v>
          </cell>
          <cell r="DO174">
            <v>0.69576580481323302</v>
          </cell>
          <cell r="DP174">
            <v>0.57980483734436095</v>
          </cell>
          <cell r="DQ174">
            <v>0.46384386987548898</v>
          </cell>
          <cell r="DR174">
            <v>0.34788290240661701</v>
          </cell>
          <cell r="DS174">
            <v>0.23192193493774399</v>
          </cell>
          <cell r="DT174">
            <v>0.11596096746887199</v>
          </cell>
          <cell r="DU174">
            <v>2.2795484920854601</v>
          </cell>
          <cell r="DW174">
            <v>0.253283165787274</v>
          </cell>
          <cell r="DX174">
            <v>0.506566331574547</v>
          </cell>
          <cell r="DY174">
            <v>0.75984949736181995</v>
          </cell>
          <cell r="DZ174">
            <v>1.01313266314909</v>
          </cell>
          <cell r="EA174">
            <v>1.2664158289363601</v>
          </cell>
          <cell r="EB174">
            <v>1.5196989947236399</v>
          </cell>
          <cell r="EC174">
            <v>1.77298216051091</v>
          </cell>
          <cell r="ED174">
            <v>2.0262653262981898</v>
          </cell>
          <cell r="EE174">
            <v>2.2795484920854601</v>
          </cell>
          <cell r="EF174">
            <v>2.0262653262981898</v>
          </cell>
          <cell r="EG174">
            <v>2.5328316578727401</v>
          </cell>
          <cell r="EH174">
            <v>2.5328316578727401</v>
          </cell>
          <cell r="EI174">
            <v>2.5328316578727401</v>
          </cell>
          <cell r="EJ174">
            <v>2.5328316578727401</v>
          </cell>
          <cell r="EK174">
            <v>2.5328316578727401</v>
          </cell>
          <cell r="EL174">
            <v>1.77298216051091</v>
          </cell>
          <cell r="EM174">
            <v>1.5196989947236399</v>
          </cell>
          <cell r="EN174">
            <v>1.2664158289363601</v>
          </cell>
          <cell r="EO174">
            <v>1.01313266314909</v>
          </cell>
          <cell r="EP174">
            <v>0.75984949736181995</v>
          </cell>
          <cell r="EQ174">
            <v>0.506566331574547</v>
          </cell>
          <cell r="ER174">
            <v>0.253283165787274</v>
          </cell>
          <cell r="ES174">
            <v>1.0375454984057</v>
          </cell>
          <cell r="ET174">
            <v>0.10375454984057</v>
          </cell>
          <cell r="EX174">
            <v>0.10375454984057</v>
          </cell>
          <cell r="EY174">
            <v>0.20750909968114001</v>
          </cell>
          <cell r="EZ174">
            <v>0.31126364952170998</v>
          </cell>
          <cell r="FA174">
            <v>0.41501819936228002</v>
          </cell>
          <cell r="FB174">
            <v>0.51877274920284899</v>
          </cell>
          <cell r="FC174">
            <v>0.62252729904341897</v>
          </cell>
          <cell r="FD174">
            <v>0.93379094856513001</v>
          </cell>
          <cell r="FE174">
            <v>0.72628184888398895</v>
          </cell>
          <cell r="FF174">
            <v>0.83003639872456003</v>
          </cell>
          <cell r="FG174">
            <v>0.93379094856513001</v>
          </cell>
          <cell r="FH174">
            <v>1.0375454984057</v>
          </cell>
          <cell r="FI174">
            <v>1.0375454984057</v>
          </cell>
          <cell r="FJ174">
            <v>0.83003639872456003</v>
          </cell>
          <cell r="FK174">
            <v>0.72628184888398895</v>
          </cell>
          <cell r="FL174">
            <v>0.62252729904341897</v>
          </cell>
          <cell r="FM174">
            <v>0.51877274920284899</v>
          </cell>
          <cell r="FN174">
            <v>0.41501819936228002</v>
          </cell>
          <cell r="FO174">
            <v>0.31126364952170998</v>
          </cell>
          <cell r="FP174">
            <v>0.20750909968114001</v>
          </cell>
          <cell r="FQ174">
            <v>2.0750909968114</v>
          </cell>
          <cell r="FR174">
            <v>0.41501819936227802</v>
          </cell>
          <cell r="FS174">
            <v>0.20750909968114001</v>
          </cell>
          <cell r="FU174">
            <v>5.1877274920284898E-2</v>
          </cell>
          <cell r="FV174">
            <v>0.259386374601425</v>
          </cell>
          <cell r="FW174">
            <v>0.46689547428256301</v>
          </cell>
          <cell r="FX174">
            <v>0.67440457396370301</v>
          </cell>
          <cell r="FY174">
            <v>0.88191367364484297</v>
          </cell>
          <cell r="FZ174">
            <v>1.08942277332598</v>
          </cell>
          <cell r="GA174">
            <v>1.29693187300712</v>
          </cell>
          <cell r="GB174">
            <v>2.0750909968114</v>
          </cell>
          <cell r="GC174">
            <v>1.5044409726882599</v>
          </cell>
          <cell r="GD174">
            <v>1.7119500723694001</v>
          </cell>
          <cell r="GE174">
            <v>1.9194591720505401</v>
          </cell>
          <cell r="GF174">
            <v>2.0750909968114</v>
          </cell>
          <cell r="GG174">
            <v>2.0750909968114</v>
          </cell>
          <cell r="GH174">
            <v>1.86758189713026</v>
          </cell>
          <cell r="GI174">
            <v>1.6600727974491201</v>
          </cell>
          <cell r="GJ174">
            <v>1.4525636977679799</v>
          </cell>
          <cell r="GK174">
            <v>1.2450545980868399</v>
          </cell>
          <cell r="GL174">
            <v>1.0375454984057</v>
          </cell>
          <cell r="GM174">
            <v>0.83003639872455803</v>
          </cell>
          <cell r="GN174">
            <v>0.62252729904341797</v>
          </cell>
        </row>
        <row r="175">
          <cell r="E175">
            <v>0.99200696681274902</v>
          </cell>
          <cell r="J175">
            <v>0.11022299631252799</v>
          </cell>
          <cell r="K175">
            <v>0.22044599262505499</v>
          </cell>
          <cell r="L175">
            <v>0.33066898893758301</v>
          </cell>
          <cell r="M175">
            <v>0.44089198525011097</v>
          </cell>
          <cell r="N175">
            <v>0.55111498156263805</v>
          </cell>
          <cell r="O175">
            <v>0.66133797787516602</v>
          </cell>
          <cell r="P175">
            <v>0.88178397050022095</v>
          </cell>
          <cell r="Q175">
            <v>0.77156097418769398</v>
          </cell>
          <cell r="R175">
            <v>0.88178397050022095</v>
          </cell>
          <cell r="S175">
            <v>0.99200696681274902</v>
          </cell>
          <cell r="T175">
            <v>1.1022299631252801</v>
          </cell>
          <cell r="U175">
            <v>1.1022299631252801</v>
          </cell>
          <cell r="V175">
            <v>0.77156097418769398</v>
          </cell>
          <cell r="W175">
            <v>0.66133797787516602</v>
          </cell>
          <cell r="X175">
            <v>0.55111498156263805</v>
          </cell>
          <cell r="Y175">
            <v>0.44089198525011097</v>
          </cell>
          <cell r="Z175">
            <v>0.33066898893758301</v>
          </cell>
          <cell r="AA175">
            <v>0.22044599262505499</v>
          </cell>
          <cell r="AB175">
            <v>0.11022299631252799</v>
          </cell>
          <cell r="AC175">
            <v>2.06069080062551</v>
          </cell>
          <cell r="AD175">
            <v>0.20606908006255101</v>
          </cell>
          <cell r="AH175">
            <v>0.20606908006255101</v>
          </cell>
          <cell r="AI175">
            <v>0.41213816012510401</v>
          </cell>
          <cell r="AJ175">
            <v>0.61820724018765505</v>
          </cell>
          <cell r="AK175">
            <v>0.82427632025020703</v>
          </cell>
          <cell r="AL175">
            <v>1.0303454003127599</v>
          </cell>
          <cell r="AM175">
            <v>1.2364144803753201</v>
          </cell>
          <cell r="AN175">
            <v>1.85462172056297</v>
          </cell>
          <cell r="AO175">
            <v>1.4424835604378601</v>
          </cell>
          <cell r="AP175">
            <v>1.6485526405004101</v>
          </cell>
          <cell r="AQ175">
            <v>1.85462172056297</v>
          </cell>
          <cell r="AR175">
            <v>2.06069080062551</v>
          </cell>
          <cell r="AS175">
            <v>2.06069080062551</v>
          </cell>
          <cell r="AT175">
            <v>1.6485526405004101</v>
          </cell>
          <cell r="AU175">
            <v>1.4424835604378601</v>
          </cell>
          <cell r="AV175">
            <v>1.2364144803753201</v>
          </cell>
          <cell r="AW175">
            <v>1.0303454003127599</v>
          </cell>
          <cell r="AX175">
            <v>0.82427632025020703</v>
          </cell>
          <cell r="AY175">
            <v>0.61820724018765505</v>
          </cell>
          <cell r="AZ175">
            <v>0.41213816012510401</v>
          </cell>
          <cell r="BA175">
            <v>1.0351377045002601</v>
          </cell>
          <cell r="BG175">
            <v>0.11501530050002901</v>
          </cell>
          <cell r="BH175">
            <v>0.23003060100005701</v>
          </cell>
          <cell r="BI175">
            <v>0.34504590150008602</v>
          </cell>
          <cell r="BJ175">
            <v>0.46006120200011502</v>
          </cell>
          <cell r="BK175">
            <v>0.57507650250014397</v>
          </cell>
          <cell r="BL175">
            <v>0.92012240400023004</v>
          </cell>
          <cell r="BM175">
            <v>0.69009180300017203</v>
          </cell>
          <cell r="BN175">
            <v>0.80510710350020098</v>
          </cell>
          <cell r="BO175">
            <v>0.92012240400023004</v>
          </cell>
          <cell r="BP175">
            <v>1.0351377045002601</v>
          </cell>
          <cell r="BQ175">
            <v>1.1501530050002899</v>
          </cell>
          <cell r="BR175">
            <v>0.80510710350020098</v>
          </cell>
          <cell r="BS175">
            <v>0.69009180300017203</v>
          </cell>
          <cell r="BT175">
            <v>0.57507650250014397</v>
          </cell>
          <cell r="BU175">
            <v>0.46006120200011502</v>
          </cell>
          <cell r="BV175">
            <v>0.34504590150008602</v>
          </cell>
          <cell r="BW175">
            <v>0.23003060100005701</v>
          </cell>
          <cell r="BX175">
            <v>0.11501530050002901</v>
          </cell>
          <cell r="BY175">
            <v>2.2427983597505601</v>
          </cell>
          <cell r="CE175">
            <v>0.249199817750062</v>
          </cell>
          <cell r="CF175">
            <v>0.498399635500125</v>
          </cell>
          <cell r="CG175">
            <v>0.74759945325018695</v>
          </cell>
          <cell r="CH175">
            <v>0.99679927100025001</v>
          </cell>
          <cell r="CI175">
            <v>1.2459990887503201</v>
          </cell>
          <cell r="CJ175">
            <v>1.9935985420005</v>
          </cell>
          <cell r="CK175">
            <v>1.4951989065003699</v>
          </cell>
          <cell r="CL175">
            <v>1.74439872425043</v>
          </cell>
          <cell r="CM175">
            <v>1.9935985420005</v>
          </cell>
          <cell r="CN175">
            <v>2.2427983597505601</v>
          </cell>
          <cell r="CO175">
            <v>2.4919981775006201</v>
          </cell>
          <cell r="CP175">
            <v>1.74439872425043</v>
          </cell>
          <cell r="CQ175">
            <v>1.4951989065003699</v>
          </cell>
          <cell r="CR175">
            <v>1.2459990887503201</v>
          </cell>
          <cell r="CS175">
            <v>0.99679927100025001</v>
          </cell>
          <cell r="CT175">
            <v>0.74759945325018695</v>
          </cell>
          <cell r="CU175">
            <v>0.498399635500125</v>
          </cell>
          <cell r="CV175">
            <v>0.249199817750062</v>
          </cell>
          <cell r="CW175">
            <v>1.6389680321254101</v>
          </cell>
          <cell r="DC175">
            <v>0.182107559125046</v>
          </cell>
          <cell r="DD175">
            <v>0.36421511825009101</v>
          </cell>
          <cell r="DE175">
            <v>0.54632267737513796</v>
          </cell>
          <cell r="DF175">
            <v>0.72843023650018301</v>
          </cell>
          <cell r="DG175">
            <v>0.91053779562522896</v>
          </cell>
          <cell r="DH175">
            <v>1.45686047300036</v>
          </cell>
          <cell r="DI175">
            <v>1.0926453547502699</v>
          </cell>
          <cell r="DJ175">
            <v>1.27475291387532</v>
          </cell>
          <cell r="DK175">
            <v>1.45686047300036</v>
          </cell>
          <cell r="DL175">
            <v>1.6389680321254101</v>
          </cell>
          <cell r="DM175">
            <v>1.8210755912504599</v>
          </cell>
          <cell r="DN175">
            <v>1.27475291387532</v>
          </cell>
          <cell r="DO175">
            <v>1.0926453547502699</v>
          </cell>
          <cell r="DP175">
            <v>0.91053779562522896</v>
          </cell>
          <cell r="DQ175">
            <v>0.72843023650018301</v>
          </cell>
          <cell r="DR175">
            <v>0.54632267737513796</v>
          </cell>
          <cell r="DS175">
            <v>0.36421511825009101</v>
          </cell>
          <cell r="DT175">
            <v>0.182107559125046</v>
          </cell>
          <cell r="DU175">
            <v>3.5798512280633998</v>
          </cell>
          <cell r="DW175">
            <v>0.39776124756260001</v>
          </cell>
          <cell r="DX175">
            <v>0.79552249512520001</v>
          </cell>
          <cell r="DY175">
            <v>1.1932837426878</v>
          </cell>
          <cell r="DZ175">
            <v>1.5910449902504</v>
          </cell>
          <cell r="EA175">
            <v>1.988806237813</v>
          </cell>
          <cell r="EB175">
            <v>2.3865674853756</v>
          </cell>
          <cell r="EC175">
            <v>2.7843287329381998</v>
          </cell>
          <cell r="ED175">
            <v>3.1820899805007898</v>
          </cell>
          <cell r="EE175">
            <v>3.5798512280633998</v>
          </cell>
          <cell r="EF175">
            <v>3.1820899805007898</v>
          </cell>
          <cell r="EG175">
            <v>3.9776124756259899</v>
          </cell>
          <cell r="EH175">
            <v>3.9776124756259899</v>
          </cell>
          <cell r="EI175">
            <v>3.9776124756259899</v>
          </cell>
          <cell r="EJ175">
            <v>3.9776124756259899</v>
          </cell>
          <cell r="EK175">
            <v>3.9776124756259899</v>
          </cell>
          <cell r="EL175">
            <v>2.7843287329381998</v>
          </cell>
          <cell r="EM175">
            <v>2.3865674853756</v>
          </cell>
          <cell r="EN175">
            <v>1.988806237813</v>
          </cell>
          <cell r="EO175">
            <v>1.5910449902504</v>
          </cell>
          <cell r="EP175">
            <v>1.1932837426878</v>
          </cell>
          <cell r="EQ175">
            <v>0.79552249512520001</v>
          </cell>
          <cell r="ER175">
            <v>0.39776124756259901</v>
          </cell>
          <cell r="ES175">
            <v>1.6293834237504099</v>
          </cell>
          <cell r="ET175">
            <v>0.16293834237504101</v>
          </cell>
          <cell r="EX175">
            <v>0.16293834237504101</v>
          </cell>
          <cell r="EY175">
            <v>0.32587668475008202</v>
          </cell>
          <cell r="EZ175">
            <v>0.48881502712512298</v>
          </cell>
          <cell r="FA175">
            <v>0.65175336950016505</v>
          </cell>
          <cell r="FB175">
            <v>0.81469171187520595</v>
          </cell>
          <cell r="FC175">
            <v>0.97763005425024596</v>
          </cell>
          <cell r="FD175">
            <v>1.46644508137537</v>
          </cell>
          <cell r="FE175">
            <v>1.14056839662529</v>
          </cell>
          <cell r="FF175">
            <v>1.3035067390003301</v>
          </cell>
          <cell r="FG175">
            <v>1.46644508137537</v>
          </cell>
          <cell r="FH175">
            <v>1.6293834237504099</v>
          </cell>
          <cell r="FI175">
            <v>1.6293834237504099</v>
          </cell>
          <cell r="FJ175">
            <v>1.3035067390003301</v>
          </cell>
          <cell r="FK175">
            <v>1.14056839662529</v>
          </cell>
          <cell r="FL175">
            <v>0.97763005425024596</v>
          </cell>
          <cell r="FM175">
            <v>0.81469171187520595</v>
          </cell>
          <cell r="FN175">
            <v>0.65175336950016505</v>
          </cell>
          <cell r="FO175">
            <v>0.48881502712512298</v>
          </cell>
          <cell r="FP175">
            <v>0.32587668475008202</v>
          </cell>
          <cell r="FQ175">
            <v>3.2587668475008198</v>
          </cell>
          <cell r="FR175">
            <v>0.65175336950016205</v>
          </cell>
          <cell r="FS175">
            <v>0.32587668475008202</v>
          </cell>
          <cell r="FU175">
            <v>8.1469171187509501E-2</v>
          </cell>
          <cell r="FV175">
            <v>0.40734585593759098</v>
          </cell>
          <cell r="FW175">
            <v>0.73322254068767201</v>
          </cell>
          <cell r="FX175">
            <v>1.05909922543775</v>
          </cell>
          <cell r="FY175">
            <v>1.3849759101878401</v>
          </cell>
          <cell r="FZ175">
            <v>1.7108525949379201</v>
          </cell>
          <cell r="GA175">
            <v>2.0367292796880001</v>
          </cell>
          <cell r="GB175">
            <v>3.2587668475008198</v>
          </cell>
          <cell r="GC175">
            <v>2.3626059644380799</v>
          </cell>
          <cell r="GD175">
            <v>2.6884826491881699</v>
          </cell>
          <cell r="GE175">
            <v>3.0143593339382502</v>
          </cell>
          <cell r="GF175">
            <v>3.2587668475008198</v>
          </cell>
          <cell r="GG175">
            <v>3.2587668475008198</v>
          </cell>
          <cell r="GH175">
            <v>2.93289016275074</v>
          </cell>
          <cell r="GI175">
            <v>2.60701347800065</v>
          </cell>
          <cell r="GJ175">
            <v>2.2811367932505702</v>
          </cell>
          <cell r="GK175">
            <v>1.9552601085004899</v>
          </cell>
          <cell r="GL175">
            <v>1.6293834237504099</v>
          </cell>
          <cell r="GM175">
            <v>1.3035067390003301</v>
          </cell>
          <cell r="GN175">
            <v>0.97763005425024396</v>
          </cell>
        </row>
        <row r="176">
          <cell r="DU176">
            <v>14.3175864130286</v>
          </cell>
          <cell r="DZ176">
            <v>7.1587932065143196</v>
          </cell>
          <cell r="EA176">
            <v>14.3175864130286</v>
          </cell>
          <cell r="EB176">
            <v>21.4763796195429</v>
          </cell>
          <cell r="EC176">
            <v>28.635172826057399</v>
          </cell>
          <cell r="ED176">
            <v>35.793966032571703</v>
          </cell>
          <cell r="EE176">
            <v>42.952759239085999</v>
          </cell>
          <cell r="EF176">
            <v>7.1587932065143196</v>
          </cell>
          <cell r="EG176">
            <v>62.889998319228297</v>
          </cell>
          <cell r="EH176">
            <v>42.952759239085999</v>
          </cell>
          <cell r="EI176">
            <v>35.793966032571703</v>
          </cell>
          <cell r="EJ176">
            <v>28.6351728260572</v>
          </cell>
          <cell r="EK176">
            <v>21.4763796195429</v>
          </cell>
        </row>
        <row r="179">
          <cell r="E179">
            <v>1296.5342245746899</v>
          </cell>
          <cell r="F179">
            <v>1331.4636854194</v>
          </cell>
          <cell r="G179">
            <v>1336.79190826012</v>
          </cell>
          <cell r="H179">
            <v>1312.51889309685</v>
          </cell>
          <cell r="I179">
            <v>1316.0710416573299</v>
          </cell>
          <cell r="J179">
            <v>1332.64773493956</v>
          </cell>
          <cell r="K179">
            <v>1332.64773493956</v>
          </cell>
          <cell r="L179">
            <v>1343.3041806209901</v>
          </cell>
          <cell r="M179">
            <v>1352.77657678227</v>
          </cell>
          <cell r="N179">
            <v>1393.03426046769</v>
          </cell>
          <cell r="O179">
            <v>1406.0588051894499</v>
          </cell>
          <cell r="P179">
            <v>1279.3655065323801</v>
          </cell>
          <cell r="Q179">
            <v>1398.95450806849</v>
          </cell>
          <cell r="R179">
            <v>1379.41769098586</v>
          </cell>
          <cell r="S179">
            <v>1373.49744338506</v>
          </cell>
          <cell r="T179">
            <v>1365.2090967439501</v>
          </cell>
          <cell r="U179">
            <v>1316.0710416573299</v>
          </cell>
          <cell r="V179">
            <v>1276.4053827319799</v>
          </cell>
          <cell r="W179">
            <v>1276.9974074920599</v>
          </cell>
          <cell r="X179">
            <v>1287.6538531735</v>
          </cell>
          <cell r="Y179">
            <v>1300.0863731351701</v>
          </cell>
          <cell r="Z179">
            <v>1304.8225712158101</v>
          </cell>
          <cell r="AA179">
            <v>1305.4145959758901</v>
          </cell>
          <cell r="AB179">
            <v>1319.0311654577299</v>
          </cell>
          <cell r="AC179">
            <v>2590.1083253489901</v>
          </cell>
          <cell r="AD179">
            <v>3148.3876741042</v>
          </cell>
          <cell r="AE179">
            <v>3146.6115998239702</v>
          </cell>
          <cell r="AF179">
            <v>3001.5655336044301</v>
          </cell>
          <cell r="AG179">
            <v>2989.7250384028298</v>
          </cell>
          <cell r="AH179">
            <v>3128.2588322615002</v>
          </cell>
          <cell r="AI179">
            <v>3120.56251038046</v>
          </cell>
          <cell r="AJ179">
            <v>3156.0839959852401</v>
          </cell>
          <cell r="AK179">
            <v>3166.74044166668</v>
          </cell>
          <cell r="AL179">
            <v>3185.6852339892398</v>
          </cell>
          <cell r="AM179">
            <v>3151.9398226646799</v>
          </cell>
          <cell r="AN179">
            <v>2564.6512606655601</v>
          </cell>
          <cell r="AO179">
            <v>3066.6882572131999</v>
          </cell>
          <cell r="AP179">
            <v>2980.2526422415499</v>
          </cell>
          <cell r="AQ179">
            <v>2920.4581414734998</v>
          </cell>
          <cell r="AR179">
            <v>2875.4642597074298</v>
          </cell>
          <cell r="AS179">
            <v>2787.2525704555401</v>
          </cell>
          <cell r="AT179">
            <v>2565.2432854256399</v>
          </cell>
          <cell r="AU179">
            <v>2577.0837806272302</v>
          </cell>
          <cell r="AV179">
            <v>2625.6298109537702</v>
          </cell>
          <cell r="AW179">
            <v>2720.9457973266099</v>
          </cell>
          <cell r="AX179">
            <v>2852.9673188244101</v>
          </cell>
          <cell r="AY179">
            <v>2983.8047908020299</v>
          </cell>
          <cell r="AZ179">
            <v>3135.3631293824501</v>
          </cell>
          <cell r="BA179">
            <v>1361.0649234233899</v>
          </cell>
          <cell r="BB179">
            <v>1382.9698395463399</v>
          </cell>
          <cell r="BC179">
            <v>1389.4821119072201</v>
          </cell>
          <cell r="BD179">
            <v>1361.0649234233899</v>
          </cell>
          <cell r="BE179">
            <v>1364.6170719838699</v>
          </cell>
          <cell r="BF179">
            <v>1380.00971574594</v>
          </cell>
          <cell r="BG179">
            <v>1376.45756718546</v>
          </cell>
          <cell r="BH179">
            <v>1382.9698395463399</v>
          </cell>
          <cell r="BI179">
            <v>1379.41769098586</v>
          </cell>
          <cell r="BJ179">
            <v>1387.7060376269801</v>
          </cell>
          <cell r="BK179">
            <v>1416.71525087089</v>
          </cell>
          <cell r="BL179">
            <v>1342.1201311008399</v>
          </cell>
          <cell r="BM179">
            <v>1446.3164888748699</v>
          </cell>
          <cell r="BN179">
            <v>1433.8839689132001</v>
          </cell>
          <cell r="BO179">
            <v>1430.3318203527199</v>
          </cell>
          <cell r="BP179">
            <v>1416.12322611081</v>
          </cell>
          <cell r="BQ179">
            <v>1362.8409977036299</v>
          </cell>
          <cell r="BR179">
            <v>1335.01583397988</v>
          </cell>
          <cell r="BS179">
            <v>1337.3839330201999</v>
          </cell>
          <cell r="BT179">
            <v>1346.8563291814701</v>
          </cell>
          <cell r="BU179">
            <v>1357.51277486291</v>
          </cell>
          <cell r="BV179">
            <v>1362.8409977036299</v>
          </cell>
          <cell r="BW179">
            <v>1356.32872534275</v>
          </cell>
          <cell r="BX179">
            <v>1369.9452948245801</v>
          </cell>
          <cell r="BY179">
            <v>3047.1514401305699</v>
          </cell>
          <cell r="BZ179">
            <v>3644.5044230510598</v>
          </cell>
          <cell r="CA179">
            <v>3644.5044230510598</v>
          </cell>
          <cell r="CB179">
            <v>3472.22521786785</v>
          </cell>
          <cell r="CC179">
            <v>3450.32030174489</v>
          </cell>
          <cell r="CD179">
            <v>3617.8633088474699</v>
          </cell>
          <cell r="CE179">
            <v>3600.6945908051498</v>
          </cell>
          <cell r="CF179">
            <v>3628.5197545289002</v>
          </cell>
          <cell r="CG179">
            <v>3618.4553336075501</v>
          </cell>
          <cell r="CH179">
            <v>3584.11789752291</v>
          </cell>
          <cell r="CI179">
            <v>3611.9430612466699</v>
          </cell>
          <cell r="CJ179">
            <v>3026.4305735277799</v>
          </cell>
          <cell r="CK179">
            <v>3591.8142194039501</v>
          </cell>
          <cell r="CL179">
            <v>3496.49823303111</v>
          </cell>
          <cell r="CM179">
            <v>3442.0319551037701</v>
          </cell>
          <cell r="CN179">
            <v>3388.15770193652</v>
          </cell>
          <cell r="CO179">
            <v>3268.5687004003998</v>
          </cell>
          <cell r="CP179">
            <v>3022.8784249672999</v>
          </cell>
          <cell r="CQ179">
            <v>3044.1913163301701</v>
          </cell>
          <cell r="CR179">
            <v>3103.39379233815</v>
          </cell>
          <cell r="CS179">
            <v>3211.73432343275</v>
          </cell>
          <cell r="CT179">
            <v>3341.3877458902102</v>
          </cell>
          <cell r="CU179">
            <v>3462.7528217065701</v>
          </cell>
          <cell r="CV179">
            <v>3633.2559526095401</v>
          </cell>
          <cell r="CW179">
            <v>2228.38119694025</v>
          </cell>
          <cell r="CX179">
            <v>2414.8689963653801</v>
          </cell>
          <cell r="CY179">
            <v>2464.59907621208</v>
          </cell>
          <cell r="CZ179">
            <v>2441.51011056896</v>
          </cell>
          <cell r="DA179">
            <v>2455.7187048108799</v>
          </cell>
          <cell r="DB179">
            <v>2501.8966360970999</v>
          </cell>
          <cell r="DC179">
            <v>2493.0162646959102</v>
          </cell>
          <cell r="DD179">
            <v>2491.24019041567</v>
          </cell>
          <cell r="DE179">
            <v>2475.8475466535901</v>
          </cell>
          <cell r="DF179">
            <v>2470.51932381287</v>
          </cell>
          <cell r="DG179">
            <v>2492.42423993583</v>
          </cell>
          <cell r="DH179">
            <v>2193.4517360955401</v>
          </cell>
          <cell r="DI179">
            <v>2517.8813046192499</v>
          </cell>
          <cell r="DJ179">
            <v>2475.2555218935099</v>
          </cell>
          <cell r="DK179">
            <v>2404.2125506839402</v>
          </cell>
          <cell r="DL179">
            <v>2316.00086143206</v>
          </cell>
          <cell r="DM179">
            <v>2214.7646274584099</v>
          </cell>
          <cell r="DN179">
            <v>2178.0590923334598</v>
          </cell>
          <cell r="DO179">
            <v>2171.5468199725901</v>
          </cell>
          <cell r="DP179">
            <v>2169.7707456923499</v>
          </cell>
          <cell r="DQ179">
            <v>2191.0836370552202</v>
          </cell>
          <cell r="DR179">
            <v>2224.2370236196898</v>
          </cell>
          <cell r="DS179">
            <v>2263.3106577849499</v>
          </cell>
          <cell r="DT179">
            <v>2342.0499508755602</v>
          </cell>
          <cell r="DU179">
            <v>4951.1030685470996</v>
          </cell>
          <cell r="DV179">
            <v>6375.5146412990198</v>
          </cell>
          <cell r="DW179">
            <v>6496.2876923552903</v>
          </cell>
          <cell r="DX179">
            <v>6313.9440662507204</v>
          </cell>
          <cell r="DY179">
            <v>6313.3520414906397</v>
          </cell>
          <cell r="DZ179">
            <v>6636.0055357341198</v>
          </cell>
          <cell r="EA179">
            <v>6617.06074341157</v>
          </cell>
          <cell r="EB179">
            <v>6642.51780809501</v>
          </cell>
          <cell r="EC179">
            <v>6579.7631835265502</v>
          </cell>
          <cell r="ED179">
            <v>6414.5882754642898</v>
          </cell>
          <cell r="EE179">
            <v>6342.3612547345601</v>
          </cell>
          <cell r="EF179">
            <v>4909.6613353415196</v>
          </cell>
          <cell r="EG179">
            <v>6260.6618378435496</v>
          </cell>
          <cell r="EH179">
            <v>6051.6770975353802</v>
          </cell>
          <cell r="EI179">
            <v>5797.1064507010897</v>
          </cell>
          <cell r="EJ179">
            <v>5537.2075810260703</v>
          </cell>
          <cell r="EK179">
            <v>5309.2780483953702</v>
          </cell>
          <cell r="EL179">
            <v>4891.9005925391302</v>
          </cell>
          <cell r="EM179">
            <v>4896.0447658596904</v>
          </cell>
          <cell r="EN179">
            <v>4937.4864990652704</v>
          </cell>
          <cell r="EO179">
            <v>5090.82091192592</v>
          </cell>
          <cell r="EP179">
            <v>5407.5541585685996</v>
          </cell>
          <cell r="EQ179">
            <v>5748.5604203745597</v>
          </cell>
          <cell r="ER179">
            <v>6184.8826685533404</v>
          </cell>
          <cell r="ES179">
            <v>2237.2615683414501</v>
          </cell>
          <cell r="ET179">
            <v>2222.4609493394501</v>
          </cell>
          <cell r="EU179">
            <v>2226.01309789993</v>
          </cell>
          <cell r="EV179">
            <v>2173.9149190129101</v>
          </cell>
          <cell r="EW179">
            <v>2159.7063247709998</v>
          </cell>
          <cell r="EX179">
            <v>2170.9547952125099</v>
          </cell>
          <cell r="EY179">
            <v>2163.85049809156</v>
          </cell>
          <cell r="EZ179">
            <v>2178.6511170935401</v>
          </cell>
          <cell r="FA179">
            <v>2190.4916122951399</v>
          </cell>
          <cell r="FB179">
            <v>2244.9578902224898</v>
          </cell>
          <cell r="FC179">
            <v>2259.7585092244699</v>
          </cell>
          <cell r="FD179">
            <v>2176.8750428132998</v>
          </cell>
          <cell r="FE179">
            <v>2249.6940883031298</v>
          </cell>
          <cell r="FF179">
            <v>2225.4210731398498</v>
          </cell>
          <cell r="FG179">
            <v>2247.91801402289</v>
          </cell>
          <cell r="FH179">
            <v>2285.8075986679901</v>
          </cell>
          <cell r="FI179">
            <v>2248.5100387829698</v>
          </cell>
          <cell r="FJ179">
            <v>2157.93025049076</v>
          </cell>
          <cell r="FK179">
            <v>2160.29834953108</v>
          </cell>
          <cell r="FL179">
            <v>2172.7308694927501</v>
          </cell>
          <cell r="FM179">
            <v>2186.3474389745802</v>
          </cell>
          <cell r="FN179">
            <v>2194.6357856157001</v>
          </cell>
          <cell r="FO179">
            <v>2194.6357856157001</v>
          </cell>
          <cell r="FP179">
            <v>2207.66033033746</v>
          </cell>
          <cell r="FQ179">
            <v>4646.2103171060198</v>
          </cell>
          <cell r="FR179">
            <v>5722.51133093104</v>
          </cell>
          <cell r="FS179">
            <v>5695.2781919673598</v>
          </cell>
          <cell r="FT179">
            <v>5390.38544052629</v>
          </cell>
          <cell r="FU179">
            <v>5283.8209837119402</v>
          </cell>
          <cell r="FV179">
            <v>5482.1492783386502</v>
          </cell>
          <cell r="FW179">
            <v>5441.8915946532297</v>
          </cell>
          <cell r="FX179">
            <v>5489.8456002196999</v>
          </cell>
          <cell r="FY179">
            <v>5517.0787391833601</v>
          </cell>
          <cell r="FZ179">
            <v>5503.46216970153</v>
          </cell>
          <cell r="GA179">
            <v>5409.3302328488398</v>
          </cell>
          <cell r="GB179">
            <v>4608.3207324609202</v>
          </cell>
          <cell r="GC179">
            <v>5248.2994981071497</v>
          </cell>
          <cell r="GD179">
            <v>5091.4129366859997</v>
          </cell>
          <cell r="GE179">
            <v>5028.6583121175499</v>
          </cell>
          <cell r="GF179">
            <v>5041.6828568393103</v>
          </cell>
          <cell r="GG179">
            <v>4972.4159599099803</v>
          </cell>
          <cell r="GH179">
            <v>4595.8882124992397</v>
          </cell>
          <cell r="GI179">
            <v>4618.3851533822799</v>
          </cell>
          <cell r="GJ179">
            <v>4695.9403969527302</v>
          </cell>
          <cell r="GK179">
            <v>4836.8422898517101</v>
          </cell>
          <cell r="GL179">
            <v>5039.3147577989903</v>
          </cell>
          <cell r="GM179">
            <v>5315.1982959961597</v>
          </cell>
          <cell r="GN179">
            <v>5704.15856336857</v>
          </cell>
        </row>
        <row r="198">
          <cell r="D198" t="str">
            <v>ELC-CHP-OUT</v>
          </cell>
          <cell r="E198">
            <v>0</v>
          </cell>
          <cell r="F198">
            <v>0</v>
          </cell>
          <cell r="G198">
            <v>20.1769861331775</v>
          </cell>
          <cell r="H198">
            <v>12.3671485133133</v>
          </cell>
          <cell r="I198">
            <v>4.5573108934491096</v>
          </cell>
          <cell r="J198">
            <v>3.9062664800992399</v>
          </cell>
          <cell r="K198">
            <v>3.2552220667493601</v>
          </cell>
          <cell r="L198">
            <v>2.60417765339949</v>
          </cell>
          <cell r="M198">
            <v>1.95313324004962</v>
          </cell>
          <cell r="N198">
            <v>1.3020888266997499</v>
          </cell>
          <cell r="O198">
            <v>0.65104441334987295</v>
          </cell>
          <cell r="P198">
            <v>0</v>
          </cell>
          <cell r="Q198">
            <v>0.65104441334987395</v>
          </cell>
          <cell r="R198">
            <v>1.3020888266997499</v>
          </cell>
          <cell r="S198">
            <v>1.95313324004962</v>
          </cell>
          <cell r="T198">
            <v>9.7629708599138301</v>
          </cell>
          <cell r="U198">
            <v>17.572808479778001</v>
          </cell>
          <cell r="V198">
            <v>25.382646099642201</v>
          </cell>
          <cell r="W198">
            <v>33.192483719506399</v>
          </cell>
          <cell r="X198">
            <v>41.002321339370603</v>
          </cell>
          <cell r="Y198">
            <v>48.8121589592348</v>
          </cell>
          <cell r="Z198">
            <v>69.400442452727006</v>
          </cell>
          <cell r="AA198">
            <v>49.463203372584701</v>
          </cell>
          <cell r="AB198">
            <v>42.304410166070397</v>
          </cell>
          <cell r="AC198">
            <v>35.145616959556001</v>
          </cell>
          <cell r="AD198">
            <v>27.986823753041701</v>
          </cell>
          <cell r="AE198">
            <v>0</v>
          </cell>
          <cell r="AF198">
            <v>2.68261673934526</v>
          </cell>
          <cell r="AG198">
            <v>2.3845482127513402</v>
          </cell>
          <cell r="AH198">
            <v>2.08647968615742</v>
          </cell>
          <cell r="AI198">
            <v>1.7884111595635099</v>
          </cell>
          <cell r="AJ198">
            <v>1.4903426329695899</v>
          </cell>
          <cell r="AK198">
            <v>1.1922741063756801</v>
          </cell>
          <cell r="AL198">
            <v>0.89420557978175497</v>
          </cell>
          <cell r="AM198">
            <v>0.59613705318783605</v>
          </cell>
          <cell r="AN198">
            <v>0.29806852659391803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0.29806852659391803</v>
          </cell>
          <cell r="AU198">
            <v>0.59613705318783605</v>
          </cell>
          <cell r="AV198">
            <v>0.89420557978175497</v>
          </cell>
          <cell r="AW198">
            <v>1.1922741063756801</v>
          </cell>
          <cell r="AX198">
            <v>1.4903426329695899</v>
          </cell>
          <cell r="AY198">
            <v>1.7884111595635099</v>
          </cell>
          <cell r="AZ198">
            <v>2.08647968615742</v>
          </cell>
          <cell r="BA198">
            <v>2.3845482127513402</v>
          </cell>
          <cell r="BB198">
            <v>2.68261673934526</v>
          </cell>
          <cell r="BC198">
            <v>2.9806852659391798</v>
          </cell>
          <cell r="BD198">
            <v>0</v>
          </cell>
          <cell r="BE198">
            <v>0</v>
          </cell>
          <cell r="BF198">
            <v>3.37288069566802</v>
          </cell>
          <cell r="BG198">
            <v>3.0355926261012098</v>
          </cell>
          <cell r="BH198">
            <v>2.6983045565344201</v>
          </cell>
          <cell r="BI198">
            <v>2.3610164869676198</v>
          </cell>
          <cell r="BJ198">
            <v>2.0237284174008199</v>
          </cell>
          <cell r="BK198">
            <v>1.68644034783401</v>
          </cell>
          <cell r="BL198">
            <v>1.3491522782672101</v>
          </cell>
          <cell r="BM198">
            <v>1.0118642087004099</v>
          </cell>
          <cell r="BN198">
            <v>0.67457613913360404</v>
          </cell>
          <cell r="BO198">
            <v>0.33728806956680202</v>
          </cell>
          <cell r="BP198">
            <v>0</v>
          </cell>
          <cell r="BQ198">
            <v>0</v>
          </cell>
          <cell r="BR198">
            <v>0</v>
          </cell>
          <cell r="BS198">
            <v>0.33728806956680202</v>
          </cell>
          <cell r="BT198">
            <v>0.67457613913360404</v>
          </cell>
          <cell r="BU198">
            <v>1.0118642087004099</v>
          </cell>
          <cell r="BV198">
            <v>1.3491522782672101</v>
          </cell>
          <cell r="BW198">
            <v>1.68644034783401</v>
          </cell>
          <cell r="BX198">
            <v>2.0237284174008199</v>
          </cell>
          <cell r="BY198">
            <v>2.3610164869676198</v>
          </cell>
          <cell r="BZ198">
            <v>2.6983045565344201</v>
          </cell>
          <cell r="CA198">
            <v>3.0355926261012098</v>
          </cell>
          <cell r="CB198">
            <v>3.37288069566802</v>
          </cell>
          <cell r="CC198">
            <v>3.37288069566802</v>
          </cell>
          <cell r="CD198">
            <v>0</v>
          </cell>
          <cell r="CE198">
            <v>1.6236890790773999</v>
          </cell>
          <cell r="CF198">
            <v>1.44327918140213</v>
          </cell>
          <cell r="CG198">
            <v>1.26286928372686</v>
          </cell>
          <cell r="CH198">
            <v>1.0824593860516001</v>
          </cell>
          <cell r="CI198">
            <v>0.90204948837633003</v>
          </cell>
          <cell r="CJ198">
            <v>0.72163959070106498</v>
          </cell>
          <cell r="CK198">
            <v>0.54122969302579804</v>
          </cell>
          <cell r="CL198">
            <v>0.36081979535053199</v>
          </cell>
          <cell r="CM198">
            <v>0.180409897675266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0.180409897675266</v>
          </cell>
          <cell r="CS198">
            <v>0.36081979535053199</v>
          </cell>
          <cell r="CT198">
            <v>0.54122969302579804</v>
          </cell>
          <cell r="CU198">
            <v>0.72163959070106498</v>
          </cell>
          <cell r="CV198">
            <v>0.90204948837633003</v>
          </cell>
          <cell r="CW198">
            <v>1.0824593860516001</v>
          </cell>
          <cell r="CX198">
            <v>1.26286928372686</v>
          </cell>
          <cell r="CY198">
            <v>1.44327918140213</v>
          </cell>
          <cell r="CZ198">
            <v>1.6236890790773999</v>
          </cell>
          <cell r="DA198">
            <v>1.8040989767526601</v>
          </cell>
          <cell r="DB198">
            <v>1.8040989767526601</v>
          </cell>
          <cell r="DC198">
            <v>0</v>
          </cell>
          <cell r="DD198">
            <v>0</v>
          </cell>
          <cell r="DE198">
            <v>5.3338578443122202</v>
          </cell>
          <cell r="DF198">
            <v>5.3338578443122202</v>
          </cell>
          <cell r="DG198">
            <v>4.8004720598809802</v>
          </cell>
          <cell r="DH198">
            <v>4.2670862754497598</v>
          </cell>
          <cell r="DI198">
            <v>3.7337004910185501</v>
          </cell>
          <cell r="DJ198">
            <v>3.2003147065873301</v>
          </cell>
          <cell r="DK198">
            <v>2.6669289221561101</v>
          </cell>
          <cell r="DL198">
            <v>2.1335431377248901</v>
          </cell>
          <cell r="DM198">
            <v>1.6001573532936599</v>
          </cell>
          <cell r="DN198">
            <v>1.06677156886244</v>
          </cell>
          <cell r="DO198">
            <v>0.53338578443121998</v>
          </cell>
          <cell r="DP198">
            <v>0</v>
          </cell>
          <cell r="DQ198">
            <v>0.133346446107794</v>
          </cell>
          <cell r="DR198">
            <v>0.66673223053901498</v>
          </cell>
          <cell r="DS198">
            <v>1.20011801497023</v>
          </cell>
          <cell r="DT198">
            <v>1.7335037994014599</v>
          </cell>
          <cell r="DU198">
            <v>2.2668895838326799</v>
          </cell>
          <cell r="DV198">
            <v>2.8002753682638999</v>
          </cell>
          <cell r="DW198">
            <v>3.3336611526951199</v>
          </cell>
          <cell r="DX198">
            <v>3.8670469371263398</v>
          </cell>
          <cell r="DY198">
            <v>4.4004327215575598</v>
          </cell>
          <cell r="DZ198">
            <v>4.9338185059887802</v>
          </cell>
          <cell r="EA198">
            <v>5.3338578443122202</v>
          </cell>
          <cell r="EB198">
            <v>5.3338578443122202</v>
          </cell>
          <cell r="EC198">
            <v>0</v>
          </cell>
          <cell r="ED198">
            <v>2.6669289221561101</v>
          </cell>
          <cell r="EE198">
            <v>2.4002360299404999</v>
          </cell>
          <cell r="EF198">
            <v>2.1335431377248901</v>
          </cell>
          <cell r="EG198">
            <v>1.8668502455092799</v>
          </cell>
          <cell r="EH198">
            <v>1.6001573532936599</v>
          </cell>
          <cell r="EI198">
            <v>1.3334644610780599</v>
          </cell>
          <cell r="EJ198">
            <v>1.06677156886244</v>
          </cell>
          <cell r="EK198">
            <v>0.80007867664683296</v>
          </cell>
          <cell r="EL198">
            <v>0.53338578443122198</v>
          </cell>
          <cell r="EM198">
            <v>0.26669289221561099</v>
          </cell>
          <cell r="EN198">
            <v>0</v>
          </cell>
          <cell r="EO198">
            <v>0</v>
          </cell>
          <cell r="EP198">
            <v>0</v>
          </cell>
          <cell r="EQ198">
            <v>0.26669289221561099</v>
          </cell>
          <cell r="ER198">
            <v>0.53338578443122198</v>
          </cell>
          <cell r="ES198">
            <v>0.80007867664683296</v>
          </cell>
          <cell r="ET198">
            <v>1.06677156886244</v>
          </cell>
          <cell r="EU198">
            <v>1.3334644610780599</v>
          </cell>
          <cell r="EV198">
            <v>1.6001573532936599</v>
          </cell>
          <cell r="EW198">
            <v>1.8668502455092799</v>
          </cell>
          <cell r="EX198">
            <v>2.1335431377248901</v>
          </cell>
          <cell r="EY198">
            <v>2.4002360299404999</v>
          </cell>
          <cell r="EZ198">
            <v>2.6669289221561101</v>
          </cell>
          <cell r="FA198">
            <v>2.6669289221561101</v>
          </cell>
          <cell r="FB198">
            <v>0</v>
          </cell>
          <cell r="FC198">
            <v>0</v>
          </cell>
          <cell r="FD198">
            <v>3.67094922226193</v>
          </cell>
          <cell r="FE198">
            <v>3.2630659753439502</v>
          </cell>
          <cell r="FF198">
            <v>2.8551827284259499</v>
          </cell>
          <cell r="FG198">
            <v>2.4472994815079598</v>
          </cell>
          <cell r="FH198">
            <v>2.0394162345899698</v>
          </cell>
          <cell r="FI198">
            <v>1.63153298767197</v>
          </cell>
          <cell r="FJ198">
            <v>1.2236497407539799</v>
          </cell>
          <cell r="FK198">
            <v>0.81576649383598598</v>
          </cell>
          <cell r="FL198">
            <v>0.40788324691799199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0.40788324691799199</v>
          </cell>
          <cell r="FS198">
            <v>0.81576649383598598</v>
          </cell>
          <cell r="FT198">
            <v>1.2236497407539799</v>
          </cell>
          <cell r="FU198">
            <v>1.63153298767197</v>
          </cell>
          <cell r="FV198">
            <v>2.0394162345899698</v>
          </cell>
          <cell r="FW198">
            <v>2.4472994815079598</v>
          </cell>
          <cell r="FX198">
            <v>2.8551827284259499</v>
          </cell>
          <cell r="FY198">
            <v>3.2630659753439502</v>
          </cell>
          <cell r="FZ198">
            <v>3.67094922226193</v>
          </cell>
          <cell r="GA198">
            <v>4.07883246917992</v>
          </cell>
          <cell r="GB198">
            <v>0</v>
          </cell>
          <cell r="GC198">
            <v>1.69428425642858</v>
          </cell>
          <cell r="GD198">
            <v>1.50603045015875</v>
          </cell>
          <cell r="GE198">
            <v>1.3177766438889</v>
          </cell>
          <cell r="GF198">
            <v>1.12952283761906</v>
          </cell>
          <cell r="GG198">
            <v>0.94126903134921402</v>
          </cell>
          <cell r="GH198">
            <v>0.75301522507937102</v>
          </cell>
          <cell r="GI198">
            <v>0.56476141880952702</v>
          </cell>
          <cell r="GJ198">
            <v>0.37650761253968501</v>
          </cell>
          <cell r="GK198">
            <v>0.188253806269843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0.188253806269843</v>
          </cell>
          <cell r="GR198">
            <v>0.37650761253968501</v>
          </cell>
          <cell r="GS198">
            <v>0.56476141880952702</v>
          </cell>
          <cell r="GT198">
            <v>0.75301522507937102</v>
          </cell>
          <cell r="GU198">
            <v>0.94126903134921402</v>
          </cell>
          <cell r="GV198">
            <v>1.12952283761906</v>
          </cell>
          <cell r="GW198">
            <v>1.3177766438889</v>
          </cell>
          <cell r="GX198">
            <v>1.50603045015875</v>
          </cell>
          <cell r="GY198">
            <v>1.69428425642858</v>
          </cell>
          <cell r="GZ198">
            <v>1.88253806269843</v>
          </cell>
        </row>
        <row r="199">
          <cell r="D199" t="str">
            <v>ELC-REN-SPV-OUT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44.9661702887853</v>
          </cell>
          <cell r="L199">
            <v>495.14001634621502</v>
          </cell>
          <cell r="M199">
            <v>2218.8858893471202</v>
          </cell>
          <cell r="N199">
            <v>5313.2549199261703</v>
          </cell>
          <cell r="O199">
            <v>8379.9682193481094</v>
          </cell>
          <cell r="P199">
            <v>11098.5521992507</v>
          </cell>
          <cell r="Q199">
            <v>12785.1676924573</v>
          </cell>
          <cell r="R199">
            <v>12725.528620360101</v>
          </cell>
          <cell r="S199">
            <v>13235.520788624101</v>
          </cell>
          <cell r="T199">
            <v>11583.705423790099</v>
          </cell>
          <cell r="U199">
            <v>9844.4928270680502</v>
          </cell>
          <cell r="V199">
            <v>6933.8295514159499</v>
          </cell>
          <cell r="W199">
            <v>3729.91309686456</v>
          </cell>
          <cell r="X199">
            <v>1308.62822690096</v>
          </cell>
          <cell r="Y199">
            <v>251.25743899405501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20.17658976141</v>
          </cell>
          <cell r="AK199">
            <v>237.46474469341101</v>
          </cell>
          <cell r="AL199">
            <v>1024.3400216291</v>
          </cell>
          <cell r="AM199">
            <v>2407.82568576315</v>
          </cell>
          <cell r="AN199">
            <v>3614.2005180984702</v>
          </cell>
          <cell r="AO199">
            <v>4672.6684030602</v>
          </cell>
          <cell r="AP199">
            <v>5408.5453270254502</v>
          </cell>
          <cell r="AQ199">
            <v>5704.8047246261604</v>
          </cell>
          <cell r="AR199">
            <v>5213.3447346213297</v>
          </cell>
          <cell r="AS199">
            <v>4921.7396694641302</v>
          </cell>
          <cell r="AT199">
            <v>4059.6799241147701</v>
          </cell>
          <cell r="AU199">
            <v>2846.1067035670699</v>
          </cell>
          <cell r="AV199">
            <v>1522.6466870672</v>
          </cell>
          <cell r="AW199">
            <v>525.70509093049702</v>
          </cell>
          <cell r="AX199">
            <v>92.113576847994395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17.233000616273898</v>
          </cell>
          <cell r="BL199">
            <v>346.98162518756197</v>
          </cell>
          <cell r="BM199">
            <v>1655.41610154003</v>
          </cell>
          <cell r="BN199">
            <v>3738.8182176155601</v>
          </cell>
          <cell r="BO199">
            <v>5678.6650606589801</v>
          </cell>
          <cell r="BP199">
            <v>6705.8261890004997</v>
          </cell>
          <cell r="BQ199">
            <v>7010.6738573310204</v>
          </cell>
          <cell r="BR199">
            <v>6322.5743377275703</v>
          </cell>
          <cell r="BS199">
            <v>5286.3788187627397</v>
          </cell>
          <cell r="BT199">
            <v>3737.9957033444198</v>
          </cell>
          <cell r="BU199">
            <v>1877.8929455237901</v>
          </cell>
          <cell r="BV199">
            <v>335.21436456659598</v>
          </cell>
          <cell r="BW199">
            <v>12.4703776591973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13.482323199082799</v>
          </cell>
          <cell r="CK199">
            <v>209.572070190375</v>
          </cell>
          <cell r="CL199">
            <v>1053.6861337657899</v>
          </cell>
          <cell r="CM199">
            <v>2298.8709286756098</v>
          </cell>
          <cell r="CN199">
            <v>3435.9771632458301</v>
          </cell>
          <cell r="CO199">
            <v>4012.2187527341998</v>
          </cell>
          <cell r="CP199">
            <v>3944.3955710832402</v>
          </cell>
          <cell r="CQ199">
            <v>3741.83430895639</v>
          </cell>
          <cell r="CR199">
            <v>3136.2154468131698</v>
          </cell>
          <cell r="CS199">
            <v>2251.7821409129201</v>
          </cell>
          <cell r="CT199">
            <v>1055.44593174125</v>
          </cell>
          <cell r="CU199">
            <v>223.842044902667</v>
          </cell>
          <cell r="CV199">
            <v>2.1429797926963201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168.46425079238401</v>
          </cell>
          <cell r="DL199">
            <v>1301.2027679820701</v>
          </cell>
          <cell r="DM199">
            <v>4439.5470026687699</v>
          </cell>
          <cell r="DN199">
            <v>8302.4553506327502</v>
          </cell>
          <cell r="DO199">
            <v>11176.0610572062</v>
          </cell>
          <cell r="DP199">
            <v>12413.8222443171</v>
          </cell>
          <cell r="DQ199">
            <v>12115.3069486104</v>
          </cell>
          <cell r="DR199">
            <v>10528.931757089</v>
          </cell>
          <cell r="DS199">
            <v>7695.8581716276503</v>
          </cell>
          <cell r="DT199">
            <v>3789.6484271959898</v>
          </cell>
          <cell r="DU199">
            <v>1042.0027905798399</v>
          </cell>
          <cell r="DV199">
            <v>60.5674087219939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74.812393315770905</v>
          </cell>
          <cell r="EK199">
            <v>551.50538291783096</v>
          </cell>
          <cell r="EL199">
            <v>1763.74518010475</v>
          </cell>
          <cell r="EM199">
            <v>3354.6414234375702</v>
          </cell>
          <cell r="EN199">
            <v>4605.7454827157599</v>
          </cell>
          <cell r="EO199">
            <v>5284.7319391005803</v>
          </cell>
          <cell r="EP199">
            <v>5104.2779847804504</v>
          </cell>
          <cell r="EQ199">
            <v>4619.8855705157703</v>
          </cell>
          <cell r="ER199">
            <v>3204.8907606535199</v>
          </cell>
          <cell r="ES199">
            <v>1660.5896731127</v>
          </cell>
          <cell r="ET199">
            <v>378.76134293968897</v>
          </cell>
          <cell r="EU199">
            <v>25.961956457730398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23.1019762276275</v>
          </cell>
          <cell r="FI199">
            <v>253.447930863929</v>
          </cell>
          <cell r="FJ199">
            <v>1356.5191666159999</v>
          </cell>
          <cell r="FK199">
            <v>3597.1862581492001</v>
          </cell>
          <cell r="FL199">
            <v>6110.1999805436599</v>
          </cell>
          <cell r="FM199">
            <v>7976.7434015016697</v>
          </cell>
          <cell r="FN199">
            <v>9100.6705880147892</v>
          </cell>
          <cell r="FO199">
            <v>9798.2219257767701</v>
          </cell>
          <cell r="FP199">
            <v>9419.3655586827208</v>
          </cell>
          <cell r="FQ199">
            <v>8290.0158249717297</v>
          </cell>
          <cell r="FR199">
            <v>6390.4077005379304</v>
          </cell>
          <cell r="FS199">
            <v>4600.0366289748899</v>
          </cell>
          <cell r="FT199">
            <v>2094.1299728782401</v>
          </cell>
          <cell r="FU199">
            <v>575.65632708314399</v>
          </cell>
          <cell r="FV199">
            <v>58.749608989980302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12.9356257915593</v>
          </cell>
          <cell r="GH199">
            <v>140.15198911427299</v>
          </cell>
          <cell r="GI199">
            <v>715.96874658788704</v>
          </cell>
          <cell r="GJ199">
            <v>1944.2386249825399</v>
          </cell>
          <cell r="GK199">
            <v>3170.2131147135401</v>
          </cell>
          <cell r="GL199">
            <v>4183.9381978532101</v>
          </cell>
          <cell r="GM199">
            <v>4744.6127946263396</v>
          </cell>
          <cell r="GN199">
            <v>4880.07034369949</v>
          </cell>
          <cell r="GO199">
            <v>4882.33611444489</v>
          </cell>
          <cell r="GP199">
            <v>4384.6144028920398</v>
          </cell>
          <cell r="GQ199">
            <v>3730.34718447878</v>
          </cell>
          <cell r="GR199">
            <v>2316.7579916530299</v>
          </cell>
          <cell r="GS199">
            <v>1117.4618417771901</v>
          </cell>
          <cell r="GT199">
            <v>313.81665271772601</v>
          </cell>
          <cell r="GU199">
            <v>29.055177793977599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</row>
        <row r="200">
          <cell r="D200" t="str">
            <v>ELC-REN-WND-OUT</v>
          </cell>
          <cell r="E200">
            <v>0</v>
          </cell>
          <cell r="F200">
            <v>0</v>
          </cell>
          <cell r="G200">
            <v>553.02816504764098</v>
          </cell>
          <cell r="H200">
            <v>558.44442247397205</v>
          </cell>
          <cell r="I200">
            <v>551.72338862852405</v>
          </cell>
          <cell r="J200">
            <v>552.58472706580301</v>
          </cell>
          <cell r="K200">
            <v>556.50033192068202</v>
          </cell>
          <cell r="L200">
            <v>556.36663715147802</v>
          </cell>
          <cell r="M200">
            <v>536.20256053432104</v>
          </cell>
          <cell r="N200">
            <v>494.88143934665999</v>
          </cell>
          <cell r="O200">
            <v>469.66755665842601</v>
          </cell>
          <cell r="P200">
            <v>456.86314066883801</v>
          </cell>
          <cell r="Q200">
            <v>435.45744409650501</v>
          </cell>
          <cell r="R200">
            <v>431.52627950940598</v>
          </cell>
          <cell r="S200">
            <v>433.21330998695402</v>
          </cell>
          <cell r="T200">
            <v>580.135667466776</v>
          </cell>
          <cell r="U200">
            <v>603.76498628469403</v>
          </cell>
          <cell r="V200">
            <v>563.28419613747303</v>
          </cell>
          <cell r="W200">
            <v>489.77947444443998</v>
          </cell>
          <cell r="X200">
            <v>444.64044190861603</v>
          </cell>
          <cell r="Y200">
            <v>436.51855581239101</v>
          </cell>
          <cell r="Z200">
            <v>486.13712879477703</v>
          </cell>
          <cell r="AA200">
            <v>526.63899347555105</v>
          </cell>
          <cell r="AB200">
            <v>513.19588676411604</v>
          </cell>
          <cell r="AC200">
            <v>507.28002670099698</v>
          </cell>
          <cell r="AD200">
            <v>525.09284778934898</v>
          </cell>
          <cell r="AE200">
            <v>0</v>
          </cell>
          <cell r="AF200">
            <v>241.23176817023699</v>
          </cell>
          <cell r="AG200">
            <v>249.001325116624</v>
          </cell>
          <cell r="AH200">
            <v>249.94529216794899</v>
          </cell>
          <cell r="AI200">
            <v>243.35682436296099</v>
          </cell>
          <cell r="AJ200">
            <v>240.062416282491</v>
          </cell>
          <cell r="AK200">
            <v>237.50643938771299</v>
          </cell>
          <cell r="AL200">
            <v>226.401328839304</v>
          </cell>
          <cell r="AM200">
            <v>204.86487206154601</v>
          </cell>
          <cell r="AN200">
            <v>202.46802797061699</v>
          </cell>
          <cell r="AO200">
            <v>206.08958180816401</v>
          </cell>
          <cell r="AP200">
            <v>208.47456862364601</v>
          </cell>
          <cell r="AQ200">
            <v>216.16194576663599</v>
          </cell>
          <cell r="AR200">
            <v>218.90058266505801</v>
          </cell>
          <cell r="AS200">
            <v>283.77806705856898</v>
          </cell>
          <cell r="AT200">
            <v>298.25177233182399</v>
          </cell>
          <cell r="AU200">
            <v>283.453525189039</v>
          </cell>
          <cell r="AV200">
            <v>258.60105640714698</v>
          </cell>
          <cell r="AW200">
            <v>237.689027671015</v>
          </cell>
          <cell r="AX200">
            <v>234.34926013293199</v>
          </cell>
          <cell r="AY200">
            <v>243.00397052219299</v>
          </cell>
          <cell r="AZ200">
            <v>251.71195009830399</v>
          </cell>
          <cell r="BA200">
            <v>246.32705210297499</v>
          </cell>
          <cell r="BB200">
            <v>250.57077991423199</v>
          </cell>
          <cell r="BC200">
            <v>258.63601787873603</v>
          </cell>
          <cell r="BD200">
            <v>0</v>
          </cell>
          <cell r="BE200">
            <v>0</v>
          </cell>
          <cell r="BF200">
            <v>446.35535407386101</v>
          </cell>
          <cell r="BG200">
            <v>463.12739003916101</v>
          </cell>
          <cell r="BH200">
            <v>475.283338576201</v>
          </cell>
          <cell r="BI200">
            <v>477.82262739519098</v>
          </cell>
          <cell r="BJ200">
            <v>483.14327220621101</v>
          </cell>
          <cell r="BK200">
            <v>470.39076171549101</v>
          </cell>
          <cell r="BL200">
            <v>450.46965794291998</v>
          </cell>
          <cell r="BM200">
            <v>436.61828518308101</v>
          </cell>
          <cell r="BN200">
            <v>401.46066011205102</v>
          </cell>
          <cell r="BO200">
            <v>396.68946796709997</v>
          </cell>
          <cell r="BP200">
            <v>387.20439558801098</v>
          </cell>
          <cell r="BQ200">
            <v>392.03614593296999</v>
          </cell>
          <cell r="BR200">
            <v>398.20176835362003</v>
          </cell>
          <cell r="BS200">
            <v>423.83014169958102</v>
          </cell>
          <cell r="BT200">
            <v>444.34239307920097</v>
          </cell>
          <cell r="BU200">
            <v>458.07540712857002</v>
          </cell>
          <cell r="BV200">
            <v>473.68736342928099</v>
          </cell>
          <cell r="BW200">
            <v>479.79304875116998</v>
          </cell>
          <cell r="BX200">
            <v>568.76712948594104</v>
          </cell>
          <cell r="BY200">
            <v>569.44253320416101</v>
          </cell>
          <cell r="BZ200">
            <v>573.27511051503097</v>
          </cell>
          <cell r="CA200">
            <v>514.88290091007002</v>
          </cell>
          <cell r="CB200">
            <v>476.198192560861</v>
          </cell>
          <cell r="CC200">
            <v>470.65263953400103</v>
          </cell>
          <cell r="CD200">
            <v>0</v>
          </cell>
          <cell r="CE200">
            <v>265.72793456463302</v>
          </cell>
          <cell r="CF200">
            <v>274.65289856831299</v>
          </cell>
          <cell r="CG200">
            <v>280.86216886486301</v>
          </cell>
          <cell r="CH200">
            <v>276.89310123213602</v>
          </cell>
          <cell r="CI200">
            <v>278.47129385545998</v>
          </cell>
          <cell r="CJ200">
            <v>279.83531905834002</v>
          </cell>
          <cell r="CK200">
            <v>276.41979218974001</v>
          </cell>
          <cell r="CL200">
            <v>263.897674325563</v>
          </cell>
          <cell r="CM200">
            <v>243.78415469535099</v>
          </cell>
          <cell r="CN200">
            <v>236.297028298942</v>
          </cell>
          <cell r="CO200">
            <v>233.12959307365799</v>
          </cell>
          <cell r="CP200">
            <v>237.18498750171699</v>
          </cell>
          <cell r="CQ200">
            <v>238.00880225623399</v>
          </cell>
          <cell r="CR200">
            <v>242.00971221896199</v>
          </cell>
          <cell r="CS200">
            <v>246.995234368441</v>
          </cell>
          <cell r="CT200">
            <v>244.57224682591999</v>
          </cell>
          <cell r="CU200">
            <v>244.61023827014401</v>
          </cell>
          <cell r="CV200">
            <v>248.09906548607901</v>
          </cell>
          <cell r="CW200">
            <v>298.860588102804</v>
          </cell>
          <cell r="CX200">
            <v>306.55107202313502</v>
          </cell>
          <cell r="CY200">
            <v>305.68058123042601</v>
          </cell>
          <cell r="CZ200">
            <v>266.04115933384298</v>
          </cell>
          <cell r="DA200">
            <v>247.40614420894599</v>
          </cell>
          <cell r="DB200">
            <v>246.41963262716499</v>
          </cell>
          <cell r="DC200">
            <v>0</v>
          </cell>
          <cell r="DD200">
            <v>0</v>
          </cell>
          <cell r="DE200">
            <v>1185.5173809215</v>
          </cell>
          <cell r="DF200">
            <v>1208.75735622911</v>
          </cell>
          <cell r="DG200">
            <v>1228.08699670186</v>
          </cell>
          <cell r="DH200">
            <v>1238.83925980348</v>
          </cell>
          <cell r="DI200">
            <v>1222.21675366561</v>
          </cell>
          <cell r="DJ200">
            <v>1217.17740243298</v>
          </cell>
          <cell r="DK200">
            <v>1198.59024992892</v>
          </cell>
          <cell r="DL200">
            <v>1168.5048077914701</v>
          </cell>
          <cell r="DM200">
            <v>1139.9676087943301</v>
          </cell>
          <cell r="DN200">
            <v>1215.8438094195201</v>
          </cell>
          <cell r="DO200">
            <v>1195.2446315207601</v>
          </cell>
          <cell r="DP200">
            <v>1186.9727544607299</v>
          </cell>
          <cell r="DQ200">
            <v>1112.7953338924599</v>
          </cell>
          <cell r="DR200">
            <v>1078.6545098837901</v>
          </cell>
          <cell r="DS200">
            <v>1101.6947960359</v>
          </cell>
          <cell r="DT200">
            <v>1111.2769131646</v>
          </cell>
          <cell r="DU200">
            <v>1148.1869364901499</v>
          </cell>
          <cell r="DV200">
            <v>1178.86333437695</v>
          </cell>
          <cell r="DW200">
            <v>1219.8444758335199</v>
          </cell>
          <cell r="DX200">
            <v>1215.9155524108501</v>
          </cell>
          <cell r="DY200">
            <v>1218.04058919055</v>
          </cell>
          <cell r="DZ200">
            <v>1184.1614538389399</v>
          </cell>
          <cell r="EA200">
            <v>1152.78746137439</v>
          </cell>
          <cell r="EB200">
            <v>1153.7632902072601</v>
          </cell>
          <cell r="EC200">
            <v>0</v>
          </cell>
          <cell r="ED200">
            <v>527.39008264694201</v>
          </cell>
          <cell r="EE200">
            <v>540.47523709485301</v>
          </cell>
          <cell r="EF200">
            <v>547.17867815591501</v>
          </cell>
          <cell r="EG200">
            <v>541.03638745668297</v>
          </cell>
          <cell r="EH200">
            <v>532.32294565618395</v>
          </cell>
          <cell r="EI200">
            <v>522.68322800199905</v>
          </cell>
          <cell r="EJ200">
            <v>505.57874652376501</v>
          </cell>
          <cell r="EK200">
            <v>485.137155165992</v>
          </cell>
          <cell r="EL200">
            <v>467.83800557254102</v>
          </cell>
          <cell r="EM200">
            <v>494.50786083049098</v>
          </cell>
          <cell r="EN200">
            <v>492.96778179167399</v>
          </cell>
          <cell r="EO200">
            <v>488.938416609613</v>
          </cell>
          <cell r="EP200">
            <v>454.787593737473</v>
          </cell>
          <cell r="EQ200">
            <v>445.76108601561299</v>
          </cell>
          <cell r="ER200">
            <v>465.54562173719</v>
          </cell>
          <cell r="ES200">
            <v>477.03834815223399</v>
          </cell>
          <cell r="ET200">
            <v>486.02545498261799</v>
          </cell>
          <cell r="EU200">
            <v>483.82662698337799</v>
          </cell>
          <cell r="EV200">
            <v>505.085361871217</v>
          </cell>
          <cell r="EW200">
            <v>518.42111913738995</v>
          </cell>
          <cell r="EX200">
            <v>522.03560547825805</v>
          </cell>
          <cell r="EY200">
            <v>527.13372016901496</v>
          </cell>
          <cell r="EZ200">
            <v>522.88220080146198</v>
          </cell>
          <cell r="FA200">
            <v>534.28596548819598</v>
          </cell>
          <cell r="FB200">
            <v>0</v>
          </cell>
          <cell r="FC200">
            <v>0</v>
          </cell>
          <cell r="FD200">
            <v>526.76991437768402</v>
          </cell>
          <cell r="FE200">
            <v>527.78768982753797</v>
          </cell>
          <cell r="FF200">
            <v>532.82185100330298</v>
          </cell>
          <cell r="FG200">
            <v>521.16027102022599</v>
          </cell>
          <cell r="FH200">
            <v>501.56909657831801</v>
          </cell>
          <cell r="FI200">
            <v>486.231621155281</v>
          </cell>
          <cell r="FJ200">
            <v>479.21199237353301</v>
          </cell>
          <cell r="FK200">
            <v>447.37445014867302</v>
          </cell>
          <cell r="FL200">
            <v>426.722519357088</v>
          </cell>
          <cell r="FM200">
            <v>511.36914833283402</v>
          </cell>
          <cell r="FN200">
            <v>514.535157586683</v>
          </cell>
          <cell r="FO200">
            <v>520.70985987206302</v>
          </cell>
          <cell r="FP200">
            <v>484.10253537320199</v>
          </cell>
          <cell r="FQ200">
            <v>472.21929901006303</v>
          </cell>
          <cell r="FR200">
            <v>486.57742321467401</v>
          </cell>
          <cell r="FS200">
            <v>499.181810937112</v>
          </cell>
          <cell r="FT200">
            <v>509.42631111371998</v>
          </cell>
          <cell r="FU200">
            <v>507.94584654767499</v>
          </cell>
          <cell r="FV200">
            <v>503.84513141101701</v>
          </cell>
          <cell r="FW200">
            <v>522.72558175325901</v>
          </cell>
          <cell r="FX200">
            <v>533.08791437017499</v>
          </cell>
          <cell r="FY200">
            <v>531.14361300838095</v>
          </cell>
          <cell r="FZ200">
            <v>507.38928605667701</v>
          </cell>
          <cell r="GA200">
            <v>491.82151961733598</v>
          </cell>
          <cell r="GB200">
            <v>0</v>
          </cell>
          <cell r="GC200">
            <v>201.52806601125801</v>
          </cell>
          <cell r="GD200">
            <v>207.00616470759701</v>
          </cell>
          <cell r="GE200">
            <v>204.831232909703</v>
          </cell>
          <cell r="GF200">
            <v>206.49451686649101</v>
          </cell>
          <cell r="GG200">
            <v>203.57105764616401</v>
          </cell>
          <cell r="GH200">
            <v>200.22019571829799</v>
          </cell>
          <cell r="GI200">
            <v>189.77356989746801</v>
          </cell>
          <cell r="GJ200">
            <v>164.706644502686</v>
          </cell>
          <cell r="GK200">
            <v>141.50594220711099</v>
          </cell>
          <cell r="GL200">
            <v>176.08921016599299</v>
          </cell>
          <cell r="GM200">
            <v>178.89886838422899</v>
          </cell>
          <cell r="GN200">
            <v>182.768790231076</v>
          </cell>
          <cell r="GO200">
            <v>174.07373695640399</v>
          </cell>
          <cell r="GP200">
            <v>179.14593425716501</v>
          </cell>
          <cell r="GQ200">
            <v>185.622704599998</v>
          </cell>
          <cell r="GR200">
            <v>190.54946783645599</v>
          </cell>
          <cell r="GS200">
            <v>203.966834686928</v>
          </cell>
          <cell r="GT200">
            <v>203.95279906977001</v>
          </cell>
          <cell r="GU200">
            <v>203.99067665506101</v>
          </cell>
          <cell r="GV200">
            <v>221.76513244438399</v>
          </cell>
          <cell r="GW200">
            <v>229.528721041083</v>
          </cell>
          <cell r="GX200">
            <v>238.24008495457099</v>
          </cell>
          <cell r="GY200">
            <v>231.715819259147</v>
          </cell>
          <cell r="GZ200">
            <v>231.13706243907399</v>
          </cell>
        </row>
        <row r="201">
          <cell r="D201" t="str">
            <v>ELC23PP-KES1E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8.7190534883721007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</row>
        <row r="202">
          <cell r="D202" t="str">
            <v>ELC24PP-DSSCC1E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29.960328558139601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</row>
        <row r="203">
          <cell r="D203" t="str">
            <v>ELC24PP-DSSCT1E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16.978903493023299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</row>
        <row r="204">
          <cell r="D204" t="str">
            <v>ELC27PP-BKCCT1E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6.6430883720930298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</row>
        <row r="205">
          <cell r="D205" t="str">
            <v>ELC27PP-BKCTP1E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29.063511627907001</v>
          </cell>
          <cell r="AA205">
            <v>0</v>
          </cell>
          <cell r="AB205">
            <v>18.061034519964601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</row>
        <row r="206">
          <cell r="D206" t="str">
            <v>ELC51NGL-NGLCCwCHP1E</v>
          </cell>
          <cell r="E206">
            <v>0</v>
          </cell>
          <cell r="F206">
            <v>0</v>
          </cell>
          <cell r="G206">
            <v>335.59596634958899</v>
          </cell>
          <cell r="H206">
            <v>335.59596634958899</v>
          </cell>
          <cell r="I206">
            <v>167.79798317479401</v>
          </cell>
          <cell r="J206">
            <v>335.59596634958899</v>
          </cell>
          <cell r="K206">
            <v>335.59596634958899</v>
          </cell>
          <cell r="L206">
            <v>167.79798317479401</v>
          </cell>
          <cell r="M206">
            <v>167.79798317479401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138.16595909383599</v>
          </cell>
          <cell r="X206">
            <v>305.963942268631</v>
          </cell>
          <cell r="Y206">
            <v>335.59596634958899</v>
          </cell>
          <cell r="Z206">
            <v>335.59596634958899</v>
          </cell>
          <cell r="AA206">
            <v>335.59596634958899</v>
          </cell>
          <cell r="AB206">
            <v>335.59596634958899</v>
          </cell>
          <cell r="AC206">
            <v>335.59596634958899</v>
          </cell>
          <cell r="AD206">
            <v>335.59596634958899</v>
          </cell>
          <cell r="AE206">
            <v>0</v>
          </cell>
          <cell r="AF206">
            <v>153.646346039571</v>
          </cell>
          <cell r="AG206">
            <v>76.8231730197856</v>
          </cell>
          <cell r="AH206">
            <v>153.646346039571</v>
          </cell>
          <cell r="AI206">
            <v>153.646346039571</v>
          </cell>
          <cell r="AJ206">
            <v>153.646346039571</v>
          </cell>
          <cell r="AK206">
            <v>76.8231730197856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76.8231730197856</v>
          </cell>
          <cell r="AX206">
            <v>153.646346039571</v>
          </cell>
          <cell r="AY206">
            <v>153.646346039571</v>
          </cell>
          <cell r="AZ206">
            <v>153.646346039571</v>
          </cell>
          <cell r="BA206">
            <v>153.646346039571</v>
          </cell>
          <cell r="BB206">
            <v>153.646346039571</v>
          </cell>
          <cell r="BC206">
            <v>153.646346039571</v>
          </cell>
          <cell r="BD206">
            <v>0</v>
          </cell>
          <cell r="BE206">
            <v>0</v>
          </cell>
          <cell r="BF206">
            <v>173.86297051846199</v>
          </cell>
          <cell r="BG206">
            <v>86.931485259230897</v>
          </cell>
          <cell r="BH206">
            <v>173.86297051846199</v>
          </cell>
          <cell r="BI206">
            <v>86.931485259230897</v>
          </cell>
          <cell r="BJ206">
            <v>173.86297051846199</v>
          </cell>
          <cell r="BK206">
            <v>86.931485259230897</v>
          </cell>
          <cell r="BL206">
            <v>173.86297051846199</v>
          </cell>
          <cell r="BM206">
            <v>86.931485259230897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86.931485259230996</v>
          </cell>
          <cell r="BW206">
            <v>173.86297051846199</v>
          </cell>
          <cell r="BX206">
            <v>173.86297051846199</v>
          </cell>
          <cell r="BY206">
            <v>173.86297051846199</v>
          </cell>
          <cell r="BZ206">
            <v>173.86297051846199</v>
          </cell>
          <cell r="CA206">
            <v>173.86297051846199</v>
          </cell>
          <cell r="CB206">
            <v>173.86297051846199</v>
          </cell>
          <cell r="CC206">
            <v>173.86297051846199</v>
          </cell>
          <cell r="CD206">
            <v>0</v>
          </cell>
          <cell r="CE206">
            <v>0</v>
          </cell>
          <cell r="CF206">
            <v>46.498236301449097</v>
          </cell>
          <cell r="CG206">
            <v>92.996472602898294</v>
          </cell>
          <cell r="CH206">
            <v>46.498236301449097</v>
          </cell>
          <cell r="CI206">
            <v>46.498236301449097</v>
          </cell>
          <cell r="CJ206">
            <v>92.996472602898294</v>
          </cell>
          <cell r="CK206">
            <v>46.498236301449097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46.498236301449097</v>
          </cell>
          <cell r="CV206">
            <v>92.996472602898294</v>
          </cell>
          <cell r="CW206">
            <v>46.498236301449097</v>
          </cell>
          <cell r="CX206">
            <v>92.996472602898294</v>
          </cell>
          <cell r="CY206">
            <v>46.498236301449097</v>
          </cell>
          <cell r="CZ206">
            <v>46.498236301449097</v>
          </cell>
          <cell r="DA206">
            <v>92.996472602898294</v>
          </cell>
          <cell r="DB206">
            <v>46.498236301449097</v>
          </cell>
          <cell r="DC206">
            <v>0</v>
          </cell>
          <cell r="DD206">
            <v>0</v>
          </cell>
          <cell r="DE206">
            <v>274.94609291291698</v>
          </cell>
          <cell r="DF206">
            <v>274.94609291291698</v>
          </cell>
          <cell r="DG206">
            <v>137.47304645645801</v>
          </cell>
          <cell r="DH206">
            <v>274.94609291291698</v>
          </cell>
          <cell r="DI206">
            <v>137.47304645645801</v>
          </cell>
          <cell r="DJ206">
            <v>274.94609291291698</v>
          </cell>
          <cell r="DK206">
            <v>274.94609291291698</v>
          </cell>
          <cell r="DL206">
            <v>137.47304645645801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137.47304645645801</v>
          </cell>
          <cell r="DV206">
            <v>274.94609291291698</v>
          </cell>
          <cell r="DW206">
            <v>274.94609291291698</v>
          </cell>
          <cell r="DX206">
            <v>274.94609291291698</v>
          </cell>
          <cell r="DY206">
            <v>274.94609291291698</v>
          </cell>
          <cell r="DZ206">
            <v>274.94609291291698</v>
          </cell>
          <cell r="EA206">
            <v>274.94609291291698</v>
          </cell>
          <cell r="EB206">
            <v>274.94609291291698</v>
          </cell>
          <cell r="EC206">
            <v>0</v>
          </cell>
          <cell r="ED206">
            <v>137.47304645645801</v>
          </cell>
          <cell r="EE206">
            <v>137.47304645645801</v>
          </cell>
          <cell r="EF206">
            <v>68.736523228229103</v>
          </cell>
          <cell r="EG206">
            <v>68.736523228229103</v>
          </cell>
          <cell r="EH206">
            <v>137.47304645645801</v>
          </cell>
          <cell r="EI206">
            <v>137.47304645645801</v>
          </cell>
          <cell r="EJ206">
            <v>115.53696773988899</v>
          </cell>
          <cell r="EK206">
            <v>68.736523228229103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68.736523228229103</v>
          </cell>
          <cell r="EU206">
            <v>137.47304645645801</v>
          </cell>
          <cell r="EV206">
            <v>68.736523228229103</v>
          </cell>
          <cell r="EW206">
            <v>68.736523228229103</v>
          </cell>
          <cell r="EX206">
            <v>137.47304645645801</v>
          </cell>
          <cell r="EY206">
            <v>68.736523228229103</v>
          </cell>
          <cell r="EZ206">
            <v>137.47304645645801</v>
          </cell>
          <cell r="FA206">
            <v>137.47304645645801</v>
          </cell>
          <cell r="FB206">
            <v>0</v>
          </cell>
          <cell r="FC206">
            <v>0</v>
          </cell>
          <cell r="FD206">
            <v>105.126447290233</v>
          </cell>
          <cell r="FE206">
            <v>210.25289458046501</v>
          </cell>
          <cell r="FF206">
            <v>105.126447290233</v>
          </cell>
          <cell r="FG206">
            <v>210.25289458046501</v>
          </cell>
          <cell r="FH206">
            <v>105.126447290233</v>
          </cell>
          <cell r="FI206">
            <v>196.073880101068</v>
          </cell>
          <cell r="FJ206">
            <v>90.947432810834798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105.126447290233</v>
          </cell>
          <cell r="FV206">
            <v>210.25289458046501</v>
          </cell>
          <cell r="FW206">
            <v>210.25289458046501</v>
          </cell>
          <cell r="FX206">
            <v>210.25289458046501</v>
          </cell>
          <cell r="FY206">
            <v>210.25289458046501</v>
          </cell>
          <cell r="FZ206">
            <v>210.25289458046501</v>
          </cell>
          <cell r="GA206">
            <v>210.25289458046501</v>
          </cell>
          <cell r="GB206">
            <v>0</v>
          </cell>
          <cell r="GC206">
            <v>97.039797498676293</v>
          </cell>
          <cell r="GD206">
            <v>48.519898749338203</v>
          </cell>
          <cell r="GE206">
            <v>97.039797498676293</v>
          </cell>
          <cell r="GF206">
            <v>48.519898749338203</v>
          </cell>
          <cell r="GG206">
            <v>48.519898749338203</v>
          </cell>
          <cell r="GH206">
            <v>97.039797498676293</v>
          </cell>
          <cell r="GI206">
            <v>48.519898749338203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20.0421639730436</v>
          </cell>
          <cell r="GU206">
            <v>68.562062722381697</v>
          </cell>
          <cell r="GV206">
            <v>97.039797498676293</v>
          </cell>
          <cell r="GW206">
            <v>48.519898749338203</v>
          </cell>
          <cell r="GX206">
            <v>48.519898749338203</v>
          </cell>
          <cell r="GY206">
            <v>97.039797498676293</v>
          </cell>
          <cell r="GZ206">
            <v>97.039797498676293</v>
          </cell>
        </row>
        <row r="207">
          <cell r="D207" t="str">
            <v>ELC51PP-NGLCC1E</v>
          </cell>
          <cell r="E207">
            <v>0</v>
          </cell>
          <cell r="F207">
            <v>0</v>
          </cell>
          <cell r="G207">
            <v>1871.68068243628</v>
          </cell>
          <cell r="H207">
            <v>1871.68068243628</v>
          </cell>
          <cell r="I207">
            <v>1871.68068243628</v>
          </cell>
          <cell r="J207">
            <v>1871.68068243628</v>
          </cell>
          <cell r="K207">
            <v>1871.68068243628</v>
          </cell>
          <cell r="L207">
            <v>1871.68068243628</v>
          </cell>
          <cell r="M207">
            <v>935.84034121814102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935.84034121814102</v>
          </cell>
          <cell r="X207">
            <v>1871.68068243628</v>
          </cell>
          <cell r="Y207">
            <v>1871.68068243628</v>
          </cell>
          <cell r="Z207">
            <v>1871.68068243628</v>
          </cell>
          <cell r="AA207">
            <v>1871.68068243628</v>
          </cell>
          <cell r="AB207">
            <v>1871.68068243628</v>
          </cell>
          <cell r="AC207">
            <v>1871.68068243628</v>
          </cell>
          <cell r="AD207">
            <v>1871.68068243628</v>
          </cell>
          <cell r="AE207">
            <v>0</v>
          </cell>
          <cell r="AF207">
            <v>856.91404738046697</v>
          </cell>
          <cell r="AG207">
            <v>856.91404738046697</v>
          </cell>
          <cell r="AH207">
            <v>856.91404738046697</v>
          </cell>
          <cell r="AI207">
            <v>856.91404738046697</v>
          </cell>
          <cell r="AJ207">
            <v>856.91404738046697</v>
          </cell>
          <cell r="AK207">
            <v>856.91404738046697</v>
          </cell>
          <cell r="AL207">
            <v>428.45702369023297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362.27224771101999</v>
          </cell>
          <cell r="AW207">
            <v>790.72927140125296</v>
          </cell>
          <cell r="AX207">
            <v>856.91404738046697</v>
          </cell>
          <cell r="AY207">
            <v>856.91404738046697</v>
          </cell>
          <cell r="AZ207">
            <v>856.91404738046697</v>
          </cell>
          <cell r="BA207">
            <v>856.91404738046697</v>
          </cell>
          <cell r="BB207">
            <v>856.91404738046697</v>
          </cell>
          <cell r="BC207">
            <v>856.91404738046697</v>
          </cell>
          <cell r="BD207">
            <v>0</v>
          </cell>
          <cell r="BE207">
            <v>0</v>
          </cell>
          <cell r="BF207">
            <v>969.665895720001</v>
          </cell>
          <cell r="BG207">
            <v>969.665895720001</v>
          </cell>
          <cell r="BH207">
            <v>969.665895720001</v>
          </cell>
          <cell r="BI207">
            <v>969.665895720001</v>
          </cell>
          <cell r="BJ207">
            <v>969.665895720001</v>
          </cell>
          <cell r="BK207">
            <v>969.665895720001</v>
          </cell>
          <cell r="BL207">
            <v>969.665895720001</v>
          </cell>
          <cell r="BM207">
            <v>484.83294786000101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484.83294786000101</v>
          </cell>
          <cell r="BV207">
            <v>969.665895720001</v>
          </cell>
          <cell r="BW207">
            <v>969.665895720001</v>
          </cell>
          <cell r="BX207">
            <v>969.665895720001</v>
          </cell>
          <cell r="BY207">
            <v>969.665895720001</v>
          </cell>
          <cell r="BZ207">
            <v>969.665895720001</v>
          </cell>
          <cell r="CA207">
            <v>969.665895720001</v>
          </cell>
          <cell r="CB207">
            <v>969.665895720001</v>
          </cell>
          <cell r="CC207">
            <v>969.665895720001</v>
          </cell>
          <cell r="CD207">
            <v>0</v>
          </cell>
          <cell r="CE207">
            <v>518.658502361861</v>
          </cell>
          <cell r="CF207">
            <v>518.658502361861</v>
          </cell>
          <cell r="CG207">
            <v>518.658502361861</v>
          </cell>
          <cell r="CH207">
            <v>518.658502361861</v>
          </cell>
          <cell r="CI207">
            <v>518.658502361861</v>
          </cell>
          <cell r="CJ207">
            <v>518.658502361861</v>
          </cell>
          <cell r="CK207">
            <v>259.32925118093101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259.32925118093101</v>
          </cell>
          <cell r="CV207">
            <v>518.658502361861</v>
          </cell>
          <cell r="CW207">
            <v>518.658502361861</v>
          </cell>
          <cell r="CX207">
            <v>518.658502361861</v>
          </cell>
          <cell r="CY207">
            <v>518.658502361861</v>
          </cell>
          <cell r="CZ207">
            <v>518.658502361861</v>
          </cell>
          <cell r="DA207">
            <v>518.658502361861</v>
          </cell>
          <cell r="DB207">
            <v>518.658502361861</v>
          </cell>
          <cell r="DC207">
            <v>0</v>
          </cell>
          <cell r="DD207">
            <v>0</v>
          </cell>
          <cell r="DE207">
            <v>1533.4251374176799</v>
          </cell>
          <cell r="DF207">
            <v>1533.4251374176799</v>
          </cell>
          <cell r="DG207">
            <v>1533.4251374176799</v>
          </cell>
          <cell r="DH207">
            <v>1533.4251374176799</v>
          </cell>
          <cell r="DI207">
            <v>1533.4251374176799</v>
          </cell>
          <cell r="DJ207">
            <v>1533.4251374176799</v>
          </cell>
          <cell r="DK207">
            <v>1533.4251374176799</v>
          </cell>
          <cell r="DL207">
            <v>889.18034967287201</v>
          </cell>
          <cell r="DM207">
            <v>122.467780964035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766.71256870883701</v>
          </cell>
          <cell r="DV207">
            <v>1533.4251374176799</v>
          </cell>
          <cell r="DW207">
            <v>1533.4251374176799</v>
          </cell>
          <cell r="DX207">
            <v>1533.4251374176799</v>
          </cell>
          <cell r="DY207">
            <v>1533.4251374176799</v>
          </cell>
          <cell r="DZ207">
            <v>1533.4251374176799</v>
          </cell>
          <cell r="EA207">
            <v>1533.4251374176799</v>
          </cell>
          <cell r="EB207">
            <v>1533.4251374176799</v>
          </cell>
          <cell r="EC207">
            <v>0</v>
          </cell>
          <cell r="ED207">
            <v>766.71256870883894</v>
          </cell>
          <cell r="EE207">
            <v>766.71256870883894</v>
          </cell>
          <cell r="EF207">
            <v>766.71256870883894</v>
          </cell>
          <cell r="EG207">
            <v>766.71256870883894</v>
          </cell>
          <cell r="EH207">
            <v>766.71256870883894</v>
          </cell>
          <cell r="EI207">
            <v>766.71256870883894</v>
          </cell>
          <cell r="EJ207">
            <v>766.71256870883894</v>
          </cell>
          <cell r="EK207">
            <v>383.35628435441998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17.169476415879402</v>
          </cell>
          <cell r="ET207">
            <v>400.52576077029897</v>
          </cell>
          <cell r="EU207">
            <v>766.71256870883894</v>
          </cell>
          <cell r="EV207">
            <v>766.71256870883894</v>
          </cell>
          <cell r="EW207">
            <v>766.71256870883894</v>
          </cell>
          <cell r="EX207">
            <v>766.71256870883894</v>
          </cell>
          <cell r="EY207">
            <v>766.71256870883894</v>
          </cell>
          <cell r="EZ207">
            <v>766.71256870883894</v>
          </cell>
          <cell r="FA207">
            <v>766.71256870883894</v>
          </cell>
          <cell r="FB207">
            <v>0</v>
          </cell>
          <cell r="FC207">
            <v>0</v>
          </cell>
          <cell r="FD207">
            <v>1172.6192227311601</v>
          </cell>
          <cell r="FE207">
            <v>1172.6192227311601</v>
          </cell>
          <cell r="FF207">
            <v>1172.6192227311601</v>
          </cell>
          <cell r="FG207">
            <v>1172.6192227311601</v>
          </cell>
          <cell r="FH207">
            <v>1172.6192227311601</v>
          </cell>
          <cell r="FI207">
            <v>1172.6192227311601</v>
          </cell>
          <cell r="FJ207">
            <v>586.30961136558199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567.925605361674</v>
          </cell>
          <cell r="FU207">
            <v>1154.23521672726</v>
          </cell>
          <cell r="FV207">
            <v>1172.6192227311601</v>
          </cell>
          <cell r="FW207">
            <v>1172.6192227311601</v>
          </cell>
          <cell r="FX207">
            <v>1172.6192227311601</v>
          </cell>
          <cell r="FY207">
            <v>1172.6192227311601</v>
          </cell>
          <cell r="FZ207">
            <v>1172.6192227311601</v>
          </cell>
          <cell r="GA207">
            <v>1172.6192227311601</v>
          </cell>
          <cell r="GB207">
            <v>0</v>
          </cell>
          <cell r="GC207">
            <v>541.20887202976803</v>
          </cell>
          <cell r="GD207">
            <v>541.20887202976803</v>
          </cell>
          <cell r="GE207">
            <v>541.20887202976803</v>
          </cell>
          <cell r="GF207">
            <v>541.20887202976803</v>
          </cell>
          <cell r="GG207">
            <v>541.20887202976803</v>
          </cell>
          <cell r="GH207">
            <v>455.21060790646101</v>
          </cell>
          <cell r="GI207">
            <v>270.60443601488402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270.60443601488402</v>
          </cell>
          <cell r="GU207">
            <v>541.20887202976803</v>
          </cell>
          <cell r="GV207">
            <v>541.20887202976803</v>
          </cell>
          <cell r="GW207">
            <v>541.20887202976803</v>
          </cell>
          <cell r="GX207">
            <v>541.20887202976803</v>
          </cell>
          <cell r="GY207">
            <v>541.20887202976803</v>
          </cell>
          <cell r="GZ207">
            <v>541.20887202976803</v>
          </cell>
        </row>
        <row r="208">
          <cell r="D208" t="str">
            <v>ELC51PP-NGLCC1N</v>
          </cell>
          <cell r="E208">
            <v>0</v>
          </cell>
          <cell r="F208">
            <v>0</v>
          </cell>
          <cell r="G208">
            <v>1987.62180575243</v>
          </cell>
          <cell r="H208">
            <v>1947.17269680548</v>
          </cell>
          <cell r="I208">
            <v>2111.1403989568198</v>
          </cell>
          <cell r="J208">
            <v>1947.4163906721301</v>
          </cell>
          <cell r="K208">
            <v>1942.0283490823001</v>
          </cell>
          <cell r="L208">
            <v>1818.95517520199</v>
          </cell>
          <cell r="M208">
            <v>1124.9299335993901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1124.9299335993901</v>
          </cell>
          <cell r="X208">
            <v>2249.8598671987702</v>
          </cell>
          <cell r="Y208">
            <v>2249.8598671987802</v>
          </cell>
          <cell r="Z208">
            <v>2249.8598671987802</v>
          </cell>
          <cell r="AA208">
            <v>2249.8598671987802</v>
          </cell>
          <cell r="AB208">
            <v>2249.8598671987802</v>
          </cell>
          <cell r="AC208">
            <v>2249.8598671987802</v>
          </cell>
          <cell r="AD208">
            <v>2249.8598671987802</v>
          </cell>
          <cell r="AE208">
            <v>0</v>
          </cell>
          <cell r="AF208">
            <v>879.13127205315197</v>
          </cell>
          <cell r="AG208">
            <v>922.06719706862998</v>
          </cell>
          <cell r="AH208">
            <v>828.685126700507</v>
          </cell>
          <cell r="AI208">
            <v>828.83924045287199</v>
          </cell>
          <cell r="AJ208">
            <v>810.41901204964802</v>
          </cell>
          <cell r="AK208">
            <v>694.84145854533597</v>
          </cell>
          <cell r="AL208">
            <v>398.78811166519398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506.76701388958497</v>
          </cell>
          <cell r="AX208">
            <v>905.02416419795895</v>
          </cell>
          <cell r="AY208">
            <v>1030.0563247416101</v>
          </cell>
          <cell r="AZ208">
            <v>1030.0563247416101</v>
          </cell>
          <cell r="BA208">
            <v>1030.0563247416101</v>
          </cell>
          <cell r="BB208">
            <v>970.06845289719797</v>
          </cell>
          <cell r="BC208">
            <v>857.04657722007596</v>
          </cell>
          <cell r="BD208">
            <v>0</v>
          </cell>
          <cell r="BE208">
            <v>0</v>
          </cell>
          <cell r="BF208">
            <v>902.89208113184498</v>
          </cell>
          <cell r="BG208">
            <v>946.91844559476499</v>
          </cell>
          <cell r="BH208">
            <v>848.933059284352</v>
          </cell>
          <cell r="BI208">
            <v>934.93321212001104</v>
          </cell>
          <cell r="BJ208">
            <v>901.90644431531405</v>
          </cell>
          <cell r="BK208">
            <v>1085.5020884816599</v>
          </cell>
          <cell r="BL208">
            <v>805.56063732651</v>
          </cell>
          <cell r="BM208">
            <v>238.19132392332901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252.95283997474101</v>
          </cell>
          <cell r="BV208">
            <v>835.74786581538899</v>
          </cell>
          <cell r="BW208">
            <v>1165.5900516812901</v>
          </cell>
          <cell r="BX208">
            <v>1146.60201558378</v>
          </cell>
          <cell r="BY208">
            <v>1165.5900516812901</v>
          </cell>
          <cell r="BZ208">
            <v>1165.5900516812901</v>
          </cell>
          <cell r="CA208">
            <v>1156.0622376564299</v>
          </cell>
          <cell r="CB208">
            <v>1165.5900516812901</v>
          </cell>
          <cell r="CC208">
            <v>1069.16431235712</v>
          </cell>
          <cell r="CD208">
            <v>0</v>
          </cell>
          <cell r="CE208">
            <v>445.34878714391402</v>
          </cell>
          <cell r="CF208">
            <v>378.40287444583799</v>
          </cell>
          <cell r="CG208">
            <v>328.68331357102801</v>
          </cell>
          <cell r="CH208">
            <v>379.94306581917198</v>
          </cell>
          <cell r="CI208">
            <v>378.86200016818401</v>
          </cell>
          <cell r="CJ208">
            <v>341.25060652319598</v>
          </cell>
          <cell r="CK208">
            <v>311.727571961276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6.2546288203419502</v>
          </cell>
          <cell r="CU208">
            <v>317.98220078161802</v>
          </cell>
          <cell r="CV208">
            <v>320.196422636514</v>
          </cell>
          <cell r="CW208">
            <v>447.20415748502802</v>
          </cell>
          <cell r="CX208">
            <v>429.60467460856597</v>
          </cell>
          <cell r="CY208">
            <v>456.67741204414</v>
          </cell>
          <cell r="CZ208">
            <v>488.80229460989</v>
          </cell>
          <cell r="DA208">
            <v>453.40387097780098</v>
          </cell>
          <cell r="DB208">
            <v>444.22170240177297</v>
          </cell>
          <cell r="DC208">
            <v>0</v>
          </cell>
          <cell r="DD208">
            <v>0</v>
          </cell>
          <cell r="DE208">
            <v>1517.0018949553</v>
          </cell>
          <cell r="DF208">
            <v>1454.5914610049799</v>
          </cell>
          <cell r="DG208">
            <v>1560.4154460309801</v>
          </cell>
          <cell r="DH208">
            <v>1435.9809820764399</v>
          </cell>
          <cell r="DI208">
            <v>1670.5454407104701</v>
          </cell>
          <cell r="DJ208">
            <v>1680.96332235055</v>
          </cell>
          <cell r="DK208">
            <v>1712.8905055191599</v>
          </cell>
          <cell r="DL208">
            <v>921.62934318985901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579.36579892254599</v>
          </cell>
          <cell r="DU208">
            <v>1500.9951421124099</v>
          </cell>
          <cell r="DV208">
            <v>1843.2586863797201</v>
          </cell>
          <cell r="DW208">
            <v>1843.2586863797201</v>
          </cell>
          <cell r="DX208">
            <v>1843.2586863797201</v>
          </cell>
          <cell r="DY208">
            <v>1838.05393247032</v>
          </cell>
          <cell r="DZ208">
            <v>1843.2586863797201</v>
          </cell>
          <cell r="EA208">
            <v>1801.9796361021199</v>
          </cell>
          <cell r="EB208">
            <v>1837.0063809537201</v>
          </cell>
          <cell r="EC208">
            <v>0</v>
          </cell>
          <cell r="ED208">
            <v>735.12398492904504</v>
          </cell>
          <cell r="EE208">
            <v>659.75684877197602</v>
          </cell>
          <cell r="EF208">
            <v>702.59215064953298</v>
          </cell>
          <cell r="EG208">
            <v>711.44928790615097</v>
          </cell>
          <cell r="EH208">
            <v>648.72835262440697</v>
          </cell>
          <cell r="EI208">
            <v>688.52900023390896</v>
          </cell>
          <cell r="EJ208">
            <v>661.59239783325199</v>
          </cell>
          <cell r="EK208">
            <v>460.81467159493099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460.81467159493099</v>
          </cell>
          <cell r="EU208">
            <v>534.109494519387</v>
          </cell>
          <cell r="EV208">
            <v>715.40635978679404</v>
          </cell>
          <cell r="EW208">
            <v>826.48235708561594</v>
          </cell>
          <cell r="EX208">
            <v>728.77107955631004</v>
          </cell>
          <cell r="EY208">
            <v>815.40025502068397</v>
          </cell>
          <cell r="EZ208">
            <v>789.81901691051303</v>
          </cell>
          <cell r="FA208">
            <v>731.062043299675</v>
          </cell>
          <cell r="FB208">
            <v>0</v>
          </cell>
          <cell r="FC208">
            <v>0</v>
          </cell>
          <cell r="FD208">
            <v>1040.17316325773</v>
          </cell>
          <cell r="FE208">
            <v>995.30629619897002</v>
          </cell>
          <cell r="FF208">
            <v>1092.1342350626001</v>
          </cell>
          <cell r="FG208">
            <v>1021.11063398889</v>
          </cell>
          <cell r="FH208">
            <v>1171.0718369277199</v>
          </cell>
          <cell r="FI208">
            <v>988.81408777486195</v>
          </cell>
          <cell r="FJ208">
            <v>704.77538008636395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704.77538008636395</v>
          </cell>
          <cell r="FV208">
            <v>1271.9199041616801</v>
          </cell>
          <cell r="FW208">
            <v>1409.5507601727199</v>
          </cell>
          <cell r="FX208">
            <v>1380.81547299301</v>
          </cell>
          <cell r="FY208">
            <v>1394.4812891419999</v>
          </cell>
          <cell r="FZ208">
            <v>1306.9614720730001</v>
          </cell>
          <cell r="GA208">
            <v>1267.51424473712</v>
          </cell>
          <cell r="GB208">
            <v>0</v>
          </cell>
          <cell r="GC208">
            <v>458.16958439156798</v>
          </cell>
          <cell r="GD208">
            <v>487.93725544110498</v>
          </cell>
          <cell r="GE208">
            <v>395.18918741763002</v>
          </cell>
          <cell r="GF208">
            <v>483.92910356440899</v>
          </cell>
          <cell r="GG208">
            <v>483.89780546012702</v>
          </cell>
          <cell r="GH208">
            <v>407.44909793506201</v>
          </cell>
          <cell r="GI208">
            <v>82.168153279817901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325.28094465524498</v>
          </cell>
          <cell r="GU208">
            <v>347.49702220293898</v>
          </cell>
          <cell r="GV208">
            <v>387.22833150996701</v>
          </cell>
          <cell r="GW208">
            <v>559.20239063551003</v>
          </cell>
          <cell r="GX208">
            <v>536.73186852404297</v>
          </cell>
          <cell r="GY208">
            <v>491.02425037051302</v>
          </cell>
          <cell r="GZ208">
            <v>430.20844940635999</v>
          </cell>
        </row>
        <row r="209">
          <cell r="D209" t="str">
            <v>ELC51PP-NGLCT1N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58.563959826847501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265.72353488372102</v>
          </cell>
          <cell r="Z209">
            <v>265.72353488372102</v>
          </cell>
          <cell r="AA209">
            <v>265.72353488372102</v>
          </cell>
          <cell r="AB209">
            <v>265.72353488372102</v>
          </cell>
          <cell r="AC209">
            <v>178.648054463525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217.70120930232599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202.659776469761</v>
          </cell>
          <cell r="DV209">
            <v>0</v>
          </cell>
          <cell r="DW209">
            <v>116.036326478048</v>
          </cell>
          <cell r="DX209">
            <v>106.831100322938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16.967189683329401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</row>
        <row r="210">
          <cell r="D210" t="str">
            <v>ELC51PP-NGLFEC1E</v>
          </cell>
          <cell r="E210">
            <v>0</v>
          </cell>
          <cell r="F210">
            <v>0</v>
          </cell>
          <cell r="G210">
            <v>24.164233953488399</v>
          </cell>
          <cell r="H210">
            <v>24.164233953488399</v>
          </cell>
          <cell r="I210">
            <v>24.164233953488399</v>
          </cell>
          <cell r="J210">
            <v>24.164233953488399</v>
          </cell>
          <cell r="K210">
            <v>24.164233953488399</v>
          </cell>
          <cell r="L210">
            <v>24.164233953488399</v>
          </cell>
          <cell r="M210">
            <v>24.164233953488399</v>
          </cell>
          <cell r="N210">
            <v>15.4884005581387</v>
          </cell>
          <cell r="O210">
            <v>3.4062835813944998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12.082116976744199</v>
          </cell>
          <cell r="V210">
            <v>24.164233953488399</v>
          </cell>
          <cell r="W210">
            <v>24.164233953488399</v>
          </cell>
          <cell r="X210">
            <v>24.164233953488399</v>
          </cell>
          <cell r="Y210">
            <v>24.164233953488399</v>
          </cell>
          <cell r="Z210">
            <v>24.164233953488399</v>
          </cell>
          <cell r="AA210">
            <v>24.164233953488399</v>
          </cell>
          <cell r="AB210">
            <v>24.164233953488399</v>
          </cell>
          <cell r="AC210">
            <v>24.164233953488399</v>
          </cell>
          <cell r="AD210">
            <v>24.164233953488399</v>
          </cell>
          <cell r="AE210">
            <v>0</v>
          </cell>
          <cell r="AF210">
            <v>11.063143255813999</v>
          </cell>
          <cell r="AG210">
            <v>11.063143255813999</v>
          </cell>
          <cell r="AH210">
            <v>11.063143255813999</v>
          </cell>
          <cell r="AI210">
            <v>11.063143255813999</v>
          </cell>
          <cell r="AJ210">
            <v>11.063143255813999</v>
          </cell>
          <cell r="AK210">
            <v>11.063143255813999</v>
          </cell>
          <cell r="AL210">
            <v>11.063143255813999</v>
          </cell>
          <cell r="AM210">
            <v>11.063143255813999</v>
          </cell>
          <cell r="AN210">
            <v>5.5315716279069802</v>
          </cell>
          <cell r="AO210">
            <v>0</v>
          </cell>
          <cell r="AP210">
            <v>5.5315716279069802</v>
          </cell>
          <cell r="AQ210">
            <v>0</v>
          </cell>
          <cell r="AR210">
            <v>5.5315716279069802</v>
          </cell>
          <cell r="AS210">
            <v>5.5315716279069802</v>
          </cell>
          <cell r="AT210">
            <v>0</v>
          </cell>
          <cell r="AU210">
            <v>5.5315716279069802</v>
          </cell>
          <cell r="AV210">
            <v>11.063143255813999</v>
          </cell>
          <cell r="AW210">
            <v>11.063143255813999</v>
          </cell>
          <cell r="AX210">
            <v>11.063143255813999</v>
          </cell>
          <cell r="AY210">
            <v>11.063143255813999</v>
          </cell>
          <cell r="AZ210">
            <v>11.063143255813999</v>
          </cell>
          <cell r="BA210">
            <v>11.063143255813999</v>
          </cell>
          <cell r="BB210">
            <v>11.063143255813999</v>
          </cell>
          <cell r="BC210">
            <v>11.063143255813999</v>
          </cell>
          <cell r="BD210">
            <v>0</v>
          </cell>
          <cell r="BE210">
            <v>0</v>
          </cell>
          <cell r="BF210">
            <v>12.51882</v>
          </cell>
          <cell r="BG210">
            <v>12.51882</v>
          </cell>
          <cell r="BH210">
            <v>12.51882</v>
          </cell>
          <cell r="BI210">
            <v>12.51882</v>
          </cell>
          <cell r="BJ210">
            <v>12.51882</v>
          </cell>
          <cell r="BK210">
            <v>12.51882</v>
          </cell>
          <cell r="BL210">
            <v>12.51882</v>
          </cell>
          <cell r="BM210">
            <v>12.51882</v>
          </cell>
          <cell r="BN210">
            <v>12.51882</v>
          </cell>
          <cell r="BO210">
            <v>6.2594100000000097</v>
          </cell>
          <cell r="BP210">
            <v>0</v>
          </cell>
          <cell r="BQ210">
            <v>6.2594100000000203</v>
          </cell>
          <cell r="BR210">
            <v>0</v>
          </cell>
          <cell r="BS210">
            <v>6.2594100000000097</v>
          </cell>
          <cell r="BT210">
            <v>12.51882</v>
          </cell>
          <cell r="BU210">
            <v>12.51882</v>
          </cell>
          <cell r="BV210">
            <v>12.51882</v>
          </cell>
          <cell r="BW210">
            <v>12.51882</v>
          </cell>
          <cell r="BX210">
            <v>12.51882</v>
          </cell>
          <cell r="BY210">
            <v>12.51882</v>
          </cell>
          <cell r="BZ210">
            <v>12.51882</v>
          </cell>
          <cell r="CA210">
            <v>12.51882</v>
          </cell>
          <cell r="CB210">
            <v>12.51882</v>
          </cell>
          <cell r="CC210">
            <v>12.51882</v>
          </cell>
          <cell r="CD210">
            <v>0</v>
          </cell>
          <cell r="CE210">
            <v>6.6961130232558199</v>
          </cell>
          <cell r="CF210">
            <v>6.6961130232558199</v>
          </cell>
          <cell r="CG210">
            <v>6.6961130232558199</v>
          </cell>
          <cell r="CH210">
            <v>6.6961130232558199</v>
          </cell>
          <cell r="CI210">
            <v>6.6961130232558199</v>
          </cell>
          <cell r="CJ210">
            <v>6.6961130232558199</v>
          </cell>
          <cell r="CK210">
            <v>6.6961130232558199</v>
          </cell>
          <cell r="CL210">
            <v>3.34805651162791</v>
          </cell>
          <cell r="CM210">
            <v>0</v>
          </cell>
          <cell r="CN210">
            <v>0</v>
          </cell>
          <cell r="CO210">
            <v>0</v>
          </cell>
          <cell r="CP210">
            <v>3.34805651162791</v>
          </cell>
          <cell r="CQ210">
            <v>6.6961130232558199</v>
          </cell>
          <cell r="CR210">
            <v>3.34805651162791</v>
          </cell>
          <cell r="CS210">
            <v>6.6961130232558199</v>
          </cell>
          <cell r="CT210">
            <v>6.6961130232558199</v>
          </cell>
          <cell r="CU210">
            <v>6.6961130232558199</v>
          </cell>
          <cell r="CV210">
            <v>6.6961130232558199</v>
          </cell>
          <cell r="CW210">
            <v>6.6961130232558199</v>
          </cell>
          <cell r="CX210">
            <v>6.6961130232558199</v>
          </cell>
          <cell r="CY210">
            <v>6.6961130232558199</v>
          </cell>
          <cell r="CZ210">
            <v>6.6961130232558199</v>
          </cell>
          <cell r="DA210">
            <v>6.6961130232558199</v>
          </cell>
          <cell r="DB210">
            <v>6.6961130232558199</v>
          </cell>
          <cell r="DC210">
            <v>0</v>
          </cell>
          <cell r="DD210">
            <v>0</v>
          </cell>
          <cell r="DE210">
            <v>19.797203720930298</v>
          </cell>
          <cell r="DF210">
            <v>19.797203720930298</v>
          </cell>
          <cell r="DG210">
            <v>19.797203720930298</v>
          </cell>
          <cell r="DH210">
            <v>19.797203720930298</v>
          </cell>
          <cell r="DI210">
            <v>19.797203720930298</v>
          </cell>
          <cell r="DJ210">
            <v>19.797203720930298</v>
          </cell>
          <cell r="DK210">
            <v>19.797203720930298</v>
          </cell>
          <cell r="DL210">
            <v>19.797203720930298</v>
          </cell>
          <cell r="DM210">
            <v>19.797203720930298</v>
          </cell>
          <cell r="DN210">
            <v>19.797203720930298</v>
          </cell>
          <cell r="DO210">
            <v>9.8986018604651402</v>
          </cell>
          <cell r="DP210">
            <v>0</v>
          </cell>
          <cell r="DQ210">
            <v>0</v>
          </cell>
          <cell r="DR210">
            <v>0</v>
          </cell>
          <cell r="DS210">
            <v>9.8986018604651402</v>
          </cell>
          <cell r="DT210">
            <v>19.797203720930298</v>
          </cell>
          <cell r="DU210">
            <v>19.797203720930298</v>
          </cell>
          <cell r="DV210">
            <v>19.797203720930298</v>
          </cell>
          <cell r="DW210">
            <v>19.797203720930298</v>
          </cell>
          <cell r="DX210">
            <v>19.797203720930298</v>
          </cell>
          <cell r="DY210">
            <v>19.797203720930298</v>
          </cell>
          <cell r="DZ210">
            <v>19.797203720930298</v>
          </cell>
          <cell r="EA210">
            <v>19.797203720930298</v>
          </cell>
          <cell r="EB210">
            <v>19.797203720930298</v>
          </cell>
          <cell r="EC210">
            <v>0</v>
          </cell>
          <cell r="ED210">
            <v>9.8986018604651402</v>
          </cell>
          <cell r="EE210">
            <v>9.8986018604651402</v>
          </cell>
          <cell r="EF210">
            <v>9.8986018604651402</v>
          </cell>
          <cell r="EG210">
            <v>9.8986018604651402</v>
          </cell>
          <cell r="EH210">
            <v>9.8986018604651402</v>
          </cell>
          <cell r="EI210">
            <v>9.8986018604651402</v>
          </cell>
          <cell r="EJ210">
            <v>9.8986018604651402</v>
          </cell>
          <cell r="EK210">
            <v>9.8986018604651402</v>
          </cell>
          <cell r="EL210">
            <v>9.8986018604651402</v>
          </cell>
          <cell r="EM210">
            <v>4.9493009302325799</v>
          </cell>
          <cell r="EN210">
            <v>0</v>
          </cell>
          <cell r="EO210">
            <v>0</v>
          </cell>
          <cell r="EP210">
            <v>4.9493009302325799</v>
          </cell>
          <cell r="EQ210">
            <v>0</v>
          </cell>
          <cell r="ER210">
            <v>4.9493009302325799</v>
          </cell>
          <cell r="ES210">
            <v>9.8986018604651402</v>
          </cell>
          <cell r="ET210">
            <v>9.8986018604651402</v>
          </cell>
          <cell r="EU210">
            <v>9.8986018604651402</v>
          </cell>
          <cell r="EV210">
            <v>9.8986018604651402</v>
          </cell>
          <cell r="EW210">
            <v>9.8986018604651402</v>
          </cell>
          <cell r="EX210">
            <v>9.8986018604651402</v>
          </cell>
          <cell r="EY210">
            <v>9.8986018604651402</v>
          </cell>
          <cell r="EZ210">
            <v>9.8986018604651402</v>
          </cell>
          <cell r="FA210">
            <v>9.8986018604651402</v>
          </cell>
          <cell r="FB210">
            <v>0</v>
          </cell>
          <cell r="FC210">
            <v>0</v>
          </cell>
          <cell r="FD210">
            <v>15.1390381395349</v>
          </cell>
          <cell r="FE210">
            <v>15.1390381395349</v>
          </cell>
          <cell r="FF210">
            <v>15.1390381395349</v>
          </cell>
          <cell r="FG210">
            <v>15.1390381395349</v>
          </cell>
          <cell r="FH210">
            <v>15.1390381395349</v>
          </cell>
          <cell r="FI210">
            <v>15.1390381395349</v>
          </cell>
          <cell r="FJ210">
            <v>15.1390381395349</v>
          </cell>
          <cell r="FK210">
            <v>15.1390381395349</v>
          </cell>
          <cell r="FL210">
            <v>7.5695190697674501</v>
          </cell>
          <cell r="FM210">
            <v>0</v>
          </cell>
          <cell r="FN210">
            <v>0</v>
          </cell>
          <cell r="FO210">
            <v>7.5695190697674501</v>
          </cell>
          <cell r="FP210">
            <v>0</v>
          </cell>
          <cell r="FQ210">
            <v>0</v>
          </cell>
          <cell r="FR210">
            <v>7.5695190697674501</v>
          </cell>
          <cell r="FS210">
            <v>15.1390381395349</v>
          </cell>
          <cell r="FT210">
            <v>15.1390381395349</v>
          </cell>
          <cell r="FU210">
            <v>15.1390381395349</v>
          </cell>
          <cell r="FV210">
            <v>15.1390381395349</v>
          </cell>
          <cell r="FW210">
            <v>15.1390381395349</v>
          </cell>
          <cell r="FX210">
            <v>15.1390381395349</v>
          </cell>
          <cell r="FY210">
            <v>15.1390381395349</v>
          </cell>
          <cell r="FZ210">
            <v>15.1390381395349</v>
          </cell>
          <cell r="GA210">
            <v>15.1390381395349</v>
          </cell>
          <cell r="GB210">
            <v>0</v>
          </cell>
          <cell r="GC210">
            <v>6.9872483720930303</v>
          </cell>
          <cell r="GD210">
            <v>6.9872483720930303</v>
          </cell>
          <cell r="GE210">
            <v>6.9872483720930303</v>
          </cell>
          <cell r="GF210">
            <v>6.9872483720930303</v>
          </cell>
          <cell r="GG210">
            <v>6.9872483720930303</v>
          </cell>
          <cell r="GH210">
            <v>6.9872483720930303</v>
          </cell>
          <cell r="GI210">
            <v>6.9872483720930303</v>
          </cell>
          <cell r="GJ210">
            <v>6.9872483720930303</v>
          </cell>
          <cell r="GK210">
            <v>3.49362418604652</v>
          </cell>
          <cell r="GL210">
            <v>0</v>
          </cell>
          <cell r="GM210">
            <v>0</v>
          </cell>
          <cell r="GN210">
            <v>0</v>
          </cell>
          <cell r="GO210">
            <v>3.49362418604652</v>
          </cell>
          <cell r="GP210">
            <v>6.9872483720930303</v>
          </cell>
          <cell r="GQ210">
            <v>3.49362418604652</v>
          </cell>
          <cell r="GR210">
            <v>6.9872483720930303</v>
          </cell>
          <cell r="GS210">
            <v>6.9872483720930303</v>
          </cell>
          <cell r="GT210">
            <v>6.9872483720930303</v>
          </cell>
          <cell r="GU210">
            <v>6.9872483720930303</v>
          </cell>
          <cell r="GV210">
            <v>6.9872483720930303</v>
          </cell>
          <cell r="GW210">
            <v>6.9872483720930303</v>
          </cell>
          <cell r="GX210">
            <v>6.9872483720930303</v>
          </cell>
          <cell r="GY210">
            <v>6.9872483720930303</v>
          </cell>
          <cell r="GZ210">
            <v>6.9872483720930303</v>
          </cell>
        </row>
        <row r="211">
          <cell r="D211" t="str">
            <v>ELC51PP-NGLFEC1N</v>
          </cell>
          <cell r="E211">
            <v>0</v>
          </cell>
          <cell r="F211">
            <v>0</v>
          </cell>
          <cell r="G211">
            <v>37.782565116279102</v>
          </cell>
          <cell r="H211">
            <v>37.782565116279102</v>
          </cell>
          <cell r="I211">
            <v>37.782565116279102</v>
          </cell>
          <cell r="J211">
            <v>37.782565116279102</v>
          </cell>
          <cell r="K211">
            <v>37.782565116279102</v>
          </cell>
          <cell r="L211">
            <v>37.782565116279102</v>
          </cell>
          <cell r="M211">
            <v>37.782565116279102</v>
          </cell>
          <cell r="N211">
            <v>19.209930697672299</v>
          </cell>
          <cell r="O211">
            <v>0.31864813953273502</v>
          </cell>
          <cell r="P211">
            <v>18.891282558139601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18.891282558139601</v>
          </cell>
          <cell r="V211">
            <v>37.782565116279102</v>
          </cell>
          <cell r="W211">
            <v>37.782565116279102</v>
          </cell>
          <cell r="X211">
            <v>37.782565116279102</v>
          </cell>
          <cell r="Y211">
            <v>37.782565116279102</v>
          </cell>
          <cell r="Z211">
            <v>37.782565116279102</v>
          </cell>
          <cell r="AA211">
            <v>37.782565116279102</v>
          </cell>
          <cell r="AB211">
            <v>37.782565116279102</v>
          </cell>
          <cell r="AC211">
            <v>37.782565116279102</v>
          </cell>
          <cell r="AD211">
            <v>37.782565116279102</v>
          </cell>
          <cell r="AE211">
            <v>0</v>
          </cell>
          <cell r="AF211">
            <v>17.298041860465101</v>
          </cell>
          <cell r="AG211">
            <v>17.298041860465101</v>
          </cell>
          <cell r="AH211">
            <v>17.298041860465101</v>
          </cell>
          <cell r="AI211">
            <v>17.298041860465101</v>
          </cell>
          <cell r="AJ211">
            <v>17.298041860465101</v>
          </cell>
          <cell r="AK211">
            <v>17.298041860465101</v>
          </cell>
          <cell r="AL211">
            <v>17.298041860465101</v>
          </cell>
          <cell r="AM211">
            <v>8.6490209302325791</v>
          </cell>
          <cell r="AN211">
            <v>8.6490209302325791</v>
          </cell>
          <cell r="AO211">
            <v>0</v>
          </cell>
          <cell r="AP211">
            <v>8.6490209302325791</v>
          </cell>
          <cell r="AQ211">
            <v>0</v>
          </cell>
          <cell r="AR211">
            <v>8.6490209302325791</v>
          </cell>
          <cell r="AS211">
            <v>0</v>
          </cell>
          <cell r="AT211">
            <v>8.6490209302325791</v>
          </cell>
          <cell r="AU211">
            <v>17.298041860465101</v>
          </cell>
          <cell r="AV211">
            <v>17.298041860465101</v>
          </cell>
          <cell r="AW211">
            <v>17.298041860465101</v>
          </cell>
          <cell r="AX211">
            <v>17.298041860465101</v>
          </cell>
          <cell r="AY211">
            <v>17.298041860465101</v>
          </cell>
          <cell r="AZ211">
            <v>17.298041860465101</v>
          </cell>
          <cell r="BA211">
            <v>17.298041860465101</v>
          </cell>
          <cell r="BB211">
            <v>17.298041860465101</v>
          </cell>
          <cell r="BC211">
            <v>17.298041860465101</v>
          </cell>
          <cell r="BD211">
            <v>0</v>
          </cell>
          <cell r="BE211">
            <v>0</v>
          </cell>
          <cell r="BF211">
            <v>19.574100000000001</v>
          </cell>
          <cell r="BG211">
            <v>19.574100000000001</v>
          </cell>
          <cell r="BH211">
            <v>19.574100000000001</v>
          </cell>
          <cell r="BI211">
            <v>19.574100000000001</v>
          </cell>
          <cell r="BJ211">
            <v>19.574100000000001</v>
          </cell>
          <cell r="BK211">
            <v>19.574100000000001</v>
          </cell>
          <cell r="BL211">
            <v>19.574100000000001</v>
          </cell>
          <cell r="BM211">
            <v>19.574100000000001</v>
          </cell>
          <cell r="BN211">
            <v>9.7870500000000096</v>
          </cell>
          <cell r="BO211">
            <v>9.7870500000000202</v>
          </cell>
          <cell r="BP211">
            <v>0</v>
          </cell>
          <cell r="BQ211">
            <v>9.7870500000000202</v>
          </cell>
          <cell r="BR211">
            <v>0</v>
          </cell>
          <cell r="BS211">
            <v>9.7870500000000202</v>
          </cell>
          <cell r="BT211">
            <v>9.7870500000000096</v>
          </cell>
          <cell r="BU211">
            <v>19.574100000000001</v>
          </cell>
          <cell r="BV211">
            <v>19.574100000000001</v>
          </cell>
          <cell r="BW211">
            <v>19.574100000000001</v>
          </cell>
          <cell r="BX211">
            <v>19.574100000000001</v>
          </cell>
          <cell r="BY211">
            <v>19.574100000000001</v>
          </cell>
          <cell r="BZ211">
            <v>19.574100000000001</v>
          </cell>
          <cell r="CA211">
            <v>19.574100000000001</v>
          </cell>
          <cell r="CB211">
            <v>19.574100000000001</v>
          </cell>
          <cell r="CC211">
            <v>19.574100000000001</v>
          </cell>
          <cell r="CD211">
            <v>0</v>
          </cell>
          <cell r="CE211">
            <v>10.469867441860499</v>
          </cell>
          <cell r="CF211">
            <v>10.469867441860499</v>
          </cell>
          <cell r="CG211">
            <v>10.469867441860499</v>
          </cell>
          <cell r="CH211">
            <v>10.469867441860499</v>
          </cell>
          <cell r="CI211">
            <v>10.469867441860499</v>
          </cell>
          <cell r="CJ211">
            <v>10.469867441860499</v>
          </cell>
          <cell r="CK211">
            <v>10.469867441860499</v>
          </cell>
          <cell r="CL211">
            <v>10.469867441860499</v>
          </cell>
          <cell r="CM211">
            <v>5.2349337209302496</v>
          </cell>
          <cell r="CN211">
            <v>5.2349337209302398</v>
          </cell>
          <cell r="CO211">
            <v>0</v>
          </cell>
          <cell r="CP211">
            <v>0</v>
          </cell>
          <cell r="CQ211">
            <v>5.2349337209302496</v>
          </cell>
          <cell r="CR211">
            <v>10.469867441860499</v>
          </cell>
          <cell r="CS211">
            <v>5.2349337209302496</v>
          </cell>
          <cell r="CT211">
            <v>10.469867441860499</v>
          </cell>
          <cell r="CU211">
            <v>10.469867441860499</v>
          </cell>
          <cell r="CV211">
            <v>10.469867441860499</v>
          </cell>
          <cell r="CW211">
            <v>10.469867441860499</v>
          </cell>
          <cell r="CX211">
            <v>10.469867441860499</v>
          </cell>
          <cell r="CY211">
            <v>10.469867441860499</v>
          </cell>
          <cell r="CZ211">
            <v>10.469867441860499</v>
          </cell>
          <cell r="DA211">
            <v>10.469867441860499</v>
          </cell>
          <cell r="DB211">
            <v>10.469867441860499</v>
          </cell>
          <cell r="DC211">
            <v>0</v>
          </cell>
          <cell r="DD211">
            <v>0</v>
          </cell>
          <cell r="DE211">
            <v>30.954390697674501</v>
          </cell>
          <cell r="DF211">
            <v>30.954390697674501</v>
          </cell>
          <cell r="DG211">
            <v>30.954390697674501</v>
          </cell>
          <cell r="DH211">
            <v>30.954390697674501</v>
          </cell>
          <cell r="DI211">
            <v>30.954390697674501</v>
          </cell>
          <cell r="DJ211">
            <v>30.954390697674501</v>
          </cell>
          <cell r="DK211">
            <v>30.954390697674501</v>
          </cell>
          <cell r="DL211">
            <v>30.954390697674501</v>
          </cell>
          <cell r="DM211">
            <v>30.954390697674501</v>
          </cell>
          <cell r="DN211">
            <v>15.477195348837199</v>
          </cell>
          <cell r="DO211">
            <v>15.477195348837199</v>
          </cell>
          <cell r="DP211">
            <v>0</v>
          </cell>
          <cell r="DQ211">
            <v>0</v>
          </cell>
          <cell r="DR211">
            <v>15.477195348837199</v>
          </cell>
          <cell r="DS211">
            <v>15.477195348837199</v>
          </cell>
          <cell r="DT211">
            <v>30.954390697674501</v>
          </cell>
          <cell r="DU211">
            <v>30.954390697674501</v>
          </cell>
          <cell r="DV211">
            <v>30.954390697674501</v>
          </cell>
          <cell r="DW211">
            <v>30.954390697674501</v>
          </cell>
          <cell r="DX211">
            <v>30.954390697674501</v>
          </cell>
          <cell r="DY211">
            <v>30.954390697674501</v>
          </cell>
          <cell r="DZ211">
            <v>30.954390697674501</v>
          </cell>
          <cell r="EA211">
            <v>30.954390697674501</v>
          </cell>
          <cell r="EB211">
            <v>30.954390697674501</v>
          </cell>
          <cell r="EC211">
            <v>0</v>
          </cell>
          <cell r="ED211">
            <v>15.477195348837199</v>
          </cell>
          <cell r="EE211">
            <v>15.477195348837199</v>
          </cell>
          <cell r="EF211">
            <v>15.477195348837199</v>
          </cell>
          <cell r="EG211">
            <v>15.477195348837199</v>
          </cell>
          <cell r="EH211">
            <v>15.477195348837199</v>
          </cell>
          <cell r="EI211">
            <v>15.477195348837199</v>
          </cell>
          <cell r="EJ211">
            <v>15.477195348837199</v>
          </cell>
          <cell r="EK211">
            <v>15.477195348837199</v>
          </cell>
          <cell r="EL211">
            <v>15.477195348837199</v>
          </cell>
          <cell r="EM211">
            <v>7.7385976744186298</v>
          </cell>
          <cell r="EN211">
            <v>7.7385976744186298</v>
          </cell>
          <cell r="EO211">
            <v>0</v>
          </cell>
          <cell r="EP211">
            <v>0</v>
          </cell>
          <cell r="EQ211">
            <v>0</v>
          </cell>
          <cell r="ER211">
            <v>7.7385976744186298</v>
          </cell>
          <cell r="ES211">
            <v>15.477195348837199</v>
          </cell>
          <cell r="ET211">
            <v>15.477195348837199</v>
          </cell>
          <cell r="EU211">
            <v>15.477195348837199</v>
          </cell>
          <cell r="EV211">
            <v>15.477195348837199</v>
          </cell>
          <cell r="EW211">
            <v>15.477195348837199</v>
          </cell>
          <cell r="EX211">
            <v>15.477195348837199</v>
          </cell>
          <cell r="EY211">
            <v>15.477195348837199</v>
          </cell>
          <cell r="EZ211">
            <v>15.477195348837199</v>
          </cell>
          <cell r="FA211">
            <v>15.477195348837199</v>
          </cell>
          <cell r="FB211">
            <v>0</v>
          </cell>
          <cell r="FC211">
            <v>0</v>
          </cell>
          <cell r="FD211">
            <v>23.6710046511628</v>
          </cell>
          <cell r="FE211">
            <v>23.6710046511628</v>
          </cell>
          <cell r="FF211">
            <v>23.6710046511628</v>
          </cell>
          <cell r="FG211">
            <v>23.6710046511628</v>
          </cell>
          <cell r="FH211">
            <v>23.6710046511628</v>
          </cell>
          <cell r="FI211">
            <v>23.6710046511628</v>
          </cell>
          <cell r="FJ211">
            <v>23.6710046511628</v>
          </cell>
          <cell r="FK211">
            <v>23.6710046511628</v>
          </cell>
          <cell r="FL211">
            <v>11.8355023255814</v>
          </cell>
          <cell r="FM211">
            <v>11.8355023255814</v>
          </cell>
          <cell r="FN211">
            <v>0</v>
          </cell>
          <cell r="FO211">
            <v>11.8355023255814</v>
          </cell>
          <cell r="FP211">
            <v>0</v>
          </cell>
          <cell r="FQ211">
            <v>0</v>
          </cell>
          <cell r="FR211">
            <v>11.8355023255814</v>
          </cell>
          <cell r="FS211">
            <v>11.8355023255814</v>
          </cell>
          <cell r="FT211">
            <v>23.6710046511628</v>
          </cell>
          <cell r="FU211">
            <v>23.6710046511628</v>
          </cell>
          <cell r="FV211">
            <v>23.6710046511628</v>
          </cell>
          <cell r="FW211">
            <v>23.6710046511628</v>
          </cell>
          <cell r="FX211">
            <v>23.6710046511628</v>
          </cell>
          <cell r="FY211">
            <v>23.6710046511628</v>
          </cell>
          <cell r="FZ211">
            <v>23.6710046511628</v>
          </cell>
          <cell r="GA211">
            <v>23.6710046511628</v>
          </cell>
          <cell r="GB211">
            <v>0</v>
          </cell>
          <cell r="GC211">
            <v>10.9250790697675</v>
          </cell>
          <cell r="GD211">
            <v>10.9250790697675</v>
          </cell>
          <cell r="GE211">
            <v>10.9250790697675</v>
          </cell>
          <cell r="GF211">
            <v>10.9250790697675</v>
          </cell>
          <cell r="GG211">
            <v>10.9250790697675</v>
          </cell>
          <cell r="GH211">
            <v>10.9250790697675</v>
          </cell>
          <cell r="GI211">
            <v>10.9250790697675</v>
          </cell>
          <cell r="GJ211">
            <v>10.9250790697675</v>
          </cell>
          <cell r="GK211">
            <v>5.4625395348837298</v>
          </cell>
          <cell r="GL211">
            <v>0</v>
          </cell>
          <cell r="GM211">
            <v>5.4625395348837298</v>
          </cell>
          <cell r="GN211">
            <v>10.9250790697675</v>
          </cell>
          <cell r="GO211">
            <v>5.4625395348837298</v>
          </cell>
          <cell r="GP211">
            <v>0</v>
          </cell>
          <cell r="GQ211">
            <v>5.4625395348837298</v>
          </cell>
          <cell r="GR211">
            <v>10.9250790697675</v>
          </cell>
          <cell r="GS211">
            <v>10.9250790697675</v>
          </cell>
          <cell r="GT211">
            <v>10.9250790697675</v>
          </cell>
          <cell r="GU211">
            <v>10.9250790697675</v>
          </cell>
          <cell r="GV211">
            <v>10.9250790697675</v>
          </cell>
          <cell r="GW211">
            <v>10.9250790697675</v>
          </cell>
          <cell r="GX211">
            <v>10.9250790697675</v>
          </cell>
          <cell r="GY211">
            <v>10.9250790697675</v>
          </cell>
          <cell r="GZ211">
            <v>10.9250790697675</v>
          </cell>
        </row>
        <row r="212">
          <cell r="D212" t="str">
            <v>ELC64PP-GHY1E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131.34880406511601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54.612264415579602</v>
          </cell>
          <cell r="Y212">
            <v>131.34880406511601</v>
          </cell>
          <cell r="Z212">
            <v>131.34880406511601</v>
          </cell>
          <cell r="AA212">
            <v>131.34880406511601</v>
          </cell>
          <cell r="AB212">
            <v>131.34880406511601</v>
          </cell>
          <cell r="AC212">
            <v>131.34880406511601</v>
          </cell>
          <cell r="AD212">
            <v>79.725424122246906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60.135597041860699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60.135597041860699</v>
          </cell>
          <cell r="AZ212">
            <v>60.135597041860699</v>
          </cell>
          <cell r="BA212">
            <v>18.069429916375601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68.048175600000107</v>
          </cell>
          <cell r="BW212">
            <v>20.557044252167501</v>
          </cell>
          <cell r="BX212">
            <v>0</v>
          </cell>
          <cell r="BY212">
            <v>68.048175600000107</v>
          </cell>
          <cell r="BZ212">
            <v>14.390165485294601</v>
          </cell>
          <cell r="CA212">
            <v>0</v>
          </cell>
          <cell r="CB212">
            <v>0.19253167655314701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36.397861367441898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36.397861367441898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107.61106839069799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107.61106839069799</v>
          </cell>
          <cell r="DV212">
            <v>107.61106839069799</v>
          </cell>
          <cell r="DW212">
            <v>107.61106839069799</v>
          </cell>
          <cell r="DX212">
            <v>107.61106839069799</v>
          </cell>
          <cell r="DY212">
            <v>107.61106839069799</v>
          </cell>
          <cell r="DZ212">
            <v>67.046015365170703</v>
          </cell>
          <cell r="EA212">
            <v>107.61106839069799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53.805534195348997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53.805534195348997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82.290817004651302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74.570392785217507</v>
          </cell>
          <cell r="FV212">
            <v>0</v>
          </cell>
          <cell r="FW212">
            <v>82.290817004651302</v>
          </cell>
          <cell r="FX212">
            <v>82.290817004651302</v>
          </cell>
          <cell r="FY212">
            <v>0</v>
          </cell>
          <cell r="FZ212">
            <v>82.290817004651302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37.980377079069797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37.980377079069797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</row>
        <row r="213">
          <cell r="D213" t="str">
            <v>ELC65PP-PHY1E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390.28144186046597</v>
          </cell>
          <cell r="Z213">
            <v>390.28144186046597</v>
          </cell>
          <cell r="AA213">
            <v>245.03214084810699</v>
          </cell>
          <cell r="AB213">
            <v>145.249301012361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178.68306976744199</v>
          </cell>
          <cell r="AW213">
            <v>178.68306976744199</v>
          </cell>
          <cell r="AX213">
            <v>96.696604956884897</v>
          </cell>
          <cell r="AY213">
            <v>67.529639443161699</v>
          </cell>
          <cell r="AZ213">
            <v>14.4568253673963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65.7089334196897</v>
          </cell>
          <cell r="BV213">
            <v>202.19399999999999</v>
          </cell>
          <cell r="BW213">
            <v>202.19399999999999</v>
          </cell>
          <cell r="BX213">
            <v>130.01189947587</v>
          </cell>
          <cell r="BY213">
            <v>6.4731671044412504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63.954482854518901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108.150279069768</v>
          </cell>
          <cell r="CV213">
            <v>108.150279069768</v>
          </cell>
          <cell r="CW213">
            <v>44.195796215249402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273.51563407555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319.74865116279102</v>
          </cell>
          <cell r="DV213">
            <v>319.74865116279102</v>
          </cell>
          <cell r="DW213">
            <v>46.233017087241898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26.706213325351001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159.87432558139599</v>
          </cell>
          <cell r="EU213">
            <v>159.87432558139599</v>
          </cell>
          <cell r="EV213">
            <v>133.16811225604599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244.51367441860501</v>
          </cell>
          <cell r="FU213">
            <v>244.51367441860501</v>
          </cell>
          <cell r="FV213">
            <v>191.06061282487701</v>
          </cell>
          <cell r="FW213">
            <v>53.453061593729402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21.472310884264399</v>
          </cell>
          <cell r="GT213">
            <v>112.85246511627901</v>
          </cell>
          <cell r="GU213">
            <v>112.85246511627901</v>
          </cell>
          <cell r="GV213">
            <v>91.3801542320153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</row>
        <row r="214">
          <cell r="D214" t="str">
            <v>ELC65PP-PHY1N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160.85281377205601</v>
          </cell>
          <cell r="Z214">
            <v>166.077209302326</v>
          </cell>
          <cell r="AA214">
            <v>166.077209302326</v>
          </cell>
          <cell r="AB214">
            <v>5.2243955302707903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76.035348837209497</v>
          </cell>
          <cell r="AW214">
            <v>76.035348837209497</v>
          </cell>
          <cell r="AX214">
            <v>76.035348837209696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86.040000000000106</v>
          </cell>
          <cell r="BW214">
            <v>86.040000000000106</v>
          </cell>
          <cell r="BX214">
            <v>86.040000000000305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29.537539355104201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16.4838559937333</v>
          </cell>
          <cell r="CU214">
            <v>46.021395348837302</v>
          </cell>
          <cell r="CV214">
            <v>46.021395348837302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136.06325581395399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136.06325581395399</v>
          </cell>
          <cell r="DV214">
            <v>28.422587462986801</v>
          </cell>
          <cell r="DW214">
            <v>107.640668350968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68.031627906977107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68.031627906976894</v>
          </cell>
          <cell r="EU214">
            <v>68.031627906976894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104.048372093023</v>
          </cell>
          <cell r="FU214">
            <v>104.048372093023</v>
          </cell>
          <cell r="FV214">
            <v>104.048372093024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48.0223255813954</v>
          </cell>
          <cell r="GU214">
            <v>48.0223255813954</v>
          </cell>
          <cell r="GV214">
            <v>48.022325581395599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</row>
        <row r="215">
          <cell r="D215" t="str">
            <v>ELC66PP-SHY04MW1E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0.29478704651162801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0.29478704651162801</v>
          </cell>
          <cell r="Y215">
            <v>0.29478704651162801</v>
          </cell>
          <cell r="Z215">
            <v>0.29478704651162801</v>
          </cell>
          <cell r="AA215">
            <v>0.29478704651162801</v>
          </cell>
          <cell r="AB215">
            <v>0.29478704651162801</v>
          </cell>
          <cell r="AC215">
            <v>0.29478704651162801</v>
          </cell>
          <cell r="AD215">
            <v>3.1964860465114701E-2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0.13496274418604701</v>
          </cell>
          <cell r="AZ215">
            <v>0.13496274418604701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0.152721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0.152721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0.152721</v>
          </cell>
          <cell r="BW215">
            <v>0</v>
          </cell>
          <cell r="BX215">
            <v>0</v>
          </cell>
          <cell r="BY215">
            <v>0.152721</v>
          </cell>
          <cell r="BZ215">
            <v>0</v>
          </cell>
          <cell r="CA215">
            <v>0.152721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8.1687976744186305E-2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8.1687976744186305E-2</v>
          </cell>
          <cell r="CV215">
            <v>0</v>
          </cell>
          <cell r="CW215">
            <v>0</v>
          </cell>
          <cell r="CX215">
            <v>8.1687976744186305E-2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0.24151227906976799</v>
          </cell>
          <cell r="DJ215">
            <v>0</v>
          </cell>
          <cell r="DK215">
            <v>0</v>
          </cell>
          <cell r="DL215">
            <v>0.24151227906976799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0.24151227906976799</v>
          </cell>
          <cell r="DV215">
            <v>0.24151227906976799</v>
          </cell>
          <cell r="DW215">
            <v>0.24151227906976799</v>
          </cell>
          <cell r="DX215">
            <v>0.24151227906976799</v>
          </cell>
          <cell r="DY215">
            <v>0</v>
          </cell>
          <cell r="DZ215">
            <v>0.24151227906976799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0.120756139534884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0.120756139534884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0.120756139534884</v>
          </cell>
          <cell r="EU215">
            <v>0</v>
          </cell>
          <cell r="EV215">
            <v>0.120756139534884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0.120756139534884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0.18468586046511601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0.18468586046511601</v>
          </cell>
          <cell r="FX215">
            <v>0</v>
          </cell>
          <cell r="FY215">
            <v>0.18468586046511601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</row>
        <row r="216">
          <cell r="D216" t="str">
            <v>ELC66PP-SHY3MW1E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4.3800372795348901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4.3800372795348901</v>
          </cell>
          <cell r="Y216">
            <v>4.3800372795348901</v>
          </cell>
          <cell r="Z216">
            <v>4.3800372795348901</v>
          </cell>
          <cell r="AA216">
            <v>4.3800372795348901</v>
          </cell>
          <cell r="AB216">
            <v>4.3800372795348901</v>
          </cell>
          <cell r="AC216">
            <v>4.3800372795348901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2.00531827255814</v>
          </cell>
          <cell r="AZ216">
            <v>2.00531827255814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2.2691759399999998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2.2691759399999998</v>
          </cell>
          <cell r="BW216">
            <v>0</v>
          </cell>
          <cell r="BX216">
            <v>0</v>
          </cell>
          <cell r="BY216">
            <v>2.2691759399999998</v>
          </cell>
          <cell r="BZ216">
            <v>0</v>
          </cell>
          <cell r="CA216">
            <v>0</v>
          </cell>
          <cell r="CB216">
            <v>2.2691759399999998</v>
          </cell>
          <cell r="CC216">
            <v>2.2691759399999998</v>
          </cell>
          <cell r="CD216">
            <v>0</v>
          </cell>
          <cell r="CE216">
            <v>1.21374527023256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1.21374527023256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1.21374527023256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1.21374527023256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3.5884642772093098</v>
          </cell>
          <cell r="DK216">
            <v>0</v>
          </cell>
          <cell r="DL216">
            <v>3.5884642772093098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3.5884642772093098</v>
          </cell>
          <cell r="DV216">
            <v>3.5884642772093098</v>
          </cell>
          <cell r="DW216">
            <v>3.5884642772093098</v>
          </cell>
          <cell r="DX216">
            <v>3.5884642772093098</v>
          </cell>
          <cell r="DY216">
            <v>0</v>
          </cell>
          <cell r="DZ216">
            <v>3.5884642772093098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1.79423213860465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1.79423213860465</v>
          </cell>
          <cell r="EU216">
            <v>0</v>
          </cell>
          <cell r="EV216">
            <v>1.79423213860465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1.79423213860466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2.74411974139535</v>
          </cell>
          <cell r="FX216">
            <v>0</v>
          </cell>
          <cell r="FY216">
            <v>2.74411974139535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1.26651680372093</v>
          </cell>
          <cell r="GF216">
            <v>0</v>
          </cell>
          <cell r="GG216">
            <v>0</v>
          </cell>
          <cell r="GH216">
            <v>1.26651680372093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1.26651680372093</v>
          </cell>
          <cell r="GX216">
            <v>0</v>
          </cell>
          <cell r="GY216">
            <v>0</v>
          </cell>
          <cell r="GZ216">
            <v>0</v>
          </cell>
        </row>
        <row r="217">
          <cell r="D217" t="str">
            <v>ELC66PP-SHY3MW1N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38.612951162790701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38.612951162790701</v>
          </cell>
          <cell r="Z217">
            <v>38.612951162790701</v>
          </cell>
          <cell r="AA217">
            <v>38.612951162790701</v>
          </cell>
          <cell r="AB217">
            <v>38.612951162790701</v>
          </cell>
          <cell r="AC217">
            <v>38.612951162790701</v>
          </cell>
          <cell r="AD217">
            <v>27.238426880301301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17.6782186046512</v>
          </cell>
          <cell r="AZ217">
            <v>17.6782186046512</v>
          </cell>
          <cell r="BA217">
            <v>17.6782186046512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20.004300000000001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20.004300000000001</v>
          </cell>
          <cell r="BW217">
            <v>0</v>
          </cell>
          <cell r="BX217">
            <v>0</v>
          </cell>
          <cell r="BY217">
            <v>20.004300000000001</v>
          </cell>
          <cell r="BZ217">
            <v>0</v>
          </cell>
          <cell r="CA217">
            <v>20.004300000000001</v>
          </cell>
          <cell r="CB217">
            <v>0</v>
          </cell>
          <cell r="CC217">
            <v>0</v>
          </cell>
          <cell r="CD217">
            <v>0</v>
          </cell>
          <cell r="CE217">
            <v>10.6999744186047</v>
          </cell>
          <cell r="CF217">
            <v>0</v>
          </cell>
          <cell r="CG217">
            <v>0</v>
          </cell>
          <cell r="CH217">
            <v>0</v>
          </cell>
          <cell r="CI217">
            <v>10.6999744186047</v>
          </cell>
          <cell r="CJ217">
            <v>0</v>
          </cell>
          <cell r="CK217">
            <v>10.6999744186047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10.6999744186047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31.634706976744202</v>
          </cell>
          <cell r="DL217">
            <v>31.634706976744202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31.634706976744202</v>
          </cell>
          <cell r="DV217">
            <v>31.634706976744202</v>
          </cell>
          <cell r="DW217">
            <v>31.634706976744202</v>
          </cell>
          <cell r="DX217">
            <v>31.634706976744202</v>
          </cell>
          <cell r="DY217">
            <v>0</v>
          </cell>
          <cell r="DZ217">
            <v>0</v>
          </cell>
          <cell r="EA217">
            <v>31.634706976744202</v>
          </cell>
          <cell r="EB217">
            <v>31.634706976744202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15.817353488372101</v>
          </cell>
          <cell r="EI217">
            <v>0</v>
          </cell>
          <cell r="EJ217">
            <v>0</v>
          </cell>
          <cell r="EK217">
            <v>15.817353488372101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15.817353488372101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9.0484428871403502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24.191246511627899</v>
          </cell>
          <cell r="FX217">
            <v>0</v>
          </cell>
          <cell r="FY217">
            <v>24.191246511627899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11.165190697674401</v>
          </cell>
          <cell r="GV217">
            <v>0</v>
          </cell>
          <cell r="GW217">
            <v>0</v>
          </cell>
          <cell r="GX217">
            <v>11.165190697674401</v>
          </cell>
          <cell r="GY217">
            <v>0</v>
          </cell>
          <cell r="GZ217">
            <v>0</v>
          </cell>
        </row>
        <row r="218">
          <cell r="D218" t="str">
            <v>ELC82PP-SPV1N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44.9661702887853</v>
          </cell>
          <cell r="L218">
            <v>495.14001634621502</v>
          </cell>
          <cell r="M218">
            <v>2218.8858893471202</v>
          </cell>
          <cell r="N218">
            <v>5313.2549199261703</v>
          </cell>
          <cell r="O218">
            <v>8379.9682193481094</v>
          </cell>
          <cell r="P218">
            <v>11098.5521992507</v>
          </cell>
          <cell r="Q218">
            <v>12785.1676924573</v>
          </cell>
          <cell r="R218">
            <v>12725.528620360101</v>
          </cell>
          <cell r="S218">
            <v>13235.520788624101</v>
          </cell>
          <cell r="T218">
            <v>11583.705423790099</v>
          </cell>
          <cell r="U218">
            <v>9844.4928270680502</v>
          </cell>
          <cell r="V218">
            <v>6933.8295514159499</v>
          </cell>
          <cell r="W218">
            <v>3729.91309686456</v>
          </cell>
          <cell r="X218">
            <v>1308.62822690096</v>
          </cell>
          <cell r="Y218">
            <v>251.25743899405501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20.17658976141</v>
          </cell>
          <cell r="AK218">
            <v>237.46474469341101</v>
          </cell>
          <cell r="AL218">
            <v>1024.3400216291</v>
          </cell>
          <cell r="AM218">
            <v>2407.82568576315</v>
          </cell>
          <cell r="AN218">
            <v>3614.2005180984702</v>
          </cell>
          <cell r="AO218">
            <v>4672.6684030602</v>
          </cell>
          <cell r="AP218">
            <v>5408.5453270254502</v>
          </cell>
          <cell r="AQ218">
            <v>5704.8047246261604</v>
          </cell>
          <cell r="AR218">
            <v>5213.3447346213297</v>
          </cell>
          <cell r="AS218">
            <v>4921.7396694641302</v>
          </cell>
          <cell r="AT218">
            <v>4059.6799241147701</v>
          </cell>
          <cell r="AU218">
            <v>2846.1067035670699</v>
          </cell>
          <cell r="AV218">
            <v>1522.6466870672</v>
          </cell>
          <cell r="AW218">
            <v>525.70509093049702</v>
          </cell>
          <cell r="AX218">
            <v>92.113576847994395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17.233000616273898</v>
          </cell>
          <cell r="BL218">
            <v>346.98162518756197</v>
          </cell>
          <cell r="BM218">
            <v>1655.41610154003</v>
          </cell>
          <cell r="BN218">
            <v>3738.8182176155601</v>
          </cell>
          <cell r="BO218">
            <v>5678.6650606589801</v>
          </cell>
          <cell r="BP218">
            <v>6705.8261890004997</v>
          </cell>
          <cell r="BQ218">
            <v>7010.6738573310204</v>
          </cell>
          <cell r="BR218">
            <v>6322.5743377275703</v>
          </cell>
          <cell r="BS218">
            <v>5286.3788187627397</v>
          </cell>
          <cell r="BT218">
            <v>3737.9957033444198</v>
          </cell>
          <cell r="BU218">
            <v>1877.8929455237901</v>
          </cell>
          <cell r="BV218">
            <v>335.21436456659598</v>
          </cell>
          <cell r="BW218">
            <v>12.4703776591973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13.482323199082799</v>
          </cell>
          <cell r="CK218">
            <v>209.572070190375</v>
          </cell>
          <cell r="CL218">
            <v>1053.6861337657899</v>
          </cell>
          <cell r="CM218">
            <v>2298.8709286756098</v>
          </cell>
          <cell r="CN218">
            <v>3435.9771632458301</v>
          </cell>
          <cell r="CO218">
            <v>4012.2187527341998</v>
          </cell>
          <cell r="CP218">
            <v>3944.3955710832402</v>
          </cell>
          <cell r="CQ218">
            <v>3741.83430895639</v>
          </cell>
          <cell r="CR218">
            <v>3136.2154468131698</v>
          </cell>
          <cell r="CS218">
            <v>2251.7821409129201</v>
          </cell>
          <cell r="CT218">
            <v>1055.44593174125</v>
          </cell>
          <cell r="CU218">
            <v>223.842044902667</v>
          </cell>
          <cell r="CV218">
            <v>2.1429797926963201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168.46425079238401</v>
          </cell>
          <cell r="DL218">
            <v>1301.2027679820701</v>
          </cell>
          <cell r="DM218">
            <v>4439.5470026687699</v>
          </cell>
          <cell r="DN218">
            <v>8302.4553506327502</v>
          </cell>
          <cell r="DO218">
            <v>11176.0610572062</v>
          </cell>
          <cell r="DP218">
            <v>12413.8222443171</v>
          </cell>
          <cell r="DQ218">
            <v>12115.3069486104</v>
          </cell>
          <cell r="DR218">
            <v>10528.931757089</v>
          </cell>
          <cell r="DS218">
            <v>7695.8581716276503</v>
          </cell>
          <cell r="DT218">
            <v>3789.6484271959898</v>
          </cell>
          <cell r="DU218">
            <v>1042.0027905798399</v>
          </cell>
          <cell r="DV218">
            <v>60.5674087219939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74.812393315770905</v>
          </cell>
          <cell r="EK218">
            <v>551.50538291783096</v>
          </cell>
          <cell r="EL218">
            <v>1763.74518010475</v>
          </cell>
          <cell r="EM218">
            <v>3354.6414234375702</v>
          </cell>
          <cell r="EN218">
            <v>4605.7454827157599</v>
          </cell>
          <cell r="EO218">
            <v>5284.7319391005803</v>
          </cell>
          <cell r="EP218">
            <v>5104.2779847804504</v>
          </cell>
          <cell r="EQ218">
            <v>4619.8855705157703</v>
          </cell>
          <cell r="ER218">
            <v>3204.8907606535199</v>
          </cell>
          <cell r="ES218">
            <v>1660.5896731127</v>
          </cell>
          <cell r="ET218">
            <v>378.76134293968897</v>
          </cell>
          <cell r="EU218">
            <v>25.961956457730398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23.1019762276275</v>
          </cell>
          <cell r="FI218">
            <v>253.447930863929</v>
          </cell>
          <cell r="FJ218">
            <v>1356.5191666159999</v>
          </cell>
          <cell r="FK218">
            <v>3597.1862581492001</v>
          </cell>
          <cell r="FL218">
            <v>6110.1999805436599</v>
          </cell>
          <cell r="FM218">
            <v>7976.7434015016697</v>
          </cell>
          <cell r="FN218">
            <v>9100.6705880147892</v>
          </cell>
          <cell r="FO218">
            <v>9798.2219257767701</v>
          </cell>
          <cell r="FP218">
            <v>9419.3655586827208</v>
          </cell>
          <cell r="FQ218">
            <v>8290.0158249717297</v>
          </cell>
          <cell r="FR218">
            <v>6390.4077005379304</v>
          </cell>
          <cell r="FS218">
            <v>4600.0366289748899</v>
          </cell>
          <cell r="FT218">
            <v>2094.1299728782401</v>
          </cell>
          <cell r="FU218">
            <v>575.65632708314399</v>
          </cell>
          <cell r="FV218">
            <v>58.749608989980302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12.9356257915593</v>
          </cell>
          <cell r="GH218">
            <v>140.15198911427299</v>
          </cell>
          <cell r="GI218">
            <v>715.96874658788704</v>
          </cell>
          <cell r="GJ218">
            <v>1944.2386249825399</v>
          </cell>
          <cell r="GK218">
            <v>3170.2131147135401</v>
          </cell>
          <cell r="GL218">
            <v>4183.9381978532101</v>
          </cell>
          <cell r="GM218">
            <v>4744.6127946263396</v>
          </cell>
          <cell r="GN218">
            <v>4880.07034369949</v>
          </cell>
          <cell r="GO218">
            <v>4882.33611444489</v>
          </cell>
          <cell r="GP218">
            <v>4384.6144028920398</v>
          </cell>
          <cell r="GQ218">
            <v>3730.34718447878</v>
          </cell>
          <cell r="GR218">
            <v>2316.7579916530299</v>
          </cell>
          <cell r="GS218">
            <v>1117.4618417771901</v>
          </cell>
          <cell r="GT218">
            <v>313.81665271772601</v>
          </cell>
          <cell r="GU218">
            <v>29.055177793977599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</row>
        <row r="219">
          <cell r="D219" t="str">
            <v>ELC83PP-BMS1E</v>
          </cell>
          <cell r="E219">
            <v>0</v>
          </cell>
          <cell r="F219">
            <v>0</v>
          </cell>
          <cell r="G219">
            <v>35.330102966511703</v>
          </cell>
          <cell r="H219">
            <v>35.330102966511703</v>
          </cell>
          <cell r="I219">
            <v>35.330102966511703</v>
          </cell>
          <cell r="J219">
            <v>35.330102966511703</v>
          </cell>
          <cell r="K219">
            <v>35.330102966511703</v>
          </cell>
          <cell r="L219">
            <v>35.330102966511703</v>
          </cell>
          <cell r="M219">
            <v>35.330102966511703</v>
          </cell>
          <cell r="N219">
            <v>35.330102966514197</v>
          </cell>
          <cell r="O219">
            <v>35.330102966511703</v>
          </cell>
          <cell r="P219">
            <v>35.330102966511703</v>
          </cell>
          <cell r="Q219">
            <v>35.330102966511703</v>
          </cell>
          <cell r="R219">
            <v>35.330102966511703</v>
          </cell>
          <cell r="S219">
            <v>35.330102966511703</v>
          </cell>
          <cell r="T219">
            <v>35.330102966511703</v>
          </cell>
          <cell r="U219">
            <v>35.330102966511703</v>
          </cell>
          <cell r="V219">
            <v>35.330102966511703</v>
          </cell>
          <cell r="W219">
            <v>35.330102966511703</v>
          </cell>
          <cell r="X219">
            <v>35.330102966511703</v>
          </cell>
          <cell r="Y219">
            <v>35.330102966511703</v>
          </cell>
          <cell r="Z219">
            <v>35.330102966511703</v>
          </cell>
          <cell r="AA219">
            <v>35.330102966511703</v>
          </cell>
          <cell r="AB219">
            <v>35.330102966511703</v>
          </cell>
          <cell r="AC219">
            <v>35.330102966511703</v>
          </cell>
          <cell r="AD219">
            <v>35.330102966511703</v>
          </cell>
          <cell r="AE219">
            <v>0</v>
          </cell>
          <cell r="AF219">
            <v>16.175227864186098</v>
          </cell>
          <cell r="AG219">
            <v>16.175227864186098</v>
          </cell>
          <cell r="AH219">
            <v>16.175227864186098</v>
          </cell>
          <cell r="AI219">
            <v>16.175227864186098</v>
          </cell>
          <cell r="AJ219">
            <v>16.175227864186098</v>
          </cell>
          <cell r="AK219">
            <v>16.175227864186098</v>
          </cell>
          <cell r="AL219">
            <v>16.175227864186098</v>
          </cell>
          <cell r="AM219">
            <v>16.175227864186098</v>
          </cell>
          <cell r="AN219">
            <v>16.175227864186098</v>
          </cell>
          <cell r="AO219">
            <v>16.175227864186098</v>
          </cell>
          <cell r="AP219">
            <v>16.175227864186098</v>
          </cell>
          <cell r="AQ219">
            <v>16.175227864186098</v>
          </cell>
          <cell r="AR219">
            <v>16.175227864186098</v>
          </cell>
          <cell r="AS219">
            <v>16.175227864186098</v>
          </cell>
          <cell r="AT219">
            <v>16.175227864186098</v>
          </cell>
          <cell r="AU219">
            <v>16.175227864186098</v>
          </cell>
          <cell r="AV219">
            <v>16.175227864186098</v>
          </cell>
          <cell r="AW219">
            <v>16.175227864186098</v>
          </cell>
          <cell r="AX219">
            <v>16.175227864186098</v>
          </cell>
          <cell r="AY219">
            <v>16.175227864186098</v>
          </cell>
          <cell r="AZ219">
            <v>16.175227864186098</v>
          </cell>
          <cell r="BA219">
            <v>16.175227864186098</v>
          </cell>
          <cell r="BB219">
            <v>16.175227864186098</v>
          </cell>
          <cell r="BC219">
            <v>16.175227864186098</v>
          </cell>
          <cell r="BD219">
            <v>0</v>
          </cell>
          <cell r="BE219">
            <v>0</v>
          </cell>
          <cell r="BF219">
            <v>18.30354732</v>
          </cell>
          <cell r="BG219">
            <v>18.30354732</v>
          </cell>
          <cell r="BH219">
            <v>18.30354732</v>
          </cell>
          <cell r="BI219">
            <v>18.30354732</v>
          </cell>
          <cell r="BJ219">
            <v>18.30354732</v>
          </cell>
          <cell r="BK219">
            <v>18.30354732</v>
          </cell>
          <cell r="BL219">
            <v>18.30354732</v>
          </cell>
          <cell r="BM219">
            <v>18.30354732</v>
          </cell>
          <cell r="BN219">
            <v>18.30354732</v>
          </cell>
          <cell r="BO219">
            <v>18.30354732</v>
          </cell>
          <cell r="BP219">
            <v>18.30354732</v>
          </cell>
          <cell r="BQ219">
            <v>18.30354732</v>
          </cell>
          <cell r="BR219">
            <v>18.30354732</v>
          </cell>
          <cell r="BS219">
            <v>18.30354732</v>
          </cell>
          <cell r="BT219">
            <v>18.30354732</v>
          </cell>
          <cell r="BU219">
            <v>18.30354732</v>
          </cell>
          <cell r="BV219">
            <v>18.30354732</v>
          </cell>
          <cell r="BW219">
            <v>18.30354732</v>
          </cell>
          <cell r="BX219">
            <v>18.30354732</v>
          </cell>
          <cell r="BY219">
            <v>18.30354732</v>
          </cell>
          <cell r="BZ219">
            <v>18.30354732</v>
          </cell>
          <cell r="CA219">
            <v>18.30354732</v>
          </cell>
          <cell r="CB219">
            <v>18.30354732</v>
          </cell>
          <cell r="CC219">
            <v>18.30354732</v>
          </cell>
          <cell r="CD219">
            <v>0</v>
          </cell>
          <cell r="CE219">
            <v>9.7902694967442105</v>
          </cell>
          <cell r="CF219">
            <v>9.7902694967442105</v>
          </cell>
          <cell r="CG219">
            <v>9.7902694967442105</v>
          </cell>
          <cell r="CH219">
            <v>9.7902694967442105</v>
          </cell>
          <cell r="CI219">
            <v>9.7902694967442105</v>
          </cell>
          <cell r="CJ219">
            <v>9.7902694967442105</v>
          </cell>
          <cell r="CK219">
            <v>9.7902694967442105</v>
          </cell>
          <cell r="CL219">
            <v>9.7902694967442105</v>
          </cell>
          <cell r="CM219">
            <v>9.7902694967442105</v>
          </cell>
          <cell r="CN219">
            <v>9.7902694967442105</v>
          </cell>
          <cell r="CO219">
            <v>9.7902694967442105</v>
          </cell>
          <cell r="CP219">
            <v>9.7902694967442105</v>
          </cell>
          <cell r="CQ219">
            <v>9.7902694967442105</v>
          </cell>
          <cell r="CR219">
            <v>9.7902694967442105</v>
          </cell>
          <cell r="CS219">
            <v>9.7902694967442105</v>
          </cell>
          <cell r="CT219">
            <v>9.7902694967442105</v>
          </cell>
          <cell r="CU219">
            <v>9.7902694967442105</v>
          </cell>
          <cell r="CV219">
            <v>9.7902694967442105</v>
          </cell>
          <cell r="CW219">
            <v>9.7902694967442105</v>
          </cell>
          <cell r="CX219">
            <v>9.7902694967442105</v>
          </cell>
          <cell r="CY219">
            <v>9.7902694967442105</v>
          </cell>
          <cell r="CZ219">
            <v>9.7902694967442105</v>
          </cell>
          <cell r="DA219">
            <v>9.7902694967442105</v>
          </cell>
          <cell r="DB219">
            <v>9.7902694967442105</v>
          </cell>
          <cell r="DC219">
            <v>0</v>
          </cell>
          <cell r="DD219">
            <v>0</v>
          </cell>
          <cell r="DE219">
            <v>28.945144599069799</v>
          </cell>
          <cell r="DF219">
            <v>28.945144599069799</v>
          </cell>
          <cell r="DG219">
            <v>28.945144599069799</v>
          </cell>
          <cell r="DH219">
            <v>28.945144599069799</v>
          </cell>
          <cell r="DI219">
            <v>28.945144599069799</v>
          </cell>
          <cell r="DJ219">
            <v>28.945144599069799</v>
          </cell>
          <cell r="DK219">
            <v>28.945144599069799</v>
          </cell>
          <cell r="DL219">
            <v>28.945144599069799</v>
          </cell>
          <cell r="DM219">
            <v>28.945144599069799</v>
          </cell>
          <cell r="DN219">
            <v>28.945144599069799</v>
          </cell>
          <cell r="DO219">
            <v>28.945144599069799</v>
          </cell>
          <cell r="DP219">
            <v>28.945144599069799</v>
          </cell>
          <cell r="DQ219">
            <v>28.945144599069799</v>
          </cell>
          <cell r="DR219">
            <v>28.945144599069799</v>
          </cell>
          <cell r="DS219">
            <v>28.945144599069799</v>
          </cell>
          <cell r="DT219">
            <v>28.945144599069799</v>
          </cell>
          <cell r="DU219">
            <v>28.945144599069799</v>
          </cell>
          <cell r="DV219">
            <v>28.945144599069799</v>
          </cell>
          <cell r="DW219">
            <v>28.945144599069799</v>
          </cell>
          <cell r="DX219">
            <v>28.945144599069799</v>
          </cell>
          <cell r="DY219">
            <v>28.945144599069799</v>
          </cell>
          <cell r="DZ219">
            <v>28.945144599069799</v>
          </cell>
          <cell r="EA219">
            <v>28.945144599069799</v>
          </cell>
          <cell r="EB219">
            <v>28.945144599069799</v>
          </cell>
          <cell r="EC219">
            <v>0</v>
          </cell>
          <cell r="ED219">
            <v>14.4725722995349</v>
          </cell>
          <cell r="EE219">
            <v>14.4725722995349</v>
          </cell>
          <cell r="EF219">
            <v>14.4725722995349</v>
          </cell>
          <cell r="EG219">
            <v>14.4725722995349</v>
          </cell>
          <cell r="EH219">
            <v>14.4725722995349</v>
          </cell>
          <cell r="EI219">
            <v>14.4725722995349</v>
          </cell>
          <cell r="EJ219">
            <v>14.4725722995349</v>
          </cell>
          <cell r="EK219">
            <v>14.4725722995349</v>
          </cell>
          <cell r="EL219">
            <v>14.4725722995349</v>
          </cell>
          <cell r="EM219">
            <v>14.4725722995349</v>
          </cell>
          <cell r="EN219">
            <v>14.4725722995349</v>
          </cell>
          <cell r="EO219">
            <v>14.4725722995349</v>
          </cell>
          <cell r="EP219">
            <v>14.4725722995349</v>
          </cell>
          <cell r="EQ219">
            <v>14.4725722995349</v>
          </cell>
          <cell r="ER219">
            <v>14.4725722995349</v>
          </cell>
          <cell r="ES219">
            <v>14.4725722995349</v>
          </cell>
          <cell r="ET219">
            <v>14.4725722995349</v>
          </cell>
          <cell r="EU219">
            <v>14.4725722995349</v>
          </cell>
          <cell r="EV219">
            <v>14.4725722995349</v>
          </cell>
          <cell r="EW219">
            <v>14.4725722995349</v>
          </cell>
          <cell r="EX219">
            <v>14.4725722995349</v>
          </cell>
          <cell r="EY219">
            <v>14.4725722995349</v>
          </cell>
          <cell r="EZ219">
            <v>14.4725722995349</v>
          </cell>
          <cell r="FA219">
            <v>14.4725722995349</v>
          </cell>
          <cell r="FB219">
            <v>0</v>
          </cell>
          <cell r="FC219">
            <v>0</v>
          </cell>
          <cell r="FD219">
            <v>22.1345223404651</v>
          </cell>
          <cell r="FE219">
            <v>22.1345223404651</v>
          </cell>
          <cell r="FF219">
            <v>22.1345223404651</v>
          </cell>
          <cell r="FG219">
            <v>22.1345223404651</v>
          </cell>
          <cell r="FH219">
            <v>22.1345223404651</v>
          </cell>
          <cell r="FI219">
            <v>22.1345223404651</v>
          </cell>
          <cell r="FJ219">
            <v>22.1345223404651</v>
          </cell>
          <cell r="FK219">
            <v>22.1345223404651</v>
          </cell>
          <cell r="FL219">
            <v>22.1345223404651</v>
          </cell>
          <cell r="FM219">
            <v>22.1345223404651</v>
          </cell>
          <cell r="FN219">
            <v>22.1345223404651</v>
          </cell>
          <cell r="FO219">
            <v>22.1345223404651</v>
          </cell>
          <cell r="FP219">
            <v>22.1345223404651</v>
          </cell>
          <cell r="FQ219">
            <v>22.1345223404651</v>
          </cell>
          <cell r="FR219">
            <v>22.1345223404651</v>
          </cell>
          <cell r="FS219">
            <v>22.1345223404651</v>
          </cell>
          <cell r="FT219">
            <v>22.1345223404651</v>
          </cell>
          <cell r="FU219">
            <v>22.1345223404651</v>
          </cell>
          <cell r="FV219">
            <v>22.1345223404651</v>
          </cell>
          <cell r="FW219">
            <v>22.1345223404651</v>
          </cell>
          <cell r="FX219">
            <v>22.1345223404651</v>
          </cell>
          <cell r="FY219">
            <v>22.1345223404651</v>
          </cell>
          <cell r="FZ219">
            <v>22.1345223404651</v>
          </cell>
          <cell r="GA219">
            <v>22.1345223404651</v>
          </cell>
          <cell r="GB219">
            <v>0</v>
          </cell>
          <cell r="GC219">
            <v>10.215933387907</v>
          </cell>
          <cell r="GD219">
            <v>10.215933387907</v>
          </cell>
          <cell r="GE219">
            <v>10.215933387907</v>
          </cell>
          <cell r="GF219">
            <v>10.215933387907</v>
          </cell>
          <cell r="GG219">
            <v>10.215933387907</v>
          </cell>
          <cell r="GH219">
            <v>10.215933387907</v>
          </cell>
          <cell r="GI219">
            <v>10.215933387907</v>
          </cell>
          <cell r="GJ219">
            <v>10.215933387907</v>
          </cell>
          <cell r="GK219">
            <v>10.215933387907</v>
          </cell>
          <cell r="GL219">
            <v>10.215933387907</v>
          </cell>
          <cell r="GM219">
            <v>10.215933387907</v>
          </cell>
          <cell r="GN219">
            <v>10.215933387907</v>
          </cell>
          <cell r="GO219">
            <v>10.215933387907</v>
          </cell>
          <cell r="GP219">
            <v>10.215933387907</v>
          </cell>
          <cell r="GQ219">
            <v>10.215933387907</v>
          </cell>
          <cell r="GR219">
            <v>10.215933387907</v>
          </cell>
          <cell r="GS219">
            <v>10.215933387907</v>
          </cell>
          <cell r="GT219">
            <v>10.215933387907</v>
          </cell>
          <cell r="GU219">
            <v>10.215933387907</v>
          </cell>
          <cell r="GV219">
            <v>10.215933387907</v>
          </cell>
          <cell r="GW219">
            <v>10.215933387907</v>
          </cell>
          <cell r="GX219">
            <v>10.215933387907</v>
          </cell>
          <cell r="GY219">
            <v>10.215933387907</v>
          </cell>
          <cell r="GZ219">
            <v>10.215933387907</v>
          </cell>
        </row>
        <row r="220">
          <cell r="D220" t="str">
            <v>ELC83PP-BMS1N</v>
          </cell>
          <cell r="E220">
            <v>0</v>
          </cell>
          <cell r="F220">
            <v>0</v>
          </cell>
          <cell r="G220">
            <v>100.47671162790699</v>
          </cell>
          <cell r="H220">
            <v>100.47671162790699</v>
          </cell>
          <cell r="I220">
            <v>100.47671162790699</v>
          </cell>
          <cell r="J220">
            <v>100.47671162790699</v>
          </cell>
          <cell r="K220">
            <v>100.47671162790699</v>
          </cell>
          <cell r="L220">
            <v>100.47671162790699</v>
          </cell>
          <cell r="M220">
            <v>100.47671162790699</v>
          </cell>
          <cell r="N220">
            <v>100.4767116279</v>
          </cell>
          <cell r="O220">
            <v>100.47671162790699</v>
          </cell>
          <cell r="P220">
            <v>100.47671162790699</v>
          </cell>
          <cell r="Q220">
            <v>100.47671162790699</v>
          </cell>
          <cell r="R220">
            <v>100.47671162790699</v>
          </cell>
          <cell r="S220">
            <v>100.47671162790699</v>
          </cell>
          <cell r="T220">
            <v>100.47671162790699</v>
          </cell>
          <cell r="U220">
            <v>100.47671162790699</v>
          </cell>
          <cell r="V220">
            <v>100.47671162790699</v>
          </cell>
          <cell r="W220">
            <v>100.47671162790699</v>
          </cell>
          <cell r="X220">
            <v>100.47671162790699</v>
          </cell>
          <cell r="Y220">
            <v>100.47671162790699</v>
          </cell>
          <cell r="Z220">
            <v>100.47671162790699</v>
          </cell>
          <cell r="AA220">
            <v>100.47671162790699</v>
          </cell>
          <cell r="AB220">
            <v>100.47671162790699</v>
          </cell>
          <cell r="AC220">
            <v>100.47671162790699</v>
          </cell>
          <cell r="AD220">
            <v>100.47671162790699</v>
          </cell>
          <cell r="AE220">
            <v>0</v>
          </cell>
          <cell r="AF220">
            <v>46.001386046511698</v>
          </cell>
          <cell r="AG220">
            <v>46.001386046511698</v>
          </cell>
          <cell r="AH220">
            <v>46.001386046511698</v>
          </cell>
          <cell r="AI220">
            <v>46.001386046511698</v>
          </cell>
          <cell r="AJ220">
            <v>46.001386046511698</v>
          </cell>
          <cell r="AK220">
            <v>46.001386046511698</v>
          </cell>
          <cell r="AL220">
            <v>46.001386046511698</v>
          </cell>
          <cell r="AM220">
            <v>46.001386046511698</v>
          </cell>
          <cell r="AN220">
            <v>46.001386046511698</v>
          </cell>
          <cell r="AO220">
            <v>46.001386046511698</v>
          </cell>
          <cell r="AP220">
            <v>46.001386046511698</v>
          </cell>
          <cell r="AQ220">
            <v>46.001386046511698</v>
          </cell>
          <cell r="AR220">
            <v>46.001386046511698</v>
          </cell>
          <cell r="AS220">
            <v>46.001386046511698</v>
          </cell>
          <cell r="AT220">
            <v>46.001386046511698</v>
          </cell>
          <cell r="AU220">
            <v>46.001386046511698</v>
          </cell>
          <cell r="AV220">
            <v>46.001386046511698</v>
          </cell>
          <cell r="AW220">
            <v>46.001386046511698</v>
          </cell>
          <cell r="AX220">
            <v>46.001386046511698</v>
          </cell>
          <cell r="AY220">
            <v>46.001386046511698</v>
          </cell>
          <cell r="AZ220">
            <v>46.001386046511698</v>
          </cell>
          <cell r="BA220">
            <v>46.001386046511698</v>
          </cell>
          <cell r="BB220">
            <v>46.001386046511698</v>
          </cell>
          <cell r="BC220">
            <v>46.001386046511698</v>
          </cell>
          <cell r="BD220">
            <v>0</v>
          </cell>
          <cell r="BE220">
            <v>0</v>
          </cell>
          <cell r="BF220">
            <v>52.054200000000101</v>
          </cell>
          <cell r="BG220">
            <v>52.054200000000101</v>
          </cell>
          <cell r="BH220">
            <v>52.054200000000101</v>
          </cell>
          <cell r="BI220">
            <v>52.054200000000101</v>
          </cell>
          <cell r="BJ220">
            <v>52.054200000000101</v>
          </cell>
          <cell r="BK220">
            <v>52.054200000000101</v>
          </cell>
          <cell r="BL220">
            <v>52.054200000000101</v>
          </cell>
          <cell r="BM220">
            <v>52.054200000000101</v>
          </cell>
          <cell r="BN220">
            <v>52.054200000000101</v>
          </cell>
          <cell r="BO220">
            <v>52.054200000000101</v>
          </cell>
          <cell r="BP220">
            <v>52.054200000000101</v>
          </cell>
          <cell r="BQ220">
            <v>52.054200000000101</v>
          </cell>
          <cell r="BR220">
            <v>52.054200000000101</v>
          </cell>
          <cell r="BS220">
            <v>52.054200000000101</v>
          </cell>
          <cell r="BT220">
            <v>52.054200000000101</v>
          </cell>
          <cell r="BU220">
            <v>52.054200000000101</v>
          </cell>
          <cell r="BV220">
            <v>52.054200000000101</v>
          </cell>
          <cell r="BW220">
            <v>52.054200000000101</v>
          </cell>
          <cell r="BX220">
            <v>52.054200000000101</v>
          </cell>
          <cell r="BY220">
            <v>52.054200000000101</v>
          </cell>
          <cell r="BZ220">
            <v>52.054200000000101</v>
          </cell>
          <cell r="CA220">
            <v>52.054200000000101</v>
          </cell>
          <cell r="CB220">
            <v>52.054200000000101</v>
          </cell>
          <cell r="CC220">
            <v>52.054200000000101</v>
          </cell>
          <cell r="CD220">
            <v>0</v>
          </cell>
          <cell r="CE220">
            <v>27.842944186046498</v>
          </cell>
          <cell r="CF220">
            <v>27.842944186046498</v>
          </cell>
          <cell r="CG220">
            <v>27.842944186046498</v>
          </cell>
          <cell r="CH220">
            <v>27.842944186046498</v>
          </cell>
          <cell r="CI220">
            <v>27.842944186046498</v>
          </cell>
          <cell r="CJ220">
            <v>27.842944186046498</v>
          </cell>
          <cell r="CK220">
            <v>27.842944186046498</v>
          </cell>
          <cell r="CL220">
            <v>27.842944186046498</v>
          </cell>
          <cell r="CM220">
            <v>27.842944186046498</v>
          </cell>
          <cell r="CN220">
            <v>27.842944186046498</v>
          </cell>
          <cell r="CO220">
            <v>27.842944186046498</v>
          </cell>
          <cell r="CP220">
            <v>27.842944186046498</v>
          </cell>
          <cell r="CQ220">
            <v>27.842944186046498</v>
          </cell>
          <cell r="CR220">
            <v>27.842944186046498</v>
          </cell>
          <cell r="CS220">
            <v>27.842944186046498</v>
          </cell>
          <cell r="CT220">
            <v>27.842944186046498</v>
          </cell>
          <cell r="CU220">
            <v>27.842944186046498</v>
          </cell>
          <cell r="CV220">
            <v>27.842944186046498</v>
          </cell>
          <cell r="CW220">
            <v>27.842944186046498</v>
          </cell>
          <cell r="CX220">
            <v>27.842944186046498</v>
          </cell>
          <cell r="CY220">
            <v>27.842944186046498</v>
          </cell>
          <cell r="CZ220">
            <v>27.842944186046498</v>
          </cell>
          <cell r="DA220">
            <v>27.842944186046498</v>
          </cell>
          <cell r="DB220">
            <v>27.842944186046498</v>
          </cell>
          <cell r="DC220">
            <v>0</v>
          </cell>
          <cell r="DD220">
            <v>0</v>
          </cell>
          <cell r="DE220">
            <v>82.318269767441905</v>
          </cell>
          <cell r="DF220">
            <v>82.318269767441905</v>
          </cell>
          <cell r="DG220">
            <v>82.318269767441905</v>
          </cell>
          <cell r="DH220">
            <v>82.318269767441905</v>
          </cell>
          <cell r="DI220">
            <v>82.318269767441905</v>
          </cell>
          <cell r="DJ220">
            <v>82.318269767441905</v>
          </cell>
          <cell r="DK220">
            <v>82.318269767441905</v>
          </cell>
          <cell r="DL220">
            <v>82.318269767441905</v>
          </cell>
          <cell r="DM220">
            <v>82.318269767441905</v>
          </cell>
          <cell r="DN220">
            <v>82.318269767441905</v>
          </cell>
          <cell r="DO220">
            <v>82.318269767441905</v>
          </cell>
          <cell r="DP220">
            <v>82.318269767441905</v>
          </cell>
          <cell r="DQ220">
            <v>82.318269767441905</v>
          </cell>
          <cell r="DR220">
            <v>82.318269767441905</v>
          </cell>
          <cell r="DS220">
            <v>82.318269767441905</v>
          </cell>
          <cell r="DT220">
            <v>82.318269767441905</v>
          </cell>
          <cell r="DU220">
            <v>82.318269767441905</v>
          </cell>
          <cell r="DV220">
            <v>82.318269767441905</v>
          </cell>
          <cell r="DW220">
            <v>82.318269767441905</v>
          </cell>
          <cell r="DX220">
            <v>82.318269767441905</v>
          </cell>
          <cell r="DY220">
            <v>82.318269767441905</v>
          </cell>
          <cell r="DZ220">
            <v>82.318269767441905</v>
          </cell>
          <cell r="EA220">
            <v>82.318269767441905</v>
          </cell>
          <cell r="EB220">
            <v>82.318269767441905</v>
          </cell>
          <cell r="EC220">
            <v>0</v>
          </cell>
          <cell r="ED220">
            <v>41.159134883721002</v>
          </cell>
          <cell r="EE220">
            <v>41.159134883721002</v>
          </cell>
          <cell r="EF220">
            <v>41.159134883721002</v>
          </cell>
          <cell r="EG220">
            <v>41.159134883721002</v>
          </cell>
          <cell r="EH220">
            <v>41.159134883721002</v>
          </cell>
          <cell r="EI220">
            <v>41.159134883721002</v>
          </cell>
          <cell r="EJ220">
            <v>41.159134883721002</v>
          </cell>
          <cell r="EK220">
            <v>41.159134883721002</v>
          </cell>
          <cell r="EL220">
            <v>41.159134883721002</v>
          </cell>
          <cell r="EM220">
            <v>41.159134883721002</v>
          </cell>
          <cell r="EN220">
            <v>41.159134883721002</v>
          </cell>
          <cell r="EO220">
            <v>41.159134883721002</v>
          </cell>
          <cell r="EP220">
            <v>41.159134883721002</v>
          </cell>
          <cell r="EQ220">
            <v>41.159134883721002</v>
          </cell>
          <cell r="ER220">
            <v>41.159134883721002</v>
          </cell>
          <cell r="ES220">
            <v>41.159134883721002</v>
          </cell>
          <cell r="ET220">
            <v>41.159134883721002</v>
          </cell>
          <cell r="EU220">
            <v>41.159134883721002</v>
          </cell>
          <cell r="EV220">
            <v>41.159134883721002</v>
          </cell>
          <cell r="EW220">
            <v>41.159134883721002</v>
          </cell>
          <cell r="EX220">
            <v>41.159134883721002</v>
          </cell>
          <cell r="EY220">
            <v>41.159134883721002</v>
          </cell>
          <cell r="EZ220">
            <v>41.159134883721002</v>
          </cell>
          <cell r="FA220">
            <v>41.159134883721002</v>
          </cell>
          <cell r="FB220">
            <v>0</v>
          </cell>
          <cell r="FC220">
            <v>0</v>
          </cell>
          <cell r="FD220">
            <v>62.949265116279101</v>
          </cell>
          <cell r="FE220">
            <v>62.949265116279101</v>
          </cell>
          <cell r="FF220">
            <v>62.949265116279101</v>
          </cell>
          <cell r="FG220">
            <v>62.949265116279101</v>
          </cell>
          <cell r="FH220">
            <v>62.949265116279101</v>
          </cell>
          <cell r="FI220">
            <v>62.949265116279101</v>
          </cell>
          <cell r="FJ220">
            <v>62.949265116279101</v>
          </cell>
          <cell r="FK220">
            <v>62.949265116279101</v>
          </cell>
          <cell r="FL220">
            <v>62.949265116279101</v>
          </cell>
          <cell r="FM220">
            <v>62.949265116279101</v>
          </cell>
          <cell r="FN220">
            <v>62.949265116279101</v>
          </cell>
          <cell r="FO220">
            <v>62.949265116279101</v>
          </cell>
          <cell r="FP220">
            <v>62.949265116279101</v>
          </cell>
          <cell r="FQ220">
            <v>62.949265116279101</v>
          </cell>
          <cell r="FR220">
            <v>62.949265116279101</v>
          </cell>
          <cell r="FS220">
            <v>62.949265116279101</v>
          </cell>
          <cell r="FT220">
            <v>62.949265116279101</v>
          </cell>
          <cell r="FU220">
            <v>62.949265116279101</v>
          </cell>
          <cell r="FV220">
            <v>62.949265116279101</v>
          </cell>
          <cell r="FW220">
            <v>62.949265116279101</v>
          </cell>
          <cell r="FX220">
            <v>62.949265116279101</v>
          </cell>
          <cell r="FY220">
            <v>62.949265116279101</v>
          </cell>
          <cell r="FZ220">
            <v>62.949265116279101</v>
          </cell>
          <cell r="GA220">
            <v>62.949265116279101</v>
          </cell>
          <cell r="GB220">
            <v>0</v>
          </cell>
          <cell r="GC220">
            <v>29.053506976744199</v>
          </cell>
          <cell r="GD220">
            <v>29.053506976744199</v>
          </cell>
          <cell r="GE220">
            <v>29.053506976744199</v>
          </cell>
          <cell r="GF220">
            <v>29.053506976744199</v>
          </cell>
          <cell r="GG220">
            <v>29.053506976744199</v>
          </cell>
          <cell r="GH220">
            <v>29.053506976744199</v>
          </cell>
          <cell r="GI220">
            <v>29.053506976744199</v>
          </cell>
          <cell r="GJ220">
            <v>29.053506976744199</v>
          </cell>
          <cell r="GK220">
            <v>29.053506976744199</v>
          </cell>
          <cell r="GL220">
            <v>29.053506976744199</v>
          </cell>
          <cell r="GM220">
            <v>29.053506976744199</v>
          </cell>
          <cell r="GN220">
            <v>29.053506976744199</v>
          </cell>
          <cell r="GO220">
            <v>29.053506976744199</v>
          </cell>
          <cell r="GP220">
            <v>29.053506976744199</v>
          </cell>
          <cell r="GQ220">
            <v>29.053506976744199</v>
          </cell>
          <cell r="GR220">
            <v>29.053506976744199</v>
          </cell>
          <cell r="GS220">
            <v>29.053506976744199</v>
          </cell>
          <cell r="GT220">
            <v>29.053506976744199</v>
          </cell>
          <cell r="GU220">
            <v>29.053506976744199</v>
          </cell>
          <cell r="GV220">
            <v>29.053506976744199</v>
          </cell>
          <cell r="GW220">
            <v>29.053506976744199</v>
          </cell>
          <cell r="GX220">
            <v>29.053506976744199</v>
          </cell>
          <cell r="GY220">
            <v>29.053506976744199</v>
          </cell>
          <cell r="GZ220">
            <v>29.053506976744199</v>
          </cell>
        </row>
        <row r="221">
          <cell r="D221" t="str">
            <v>ELC83PP-BMSLFG1E</v>
          </cell>
          <cell r="E221">
            <v>0</v>
          </cell>
          <cell r="F221">
            <v>0</v>
          </cell>
          <cell r="G221">
            <v>5.7260100223255899</v>
          </cell>
          <cell r="H221">
            <v>5.7260100223255899</v>
          </cell>
          <cell r="I221">
            <v>5.7260100223255899</v>
          </cell>
          <cell r="J221">
            <v>5.7260100223255899</v>
          </cell>
          <cell r="K221">
            <v>5.7260100223255899</v>
          </cell>
          <cell r="L221">
            <v>5.7260100223255899</v>
          </cell>
          <cell r="M221">
            <v>5.7260100223255899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5.7260100223255899</v>
          </cell>
          <cell r="X221">
            <v>5.7260100223255899</v>
          </cell>
          <cell r="Y221">
            <v>5.7260100223255899</v>
          </cell>
          <cell r="Z221">
            <v>5.7260100223255899</v>
          </cell>
          <cell r="AA221">
            <v>5.7260100223255899</v>
          </cell>
          <cell r="AB221">
            <v>5.7260100223255899</v>
          </cell>
          <cell r="AC221">
            <v>5.7260100223255899</v>
          </cell>
          <cell r="AD221">
            <v>5.7260100223255899</v>
          </cell>
          <cell r="AE221">
            <v>0</v>
          </cell>
          <cell r="AF221">
            <v>2.6215467572093099</v>
          </cell>
          <cell r="AG221">
            <v>2.6215467572093099</v>
          </cell>
          <cell r="AH221">
            <v>2.6215467572093099</v>
          </cell>
          <cell r="AI221">
            <v>2.6215467572093099</v>
          </cell>
          <cell r="AJ221">
            <v>2.6215467572093099</v>
          </cell>
          <cell r="AK221">
            <v>2.6215467572093099</v>
          </cell>
          <cell r="AL221">
            <v>2.6215467572093099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2.6215467572093099</v>
          </cell>
          <cell r="AW221">
            <v>2.6215467572093099</v>
          </cell>
          <cell r="AX221">
            <v>2.6215467572093099</v>
          </cell>
          <cell r="AY221">
            <v>2.6215467572093099</v>
          </cell>
          <cell r="AZ221">
            <v>2.6215467572093099</v>
          </cell>
          <cell r="BA221">
            <v>2.6215467572093099</v>
          </cell>
          <cell r="BB221">
            <v>2.6215467572093099</v>
          </cell>
          <cell r="BC221">
            <v>2.6215467572093099</v>
          </cell>
          <cell r="BD221">
            <v>0</v>
          </cell>
          <cell r="BE221">
            <v>0</v>
          </cell>
          <cell r="BF221">
            <v>2.96648712</v>
          </cell>
          <cell r="BG221">
            <v>2.96648712</v>
          </cell>
          <cell r="BH221">
            <v>2.96648712</v>
          </cell>
          <cell r="BI221">
            <v>2.96648712</v>
          </cell>
          <cell r="BJ221">
            <v>2.96648712</v>
          </cell>
          <cell r="BK221">
            <v>2.96648712</v>
          </cell>
          <cell r="BL221">
            <v>2.96648712</v>
          </cell>
          <cell r="BM221">
            <v>2.96648712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2.96648712</v>
          </cell>
          <cell r="BV221">
            <v>2.96648712</v>
          </cell>
          <cell r="BW221">
            <v>2.96648712</v>
          </cell>
          <cell r="BX221">
            <v>2.96648712</v>
          </cell>
          <cell r="BY221">
            <v>2.96648712</v>
          </cell>
          <cell r="BZ221">
            <v>2.96648712</v>
          </cell>
          <cell r="CA221">
            <v>2.96648712</v>
          </cell>
          <cell r="CB221">
            <v>2.96648712</v>
          </cell>
          <cell r="CC221">
            <v>2.96648712</v>
          </cell>
          <cell r="CD221">
            <v>0</v>
          </cell>
          <cell r="CE221">
            <v>1.58672566883721</v>
          </cell>
          <cell r="CF221">
            <v>1.58672566883721</v>
          </cell>
          <cell r="CG221">
            <v>1.58672566883721</v>
          </cell>
          <cell r="CH221">
            <v>1.58672566883721</v>
          </cell>
          <cell r="CI221">
            <v>1.58672566883721</v>
          </cell>
          <cell r="CJ221">
            <v>1.58672566883721</v>
          </cell>
          <cell r="CK221">
            <v>1.58672566883721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1.58672566883721</v>
          </cell>
          <cell r="CU221">
            <v>1.58672566883721</v>
          </cell>
          <cell r="CV221">
            <v>1.58672566883721</v>
          </cell>
          <cell r="CW221">
            <v>1.58672566883721</v>
          </cell>
          <cell r="CX221">
            <v>1.58672566883721</v>
          </cell>
          <cell r="CY221">
            <v>1.58672566883721</v>
          </cell>
          <cell r="CZ221">
            <v>1.58672566883721</v>
          </cell>
          <cell r="DA221">
            <v>1.58672566883721</v>
          </cell>
          <cell r="DB221">
            <v>1.58672566883721</v>
          </cell>
          <cell r="DC221">
            <v>0</v>
          </cell>
          <cell r="DD221">
            <v>0</v>
          </cell>
          <cell r="DE221">
            <v>4.69118893395349</v>
          </cell>
          <cell r="DF221">
            <v>4.69118893395349</v>
          </cell>
          <cell r="DG221">
            <v>4.69118893395349</v>
          </cell>
          <cell r="DH221">
            <v>4.69118893395349</v>
          </cell>
          <cell r="DI221">
            <v>4.69118893395349</v>
          </cell>
          <cell r="DJ221">
            <v>4.69118893395349</v>
          </cell>
          <cell r="DK221">
            <v>4.69118893395349</v>
          </cell>
          <cell r="DL221">
            <v>4.69118893395349</v>
          </cell>
          <cell r="DM221">
            <v>4.69118893395349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4.69118893395349</v>
          </cell>
          <cell r="DU221">
            <v>4.69118893395349</v>
          </cell>
          <cell r="DV221">
            <v>4.69118893395349</v>
          </cell>
          <cell r="DW221">
            <v>4.69118893395349</v>
          </cell>
          <cell r="DX221">
            <v>4.69118893395349</v>
          </cell>
          <cell r="DY221">
            <v>4.69118893395349</v>
          </cell>
          <cell r="DZ221">
            <v>4.69118893395349</v>
          </cell>
          <cell r="EA221">
            <v>4.69118893395349</v>
          </cell>
          <cell r="EB221">
            <v>4.69118893395349</v>
          </cell>
          <cell r="EC221">
            <v>0</v>
          </cell>
          <cell r="ED221">
            <v>2.3455944669767499</v>
          </cell>
          <cell r="EE221">
            <v>2.3455944669767499</v>
          </cell>
          <cell r="EF221">
            <v>2.3455944669767499</v>
          </cell>
          <cell r="EG221">
            <v>2.3455944669767499</v>
          </cell>
          <cell r="EH221">
            <v>2.3455944669767499</v>
          </cell>
          <cell r="EI221">
            <v>2.3455944669767499</v>
          </cell>
          <cell r="EJ221">
            <v>2.3455944669767499</v>
          </cell>
          <cell r="EK221">
            <v>2.3455944669767499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2.3455944669767499</v>
          </cell>
          <cell r="ET221">
            <v>2.3455944669767499</v>
          </cell>
          <cell r="EU221">
            <v>2.3455944669767499</v>
          </cell>
          <cell r="EV221">
            <v>2.3455944669767499</v>
          </cell>
          <cell r="EW221">
            <v>2.3455944669767499</v>
          </cell>
          <cell r="EX221">
            <v>2.3455944669767499</v>
          </cell>
          <cell r="EY221">
            <v>2.3455944669767499</v>
          </cell>
          <cell r="EZ221">
            <v>2.3455944669767499</v>
          </cell>
          <cell r="FA221">
            <v>2.3455944669767499</v>
          </cell>
          <cell r="FB221">
            <v>0</v>
          </cell>
          <cell r="FC221">
            <v>0</v>
          </cell>
          <cell r="FD221">
            <v>3.5873797730232599</v>
          </cell>
          <cell r="FE221">
            <v>3.5873797730232599</v>
          </cell>
          <cell r="FF221">
            <v>3.5873797730232599</v>
          </cell>
          <cell r="FG221">
            <v>3.5873797730232599</v>
          </cell>
          <cell r="FH221">
            <v>3.5873797730232599</v>
          </cell>
          <cell r="FI221">
            <v>3.5873797730232599</v>
          </cell>
          <cell r="FJ221">
            <v>3.5873797730232599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3.5873797730232599</v>
          </cell>
          <cell r="FU221">
            <v>3.5873797730232599</v>
          </cell>
          <cell r="FV221">
            <v>3.5873797730232599</v>
          </cell>
          <cell r="FW221">
            <v>3.5873797730232599</v>
          </cell>
          <cell r="FX221">
            <v>3.5873797730232599</v>
          </cell>
          <cell r="FY221">
            <v>3.5873797730232599</v>
          </cell>
          <cell r="FZ221">
            <v>3.5873797730232599</v>
          </cell>
          <cell r="GA221">
            <v>3.5873797730232599</v>
          </cell>
          <cell r="GB221">
            <v>0</v>
          </cell>
          <cell r="GC221">
            <v>1.65571374139535</v>
          </cell>
          <cell r="GD221">
            <v>1.65571374139535</v>
          </cell>
          <cell r="GE221">
            <v>1.65571374139535</v>
          </cell>
          <cell r="GF221">
            <v>1.65571374139535</v>
          </cell>
          <cell r="GG221">
            <v>1.65571374139535</v>
          </cell>
          <cell r="GH221">
            <v>1.65571374139535</v>
          </cell>
          <cell r="GI221">
            <v>1.65571374139535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1.65571374139535</v>
          </cell>
          <cell r="GT221">
            <v>1.65571374139535</v>
          </cell>
          <cell r="GU221">
            <v>1.65571374139535</v>
          </cell>
          <cell r="GV221">
            <v>1.65571374139535</v>
          </cell>
          <cell r="GW221">
            <v>1.65571374139535</v>
          </cell>
          <cell r="GX221">
            <v>1.65571374139535</v>
          </cell>
          <cell r="GY221">
            <v>1.65571374139535</v>
          </cell>
          <cell r="GZ221">
            <v>1.65571374139535</v>
          </cell>
        </row>
        <row r="222">
          <cell r="D222" t="str">
            <v>ELC83PP-BMSLFG1N</v>
          </cell>
          <cell r="E222">
            <v>0</v>
          </cell>
          <cell r="F222">
            <v>0</v>
          </cell>
          <cell r="G222">
            <v>5.7260100223255899</v>
          </cell>
          <cell r="H222">
            <v>5.7260100223255899</v>
          </cell>
          <cell r="I222">
            <v>5.7260100223255899</v>
          </cell>
          <cell r="J222">
            <v>5.7260100223255899</v>
          </cell>
          <cell r="K222">
            <v>5.7260100223255899</v>
          </cell>
          <cell r="L222">
            <v>5.7260100223255899</v>
          </cell>
          <cell r="M222">
            <v>5.7260100223255899</v>
          </cell>
          <cell r="N222">
            <v>5.72601002232481</v>
          </cell>
          <cell r="O222">
            <v>5.7260100223255899</v>
          </cell>
          <cell r="P222">
            <v>5.7260100223255899</v>
          </cell>
          <cell r="Q222">
            <v>5.7260100223255899</v>
          </cell>
          <cell r="R222">
            <v>5.7260100223255899</v>
          </cell>
          <cell r="S222">
            <v>5.7260100223255899</v>
          </cell>
          <cell r="T222">
            <v>5.7260100223255899</v>
          </cell>
          <cell r="U222">
            <v>5.7260100223255899</v>
          </cell>
          <cell r="V222">
            <v>5.7260100223255899</v>
          </cell>
          <cell r="W222">
            <v>5.7260100223255899</v>
          </cell>
          <cell r="X222">
            <v>5.7260100223255899</v>
          </cell>
          <cell r="Y222">
            <v>5.7260100223255899</v>
          </cell>
          <cell r="Z222">
            <v>5.7260100223255899</v>
          </cell>
          <cell r="AA222">
            <v>5.7260100223255899</v>
          </cell>
          <cell r="AB222">
            <v>5.7260100223255899</v>
          </cell>
          <cell r="AC222">
            <v>5.7260100223255899</v>
          </cell>
          <cell r="AD222">
            <v>5.7260100223255899</v>
          </cell>
          <cell r="AE222">
            <v>0</v>
          </cell>
          <cell r="AF222">
            <v>2.6215467572093099</v>
          </cell>
          <cell r="AG222">
            <v>2.6215467572093099</v>
          </cell>
          <cell r="AH222">
            <v>2.6215467572093099</v>
          </cell>
          <cell r="AI222">
            <v>2.6215467572093099</v>
          </cell>
          <cell r="AJ222">
            <v>2.6215467572093099</v>
          </cell>
          <cell r="AK222">
            <v>2.6215467572093099</v>
          </cell>
          <cell r="AL222">
            <v>2.6215467572093099</v>
          </cell>
          <cell r="AM222">
            <v>2.6215467572093099</v>
          </cell>
          <cell r="AN222">
            <v>2.6215467572093099</v>
          </cell>
          <cell r="AO222">
            <v>2.6215467572093099</v>
          </cell>
          <cell r="AP222">
            <v>2.6215467572093099</v>
          </cell>
          <cell r="AQ222">
            <v>2.6215467572093099</v>
          </cell>
          <cell r="AR222">
            <v>2.6215467572093099</v>
          </cell>
          <cell r="AS222">
            <v>2.6215467572093099</v>
          </cell>
          <cell r="AT222">
            <v>2.6215467572093099</v>
          </cell>
          <cell r="AU222">
            <v>2.6215467572093099</v>
          </cell>
          <cell r="AV222">
            <v>2.6215467572093099</v>
          </cell>
          <cell r="AW222">
            <v>2.6215467572093099</v>
          </cell>
          <cell r="AX222">
            <v>2.6215467572093099</v>
          </cell>
          <cell r="AY222">
            <v>2.6215467572093099</v>
          </cell>
          <cell r="AZ222">
            <v>2.6215467572093099</v>
          </cell>
          <cell r="BA222">
            <v>2.6215467572093099</v>
          </cell>
          <cell r="BB222">
            <v>2.6215467572093099</v>
          </cell>
          <cell r="BC222">
            <v>2.6215467572093099</v>
          </cell>
          <cell r="BD222">
            <v>0</v>
          </cell>
          <cell r="BE222">
            <v>0</v>
          </cell>
          <cell r="BF222">
            <v>2.96648712</v>
          </cell>
          <cell r="BG222">
            <v>2.96648712</v>
          </cell>
          <cell r="BH222">
            <v>2.96648712</v>
          </cell>
          <cell r="BI222">
            <v>2.96648712</v>
          </cell>
          <cell r="BJ222">
            <v>2.96648712</v>
          </cell>
          <cell r="BK222">
            <v>2.96648712</v>
          </cell>
          <cell r="BL222">
            <v>2.96648712</v>
          </cell>
          <cell r="BM222">
            <v>2.96648712</v>
          </cell>
          <cell r="BN222">
            <v>2.96648712</v>
          </cell>
          <cell r="BO222">
            <v>2.96648712</v>
          </cell>
          <cell r="BP222">
            <v>2.96648712</v>
          </cell>
          <cell r="BQ222">
            <v>2.96648712</v>
          </cell>
          <cell r="BR222">
            <v>2.96648712</v>
          </cell>
          <cell r="BS222">
            <v>2.96648712</v>
          </cell>
          <cell r="BT222">
            <v>2.96648712</v>
          </cell>
          <cell r="BU222">
            <v>2.96648712</v>
          </cell>
          <cell r="BV222">
            <v>2.96648712</v>
          </cell>
          <cell r="BW222">
            <v>2.96648712</v>
          </cell>
          <cell r="BX222">
            <v>2.96648712</v>
          </cell>
          <cell r="BY222">
            <v>2.96648712</v>
          </cell>
          <cell r="BZ222">
            <v>2.96648712</v>
          </cell>
          <cell r="CA222">
            <v>2.96648712</v>
          </cell>
          <cell r="CB222">
            <v>2.96648712</v>
          </cell>
          <cell r="CC222">
            <v>2.96648712</v>
          </cell>
          <cell r="CD222">
            <v>0</v>
          </cell>
          <cell r="CE222">
            <v>1.58672566883721</v>
          </cell>
          <cell r="CF222">
            <v>1.58672566883721</v>
          </cell>
          <cell r="CG222">
            <v>1.58672566883721</v>
          </cell>
          <cell r="CH222">
            <v>1.58672566883721</v>
          </cell>
          <cell r="CI222">
            <v>1.58672566883721</v>
          </cell>
          <cell r="CJ222">
            <v>1.58672566883721</v>
          </cell>
          <cell r="CK222">
            <v>1.58672566883721</v>
          </cell>
          <cell r="CL222">
            <v>1.58672566883721</v>
          </cell>
          <cell r="CM222">
            <v>1.58672566883721</v>
          </cell>
          <cell r="CN222">
            <v>1.58672566883721</v>
          </cell>
          <cell r="CO222">
            <v>1.58672566883721</v>
          </cell>
          <cell r="CP222">
            <v>1.58672566883721</v>
          </cell>
          <cell r="CQ222">
            <v>1.58672566883721</v>
          </cell>
          <cell r="CR222">
            <v>1.58672566883721</v>
          </cell>
          <cell r="CS222">
            <v>1.58672566883721</v>
          </cell>
          <cell r="CT222">
            <v>1.58672566883721</v>
          </cell>
          <cell r="CU222">
            <v>1.58672566883721</v>
          </cell>
          <cell r="CV222">
            <v>1.58672566883721</v>
          </cell>
          <cell r="CW222">
            <v>1.58672566883721</v>
          </cell>
          <cell r="CX222">
            <v>1.58672566883721</v>
          </cell>
          <cell r="CY222">
            <v>1.58672566883721</v>
          </cell>
          <cell r="CZ222">
            <v>1.58672566883721</v>
          </cell>
          <cell r="DA222">
            <v>1.58672566883721</v>
          </cell>
          <cell r="DB222">
            <v>1.58672566883721</v>
          </cell>
          <cell r="DC222">
            <v>0</v>
          </cell>
          <cell r="DD222">
            <v>0</v>
          </cell>
          <cell r="DE222">
            <v>4.69118893395349</v>
          </cell>
          <cell r="DF222">
            <v>4.69118893395349</v>
          </cell>
          <cell r="DG222">
            <v>4.69118893395349</v>
          </cell>
          <cell r="DH222">
            <v>4.69118893395349</v>
          </cell>
          <cell r="DI222">
            <v>4.69118893395349</v>
          </cell>
          <cell r="DJ222">
            <v>4.69118893395349</v>
          </cell>
          <cell r="DK222">
            <v>4.69118893395349</v>
          </cell>
          <cell r="DL222">
            <v>4.69118893395349</v>
          </cell>
          <cell r="DM222">
            <v>4.69118893395349</v>
          </cell>
          <cell r="DN222">
            <v>4.69118893395349</v>
          </cell>
          <cell r="DO222">
            <v>4.69118893395349</v>
          </cell>
          <cell r="DP222">
            <v>4.69118893395349</v>
          </cell>
          <cell r="DQ222">
            <v>4.69118893395349</v>
          </cell>
          <cell r="DR222">
            <v>4.69118893395349</v>
          </cell>
          <cell r="DS222">
            <v>4.69118893395349</v>
          </cell>
          <cell r="DT222">
            <v>4.69118893395349</v>
          </cell>
          <cell r="DU222">
            <v>4.69118893395349</v>
          </cell>
          <cell r="DV222">
            <v>4.69118893395349</v>
          </cell>
          <cell r="DW222">
            <v>4.69118893395349</v>
          </cell>
          <cell r="DX222">
            <v>4.69118893395349</v>
          </cell>
          <cell r="DY222">
            <v>4.69118893395349</v>
          </cell>
          <cell r="DZ222">
            <v>4.69118893395349</v>
          </cell>
          <cell r="EA222">
            <v>4.69118893395349</v>
          </cell>
          <cell r="EB222">
            <v>4.69118893395349</v>
          </cell>
          <cell r="EC222">
            <v>0</v>
          </cell>
          <cell r="ED222">
            <v>2.3455944669767499</v>
          </cell>
          <cell r="EE222">
            <v>2.3455944669767499</v>
          </cell>
          <cell r="EF222">
            <v>2.3455944669767499</v>
          </cell>
          <cell r="EG222">
            <v>2.3455944669767499</v>
          </cell>
          <cell r="EH222">
            <v>2.3455944669767499</v>
          </cell>
          <cell r="EI222">
            <v>2.3455944669767499</v>
          </cell>
          <cell r="EJ222">
            <v>2.3455944669767499</v>
          </cell>
          <cell r="EK222">
            <v>2.3455944669767499</v>
          </cell>
          <cell r="EL222">
            <v>2.3455944669767499</v>
          </cell>
          <cell r="EM222">
            <v>2.3455944669767499</v>
          </cell>
          <cell r="EN222">
            <v>2.3455944669767499</v>
          </cell>
          <cell r="EO222">
            <v>2.3455944669767499</v>
          </cell>
          <cell r="EP222">
            <v>2.3455944669767499</v>
          </cell>
          <cell r="EQ222">
            <v>2.3455944669767499</v>
          </cell>
          <cell r="ER222">
            <v>2.3455944669767499</v>
          </cell>
          <cell r="ES222">
            <v>2.3455944669767499</v>
          </cell>
          <cell r="ET222">
            <v>2.3455944669767499</v>
          </cell>
          <cell r="EU222">
            <v>2.3455944669767499</v>
          </cell>
          <cell r="EV222">
            <v>2.3455944669767499</v>
          </cell>
          <cell r="EW222">
            <v>2.3455944669767499</v>
          </cell>
          <cell r="EX222">
            <v>2.3455944669767499</v>
          </cell>
          <cell r="EY222">
            <v>2.3455944669767499</v>
          </cell>
          <cell r="EZ222">
            <v>2.3455944669767499</v>
          </cell>
          <cell r="FA222">
            <v>2.3455944669767499</v>
          </cell>
          <cell r="FB222">
            <v>0</v>
          </cell>
          <cell r="FC222">
            <v>0</v>
          </cell>
          <cell r="FD222">
            <v>3.5873797730232599</v>
          </cell>
          <cell r="FE222">
            <v>3.5873797730232599</v>
          </cell>
          <cell r="FF222">
            <v>3.5873797730232599</v>
          </cell>
          <cell r="FG222">
            <v>3.5873797730232599</v>
          </cell>
          <cell r="FH222">
            <v>3.5873797730232599</v>
          </cell>
          <cell r="FI222">
            <v>3.5873797730232599</v>
          </cell>
          <cell r="FJ222">
            <v>3.5873797730232599</v>
          </cell>
          <cell r="FK222">
            <v>3.5873797730232599</v>
          </cell>
          <cell r="FL222">
            <v>3.5873797730232599</v>
          </cell>
          <cell r="FM222">
            <v>3.5873797730232599</v>
          </cell>
          <cell r="FN222">
            <v>3.5873797730232599</v>
          </cell>
          <cell r="FO222">
            <v>3.5873797730232599</v>
          </cell>
          <cell r="FP222">
            <v>3.5873797730232599</v>
          </cell>
          <cell r="FQ222">
            <v>3.5873797730232599</v>
          </cell>
          <cell r="FR222">
            <v>3.5873797730232599</v>
          </cell>
          <cell r="FS222">
            <v>3.5873797730232599</v>
          </cell>
          <cell r="FT222">
            <v>3.5873797730232599</v>
          </cell>
          <cell r="FU222">
            <v>3.5873797730232599</v>
          </cell>
          <cell r="FV222">
            <v>3.5873797730232599</v>
          </cell>
          <cell r="FW222">
            <v>3.5873797730232599</v>
          </cell>
          <cell r="FX222">
            <v>3.5873797730232599</v>
          </cell>
          <cell r="FY222">
            <v>3.5873797730232599</v>
          </cell>
          <cell r="FZ222">
            <v>3.5873797730232599</v>
          </cell>
          <cell r="GA222">
            <v>3.5873797730232599</v>
          </cell>
          <cell r="GB222">
            <v>0</v>
          </cell>
          <cell r="GC222">
            <v>1.65571374139535</v>
          </cell>
          <cell r="GD222">
            <v>1.65571374139535</v>
          </cell>
          <cell r="GE222">
            <v>1.65571374139535</v>
          </cell>
          <cell r="GF222">
            <v>1.65571374139535</v>
          </cell>
          <cell r="GG222">
            <v>1.65571374139535</v>
          </cell>
          <cell r="GH222">
            <v>1.65571374139535</v>
          </cell>
          <cell r="GI222">
            <v>1.65571374139535</v>
          </cell>
          <cell r="GJ222">
            <v>1.65571374139535</v>
          </cell>
          <cell r="GK222">
            <v>1.65571374139535</v>
          </cell>
          <cell r="GL222">
            <v>1.65571374139535</v>
          </cell>
          <cell r="GM222">
            <v>1.65571374139535</v>
          </cell>
          <cell r="GN222">
            <v>1.65571374139535</v>
          </cell>
          <cell r="GO222">
            <v>1.65571374139535</v>
          </cell>
          <cell r="GP222">
            <v>1.65571374139535</v>
          </cell>
          <cell r="GQ222">
            <v>1.65571374139535</v>
          </cell>
          <cell r="GR222">
            <v>1.65571374139535</v>
          </cell>
          <cell r="GS222">
            <v>1.65571374139535</v>
          </cell>
          <cell r="GT222">
            <v>1.65571374139535</v>
          </cell>
          <cell r="GU222">
            <v>1.65571374139535</v>
          </cell>
          <cell r="GV222">
            <v>1.65571374139535</v>
          </cell>
          <cell r="GW222">
            <v>1.65571374139535</v>
          </cell>
          <cell r="GX222">
            <v>1.65571374139535</v>
          </cell>
          <cell r="GY222">
            <v>1.65571374139535</v>
          </cell>
          <cell r="GZ222">
            <v>1.65571374139535</v>
          </cell>
        </row>
        <row r="223">
          <cell r="D223" t="str">
            <v>ELC89PP-WND1N</v>
          </cell>
          <cell r="E223">
            <v>0</v>
          </cell>
          <cell r="F223">
            <v>0</v>
          </cell>
          <cell r="G223">
            <v>237.012070734704</v>
          </cell>
          <cell r="H223">
            <v>239.333323917417</v>
          </cell>
          <cell r="I223">
            <v>236.45288084079601</v>
          </cell>
          <cell r="J223">
            <v>236.822025885344</v>
          </cell>
          <cell r="K223">
            <v>238.500142251721</v>
          </cell>
          <cell r="L223">
            <v>238.44284449349101</v>
          </cell>
          <cell r="M223">
            <v>229.801097371851</v>
          </cell>
          <cell r="N223">
            <v>212.09204543428299</v>
          </cell>
          <cell r="O223">
            <v>201.28609571075401</v>
          </cell>
          <cell r="P223">
            <v>195.798488858073</v>
          </cell>
          <cell r="Q223">
            <v>186.624618898503</v>
          </cell>
          <cell r="R223">
            <v>184.93983407546</v>
          </cell>
          <cell r="S223">
            <v>185.662847137265</v>
          </cell>
          <cell r="T223">
            <v>248.62957177147601</v>
          </cell>
          <cell r="U223">
            <v>258.75642269344002</v>
          </cell>
          <cell r="V223">
            <v>241.40751263034599</v>
          </cell>
          <cell r="W223">
            <v>209.90548904761701</v>
          </cell>
          <cell r="X223">
            <v>190.56018938940599</v>
          </cell>
          <cell r="Y223">
            <v>187.07938106245399</v>
          </cell>
          <cell r="Z223">
            <v>208.34448376919099</v>
          </cell>
          <cell r="AA223">
            <v>225.70242577523601</v>
          </cell>
          <cell r="AB223">
            <v>219.941094327478</v>
          </cell>
          <cell r="AC223">
            <v>217.40572572899899</v>
          </cell>
          <cell r="AD223">
            <v>225.039791909721</v>
          </cell>
          <cell r="AE223">
            <v>0</v>
          </cell>
          <cell r="AF223">
            <v>103.38504350153001</v>
          </cell>
          <cell r="AG223">
            <v>106.71485362141</v>
          </cell>
          <cell r="AH223">
            <v>107.119410929121</v>
          </cell>
          <cell r="AI223">
            <v>104.29578186984</v>
          </cell>
          <cell r="AJ223">
            <v>102.883892692496</v>
          </cell>
          <cell r="AK223">
            <v>101.78847402330599</v>
          </cell>
          <cell r="AL223">
            <v>97.029140931130001</v>
          </cell>
          <cell r="AM223">
            <v>87.799230883519797</v>
          </cell>
          <cell r="AN223">
            <v>86.772011987407197</v>
          </cell>
          <cell r="AO223">
            <v>88.324106489213307</v>
          </cell>
          <cell r="AP223">
            <v>89.346243695848102</v>
          </cell>
          <cell r="AQ223">
            <v>92.6408338999872</v>
          </cell>
          <cell r="AR223">
            <v>93.814535427882106</v>
          </cell>
          <cell r="AS223">
            <v>121.619171596529</v>
          </cell>
          <cell r="AT223">
            <v>127.822188142211</v>
          </cell>
          <cell r="AU223">
            <v>121.480082223873</v>
          </cell>
          <cell r="AV223">
            <v>110.829024174491</v>
          </cell>
          <cell r="AW223">
            <v>101.866726144721</v>
          </cell>
          <cell r="AX223">
            <v>100.435397199828</v>
          </cell>
          <cell r="AY223">
            <v>104.144558795226</v>
          </cell>
          <cell r="AZ223">
            <v>107.87655004213001</v>
          </cell>
          <cell r="BA223">
            <v>105.56873661556099</v>
          </cell>
          <cell r="BB223">
            <v>107.387477106099</v>
          </cell>
          <cell r="BC223">
            <v>110.844007662316</v>
          </cell>
          <cell r="BD223">
            <v>0</v>
          </cell>
          <cell r="BE223">
            <v>0</v>
          </cell>
          <cell r="BF223">
            <v>191.29515174593999</v>
          </cell>
          <cell r="BG223">
            <v>198.48316715964</v>
          </cell>
          <cell r="BH223">
            <v>203.69285938979999</v>
          </cell>
          <cell r="BI223">
            <v>204.781126026511</v>
          </cell>
          <cell r="BJ223">
            <v>207.06140237408999</v>
          </cell>
          <cell r="BK223">
            <v>201.59604073521101</v>
          </cell>
          <cell r="BL223">
            <v>193.05842483268</v>
          </cell>
          <cell r="BM223">
            <v>187.12212222132001</v>
          </cell>
          <cell r="BN223">
            <v>172.05456861945001</v>
          </cell>
          <cell r="BO223">
            <v>170.00977198589999</v>
          </cell>
          <cell r="BP223">
            <v>165.94474096629</v>
          </cell>
          <cell r="BQ223">
            <v>168.01549111412999</v>
          </cell>
          <cell r="BR223">
            <v>170.65790072298</v>
          </cell>
          <cell r="BS223">
            <v>181.64148929981999</v>
          </cell>
          <cell r="BT223">
            <v>190.43245417680001</v>
          </cell>
          <cell r="BU223">
            <v>196.31803162653</v>
          </cell>
          <cell r="BV223">
            <v>203.00887004111999</v>
          </cell>
          <cell r="BW223">
            <v>205.62559232192999</v>
          </cell>
          <cell r="BX223">
            <v>243.75734120826101</v>
          </cell>
          <cell r="BY223">
            <v>244.04679994464101</v>
          </cell>
          <cell r="BZ223">
            <v>245.68933307787</v>
          </cell>
          <cell r="CA223">
            <v>220.66410039003</v>
          </cell>
          <cell r="CB223">
            <v>204.08493966894</v>
          </cell>
          <cell r="CC223">
            <v>201.70827408599999</v>
          </cell>
          <cell r="CD223">
            <v>0</v>
          </cell>
          <cell r="CE223">
            <v>113.8834005277</v>
          </cell>
          <cell r="CF223">
            <v>117.708385100706</v>
          </cell>
          <cell r="CG223">
            <v>120.369500942084</v>
          </cell>
          <cell r="CH223">
            <v>118.66847195663</v>
          </cell>
          <cell r="CI223">
            <v>119.344840223769</v>
          </cell>
          <cell r="CJ223">
            <v>119.929422453575</v>
          </cell>
          <cell r="CK223">
            <v>118.465625224175</v>
          </cell>
          <cell r="CL223">
            <v>113.099003282384</v>
          </cell>
          <cell r="CM223">
            <v>104.478923440865</v>
          </cell>
          <cell r="CN223">
            <v>101.270154985261</v>
          </cell>
          <cell r="CO223">
            <v>99.912682745853701</v>
          </cell>
          <cell r="CP223">
            <v>101.650708929307</v>
          </cell>
          <cell r="CQ223">
            <v>102.003772395529</v>
          </cell>
          <cell r="CR223">
            <v>103.718448093841</v>
          </cell>
          <cell r="CS223">
            <v>105.855100443618</v>
          </cell>
          <cell r="CT223">
            <v>104.816677211109</v>
          </cell>
          <cell r="CU223">
            <v>104.832959258633</v>
          </cell>
          <cell r="CV223">
            <v>106.328170922605</v>
          </cell>
          <cell r="CW223">
            <v>128.083109186916</v>
          </cell>
          <cell r="CX223">
            <v>131.37903086705799</v>
          </cell>
          <cell r="CY223">
            <v>131.005963384469</v>
          </cell>
          <cell r="CZ223">
            <v>114.017639714504</v>
          </cell>
          <cell r="DA223">
            <v>106.031204660977</v>
          </cell>
          <cell r="DB223">
            <v>105.608413983071</v>
          </cell>
          <cell r="DC223">
            <v>0</v>
          </cell>
          <cell r="DD223">
            <v>0</v>
          </cell>
          <cell r="DE223">
            <v>508.07887753778903</v>
          </cell>
          <cell r="DF223">
            <v>518.03886695533197</v>
          </cell>
          <cell r="DG223">
            <v>526.32299858651197</v>
          </cell>
          <cell r="DH223">
            <v>530.93111134434696</v>
          </cell>
          <cell r="DI223">
            <v>523.80718014240097</v>
          </cell>
          <cell r="DJ223">
            <v>521.64745818556196</v>
          </cell>
          <cell r="DK223">
            <v>513.68153568382195</v>
          </cell>
          <cell r="DL223">
            <v>500.78777476777202</v>
          </cell>
          <cell r="DM223">
            <v>488.55754662613998</v>
          </cell>
          <cell r="DN223">
            <v>521.07591832265405</v>
          </cell>
          <cell r="DO223">
            <v>512.24769922318399</v>
          </cell>
          <cell r="DP223">
            <v>508.70260905459901</v>
          </cell>
          <cell r="DQ223">
            <v>476.91228595391198</v>
          </cell>
          <cell r="DR223">
            <v>462.280504235911</v>
          </cell>
          <cell r="DS223">
            <v>472.15491258681197</v>
          </cell>
          <cell r="DT223">
            <v>476.26153421339802</v>
          </cell>
          <cell r="DU223">
            <v>492.08011563863801</v>
          </cell>
          <cell r="DV223">
            <v>505.22714330441102</v>
          </cell>
          <cell r="DW223">
            <v>522.79048964293997</v>
          </cell>
          <cell r="DX223">
            <v>521.10666531893298</v>
          </cell>
          <cell r="DY223">
            <v>522.017395367375</v>
          </cell>
          <cell r="DZ223">
            <v>507.49776593097499</v>
          </cell>
          <cell r="EA223">
            <v>494.05176916045201</v>
          </cell>
          <cell r="EB223">
            <v>494.46998151739598</v>
          </cell>
          <cell r="EC223">
            <v>0</v>
          </cell>
          <cell r="ED223">
            <v>226.024321134404</v>
          </cell>
          <cell r="EE223">
            <v>231.632244469222</v>
          </cell>
          <cell r="EF223">
            <v>234.50514778110599</v>
          </cell>
          <cell r="EG223">
            <v>231.872737481435</v>
          </cell>
          <cell r="EH223">
            <v>228.13840528122199</v>
          </cell>
          <cell r="EI223">
            <v>224.00709771514201</v>
          </cell>
          <cell r="EJ223">
            <v>216.676605653042</v>
          </cell>
          <cell r="EK223">
            <v>207.915923642568</v>
          </cell>
          <cell r="EL223">
            <v>200.502002388232</v>
          </cell>
          <cell r="EM223">
            <v>211.93194035592501</v>
          </cell>
          <cell r="EN223">
            <v>211.27190648214599</v>
          </cell>
          <cell r="EO223">
            <v>209.54503568983401</v>
          </cell>
          <cell r="EP223">
            <v>194.90896874463201</v>
          </cell>
          <cell r="EQ223">
            <v>191.040465435263</v>
          </cell>
          <cell r="ER223">
            <v>199.51955217308199</v>
          </cell>
          <cell r="ES223">
            <v>204.44500635095699</v>
          </cell>
          <cell r="ET223">
            <v>208.29662356397901</v>
          </cell>
          <cell r="EU223">
            <v>207.35426870716199</v>
          </cell>
          <cell r="EV223">
            <v>216.46515508766399</v>
          </cell>
          <cell r="EW223">
            <v>222.18047963031</v>
          </cell>
          <cell r="EX223">
            <v>223.72954520496799</v>
          </cell>
          <cell r="EY223">
            <v>225.914451501006</v>
          </cell>
          <cell r="EZ223">
            <v>224.092371772055</v>
          </cell>
          <cell r="FA223">
            <v>228.979699494941</v>
          </cell>
          <cell r="FB223">
            <v>0</v>
          </cell>
          <cell r="FC223">
            <v>0</v>
          </cell>
          <cell r="FD223">
            <v>225.758534733293</v>
          </cell>
          <cell r="FE223">
            <v>226.19472421180299</v>
          </cell>
          <cell r="FF223">
            <v>228.35222185855801</v>
          </cell>
          <cell r="FG223">
            <v>223.35440186581201</v>
          </cell>
          <cell r="FH223">
            <v>214.95818424785</v>
          </cell>
          <cell r="FI223">
            <v>208.38498049512</v>
          </cell>
          <cell r="FJ223">
            <v>205.37656816008601</v>
          </cell>
          <cell r="FK223">
            <v>191.73190720657499</v>
          </cell>
          <cell r="FL223">
            <v>182.88107972446599</v>
          </cell>
          <cell r="FM223">
            <v>219.158206428357</v>
          </cell>
          <cell r="FN223">
            <v>220.51506753715</v>
          </cell>
          <cell r="FO223">
            <v>223.161368516598</v>
          </cell>
          <cell r="FP223">
            <v>207.47251515994299</v>
          </cell>
          <cell r="FQ223">
            <v>202.37969957574199</v>
          </cell>
          <cell r="FR223">
            <v>208.53318137771799</v>
          </cell>
          <cell r="FS223">
            <v>213.93506183019099</v>
          </cell>
          <cell r="FT223">
            <v>218.32556190587999</v>
          </cell>
          <cell r="FU223">
            <v>217.69107709186099</v>
          </cell>
          <cell r="FV223">
            <v>215.93362774757901</v>
          </cell>
          <cell r="FW223">
            <v>224.025249322826</v>
          </cell>
          <cell r="FX223">
            <v>228.466249015789</v>
          </cell>
          <cell r="FY223">
            <v>227.632977003592</v>
          </cell>
          <cell r="FZ223">
            <v>217.45255116714699</v>
          </cell>
          <cell r="GA223">
            <v>210.78065126457199</v>
          </cell>
          <cell r="GB223">
            <v>0</v>
          </cell>
          <cell r="GC223">
            <v>86.369171147681996</v>
          </cell>
          <cell r="GD223">
            <v>88.716927731827099</v>
          </cell>
          <cell r="GE223">
            <v>87.784814104158201</v>
          </cell>
          <cell r="GF223">
            <v>88.497650085639194</v>
          </cell>
          <cell r="GG223">
            <v>87.244738991213097</v>
          </cell>
          <cell r="GH223">
            <v>85.808655307842002</v>
          </cell>
          <cell r="GI223">
            <v>81.331529956057807</v>
          </cell>
          <cell r="GJ223">
            <v>70.5885619297229</v>
          </cell>
          <cell r="GK223">
            <v>60.6454038030475</v>
          </cell>
          <cell r="GL223">
            <v>75.466804356853999</v>
          </cell>
          <cell r="GM223">
            <v>76.670943593241006</v>
          </cell>
          <cell r="GN223">
            <v>78.329481527603804</v>
          </cell>
          <cell r="GO223">
            <v>74.603030124173102</v>
          </cell>
          <cell r="GP223">
            <v>76.776828967356394</v>
          </cell>
          <cell r="GQ223">
            <v>79.552587685713604</v>
          </cell>
          <cell r="GR223">
            <v>81.664057644195495</v>
          </cell>
          <cell r="GS223">
            <v>87.414357722969399</v>
          </cell>
          <cell r="GT223">
            <v>87.408342458472703</v>
          </cell>
          <cell r="GU223">
            <v>87.424575709311696</v>
          </cell>
          <cell r="GV223">
            <v>95.042199619021503</v>
          </cell>
          <cell r="GW223">
            <v>98.369451874749899</v>
          </cell>
          <cell r="GX223">
            <v>102.102893551959</v>
          </cell>
          <cell r="GY223">
            <v>99.306779682491296</v>
          </cell>
          <cell r="GZ223">
            <v>99.058741045317305</v>
          </cell>
        </row>
        <row r="224">
          <cell r="D224" t="str">
            <v>ELC89PP-WNDOFF1N</v>
          </cell>
          <cell r="E224">
            <v>0</v>
          </cell>
          <cell r="F224">
            <v>0</v>
          </cell>
          <cell r="G224">
            <v>316.01609431293798</v>
          </cell>
          <cell r="H224">
            <v>319.11109855655502</v>
          </cell>
          <cell r="I224">
            <v>315.27050778772798</v>
          </cell>
          <cell r="J224">
            <v>315.76270118046</v>
          </cell>
          <cell r="K224">
            <v>318.00018966896101</v>
          </cell>
          <cell r="L224">
            <v>317.92379265798797</v>
          </cell>
          <cell r="M224">
            <v>306.40146316246899</v>
          </cell>
          <cell r="N224">
            <v>282.78939391237702</v>
          </cell>
          <cell r="O224">
            <v>268.381460947672</v>
          </cell>
          <cell r="P224">
            <v>261.06465181076402</v>
          </cell>
          <cell r="Q224">
            <v>248.83282519800301</v>
          </cell>
          <cell r="R224">
            <v>246.58644543394701</v>
          </cell>
          <cell r="S224">
            <v>247.55046284968799</v>
          </cell>
          <cell r="T224">
            <v>331.50609569530002</v>
          </cell>
          <cell r="U224">
            <v>345.00856359125402</v>
          </cell>
          <cell r="V224">
            <v>321.87668350712698</v>
          </cell>
          <cell r="W224">
            <v>279.87398539682198</v>
          </cell>
          <cell r="X224">
            <v>254.08025251920799</v>
          </cell>
          <cell r="Y224">
            <v>249.439174749937</v>
          </cell>
          <cell r="Z224">
            <v>277.792645025588</v>
          </cell>
          <cell r="AA224">
            <v>300.93656770031401</v>
          </cell>
          <cell r="AB224">
            <v>293.25479243663801</v>
          </cell>
          <cell r="AC224">
            <v>289.87430097199803</v>
          </cell>
          <cell r="AD224">
            <v>300.053055879628</v>
          </cell>
          <cell r="AE224">
            <v>0</v>
          </cell>
          <cell r="AF224">
            <v>137.846724668707</v>
          </cell>
          <cell r="AG224">
            <v>142.28647149521299</v>
          </cell>
          <cell r="AH224">
            <v>142.825881238828</v>
          </cell>
          <cell r="AI224">
            <v>139.06104249312</v>
          </cell>
          <cell r="AJ224">
            <v>137.178523589994</v>
          </cell>
          <cell r="AK224">
            <v>135.717965364408</v>
          </cell>
          <cell r="AL224">
            <v>129.372187908173</v>
          </cell>
          <cell r="AM224">
            <v>117.06564117802699</v>
          </cell>
          <cell r="AN224">
            <v>115.69601598321</v>
          </cell>
          <cell r="AO224">
            <v>117.765475318951</v>
          </cell>
          <cell r="AP224">
            <v>119.128324927798</v>
          </cell>
          <cell r="AQ224">
            <v>123.52111186665</v>
          </cell>
          <cell r="AR224">
            <v>125.086047237176</v>
          </cell>
          <cell r="AS224">
            <v>162.15889546203999</v>
          </cell>
          <cell r="AT224">
            <v>170.429584189613</v>
          </cell>
          <cell r="AU224">
            <v>161.97344296516499</v>
          </cell>
          <cell r="AV224">
            <v>147.77203223265499</v>
          </cell>
          <cell r="AW224">
            <v>135.82230152629401</v>
          </cell>
          <cell r="AX224">
            <v>133.91386293310401</v>
          </cell>
          <cell r="AY224">
            <v>138.85941172696801</v>
          </cell>
          <cell r="AZ224">
            <v>143.835400056173</v>
          </cell>
          <cell r="BA224">
            <v>140.758315487414</v>
          </cell>
          <cell r="BB224">
            <v>143.18330280813299</v>
          </cell>
          <cell r="BC224">
            <v>147.792010216421</v>
          </cell>
          <cell r="BD224">
            <v>0</v>
          </cell>
          <cell r="BE224">
            <v>0</v>
          </cell>
          <cell r="BF224">
            <v>255.06020232792</v>
          </cell>
          <cell r="BG224">
            <v>264.64422287951999</v>
          </cell>
          <cell r="BH224">
            <v>271.59047918639999</v>
          </cell>
          <cell r="BI224">
            <v>273.041501368681</v>
          </cell>
          <cell r="BJ224">
            <v>276.08186983211999</v>
          </cell>
          <cell r="BK224">
            <v>268.794720980281</v>
          </cell>
          <cell r="BL224">
            <v>257.41123311024103</v>
          </cell>
          <cell r="BM224">
            <v>249.496162961761</v>
          </cell>
          <cell r="BN224">
            <v>229.40609149260001</v>
          </cell>
          <cell r="BO224">
            <v>226.67969598120001</v>
          </cell>
          <cell r="BP224">
            <v>221.25965462171999</v>
          </cell>
          <cell r="BQ224">
            <v>224.020654818841</v>
          </cell>
          <cell r="BR224">
            <v>227.54386763064099</v>
          </cell>
          <cell r="BS224">
            <v>242.188652399761</v>
          </cell>
          <cell r="BT224">
            <v>253.9099389024</v>
          </cell>
          <cell r="BU224">
            <v>261.75737550204002</v>
          </cell>
          <cell r="BV224">
            <v>270.67849338816097</v>
          </cell>
          <cell r="BW224">
            <v>274.16745642924099</v>
          </cell>
          <cell r="BX224">
            <v>325.00978827768103</v>
          </cell>
          <cell r="BY224">
            <v>325.39573325952</v>
          </cell>
          <cell r="BZ224">
            <v>327.58577743716103</v>
          </cell>
          <cell r="CA224">
            <v>294.21880052004099</v>
          </cell>
          <cell r="CB224">
            <v>272.11325289192001</v>
          </cell>
          <cell r="CC224">
            <v>268.94436544799999</v>
          </cell>
          <cell r="CD224">
            <v>0</v>
          </cell>
          <cell r="CE224">
            <v>151.84453403693399</v>
          </cell>
          <cell r="CF224">
            <v>156.944513467608</v>
          </cell>
          <cell r="CG224">
            <v>160.49266792277899</v>
          </cell>
          <cell r="CH224">
            <v>158.224629275506</v>
          </cell>
          <cell r="CI224">
            <v>159.12645363169199</v>
          </cell>
          <cell r="CJ224">
            <v>159.90589660476601</v>
          </cell>
          <cell r="CK224">
            <v>157.954166965566</v>
          </cell>
          <cell r="CL224">
            <v>150.79867104317901</v>
          </cell>
          <cell r="CM224">
            <v>139.30523125448701</v>
          </cell>
          <cell r="CN224">
            <v>135.02687331368199</v>
          </cell>
          <cell r="CO224">
            <v>133.21691032780501</v>
          </cell>
          <cell r="CP224">
            <v>135.53427857240899</v>
          </cell>
          <cell r="CQ224">
            <v>136.005029860706</v>
          </cell>
          <cell r="CR224">
            <v>138.29126412512099</v>
          </cell>
          <cell r="CS224">
            <v>141.140133924823</v>
          </cell>
          <cell r="CT224">
            <v>139.755569614812</v>
          </cell>
          <cell r="CU224">
            <v>139.77727901151101</v>
          </cell>
          <cell r="CV224">
            <v>141.77089456347301</v>
          </cell>
          <cell r="CW224">
            <v>170.777478915887</v>
          </cell>
          <cell r="CX224">
            <v>175.172041156078</v>
          </cell>
          <cell r="CY224">
            <v>174.67461784595699</v>
          </cell>
          <cell r="CZ224">
            <v>152.023519619339</v>
          </cell>
          <cell r="DA224">
            <v>141.37493954796901</v>
          </cell>
          <cell r="DB224">
            <v>140.811218644094</v>
          </cell>
          <cell r="DC224">
            <v>0</v>
          </cell>
          <cell r="DD224">
            <v>0</v>
          </cell>
          <cell r="DE224">
            <v>677.43850338371794</v>
          </cell>
          <cell r="DF224">
            <v>690.71848927377505</v>
          </cell>
          <cell r="DG224">
            <v>701.76399811534998</v>
          </cell>
          <cell r="DH224">
            <v>707.90814845912996</v>
          </cell>
          <cell r="DI224">
            <v>698.40957352320095</v>
          </cell>
          <cell r="DJ224">
            <v>695.52994424741701</v>
          </cell>
          <cell r="DK224">
            <v>684.90871424509498</v>
          </cell>
          <cell r="DL224">
            <v>667.71703302369599</v>
          </cell>
          <cell r="DM224">
            <v>651.41006216818698</v>
          </cell>
          <cell r="DN224">
            <v>694.76789109687195</v>
          </cell>
          <cell r="DO224">
            <v>682.99693229757895</v>
          </cell>
          <cell r="DP224">
            <v>678.270145406133</v>
          </cell>
          <cell r="DQ224">
            <v>635.88304793855002</v>
          </cell>
          <cell r="DR224">
            <v>616.37400564788197</v>
          </cell>
          <cell r="DS224">
            <v>629.53988344908305</v>
          </cell>
          <cell r="DT224">
            <v>635.01537895119702</v>
          </cell>
          <cell r="DU224">
            <v>656.106820851517</v>
          </cell>
          <cell r="DV224">
            <v>673.63619107254704</v>
          </cell>
          <cell r="DW224">
            <v>697.05398619058701</v>
          </cell>
          <cell r="DX224">
            <v>694.80888709191095</v>
          </cell>
          <cell r="DY224">
            <v>696.02319382316705</v>
          </cell>
          <cell r="DZ224">
            <v>676.66368790796696</v>
          </cell>
          <cell r="EA224">
            <v>658.73569221393598</v>
          </cell>
          <cell r="EB224">
            <v>659.29330868986096</v>
          </cell>
          <cell r="EC224">
            <v>0</v>
          </cell>
          <cell r="ED224">
            <v>301.365761512539</v>
          </cell>
          <cell r="EE224">
            <v>308.84299262563098</v>
          </cell>
          <cell r="EF224">
            <v>312.67353037480802</v>
          </cell>
          <cell r="EG224">
            <v>309.16364997524698</v>
          </cell>
          <cell r="EH224">
            <v>304.18454037496298</v>
          </cell>
          <cell r="EI224">
            <v>298.67613028685599</v>
          </cell>
          <cell r="EJ224">
            <v>288.90214087072201</v>
          </cell>
          <cell r="EK224">
            <v>277.22123152342402</v>
          </cell>
          <cell r="EL224">
            <v>267.33600318431002</v>
          </cell>
          <cell r="EM224">
            <v>282.575920474567</v>
          </cell>
          <cell r="EN224">
            <v>281.69587530952799</v>
          </cell>
          <cell r="EO224">
            <v>279.39338091977902</v>
          </cell>
          <cell r="EP224">
            <v>259.87862499284199</v>
          </cell>
          <cell r="EQ224">
            <v>254.72062058034999</v>
          </cell>
          <cell r="ER224">
            <v>266.02606956410801</v>
          </cell>
          <cell r="ES224">
            <v>272.59334180127701</v>
          </cell>
          <cell r="ET224">
            <v>277.728831418639</v>
          </cell>
          <cell r="EU224">
            <v>276.47235827621699</v>
          </cell>
          <cell r="EV224">
            <v>288.62020678355299</v>
          </cell>
          <cell r="EW224">
            <v>296.24063950707898</v>
          </cell>
          <cell r="EX224">
            <v>298.30606027328997</v>
          </cell>
          <cell r="EY224">
            <v>301.219268668008</v>
          </cell>
          <cell r="EZ224">
            <v>298.78982902940697</v>
          </cell>
          <cell r="FA224">
            <v>305.30626599325501</v>
          </cell>
          <cell r="FB224">
            <v>0</v>
          </cell>
          <cell r="FC224">
            <v>0</v>
          </cell>
          <cell r="FD224">
            <v>301.01137964439101</v>
          </cell>
          <cell r="FE224">
            <v>301.59296561573598</v>
          </cell>
          <cell r="FF224">
            <v>304.469629144745</v>
          </cell>
          <cell r="FG224">
            <v>297.80586915441501</v>
          </cell>
          <cell r="FH224">
            <v>286.61091233046801</v>
          </cell>
          <cell r="FI224">
            <v>277.84664066016097</v>
          </cell>
          <cell r="FJ224">
            <v>273.83542421344799</v>
          </cell>
          <cell r="FK224">
            <v>255.642542942099</v>
          </cell>
          <cell r="FL224">
            <v>243.84143963262099</v>
          </cell>
          <cell r="FM224">
            <v>292.21094190447701</v>
          </cell>
          <cell r="FN224">
            <v>294.020090049533</v>
          </cell>
          <cell r="FO224">
            <v>297.54849135546402</v>
          </cell>
          <cell r="FP224">
            <v>276.63002021325798</v>
          </cell>
          <cell r="FQ224">
            <v>269.839599434322</v>
          </cell>
          <cell r="FR224">
            <v>278.04424183695602</v>
          </cell>
          <cell r="FS224">
            <v>285.24674910692102</v>
          </cell>
          <cell r="FT224">
            <v>291.10074920784001</v>
          </cell>
          <cell r="FU224">
            <v>290.25476945581403</v>
          </cell>
          <cell r="FV224">
            <v>287.91150366343902</v>
          </cell>
          <cell r="FW224">
            <v>298.700332430434</v>
          </cell>
          <cell r="FX224">
            <v>304.62166535438502</v>
          </cell>
          <cell r="FY224">
            <v>303.51063600478898</v>
          </cell>
          <cell r="FZ224">
            <v>289.93673488952902</v>
          </cell>
          <cell r="GA224">
            <v>281.04086835276303</v>
          </cell>
          <cell r="GB224">
            <v>0</v>
          </cell>
          <cell r="GC224">
            <v>115.15889486357599</v>
          </cell>
          <cell r="GD224">
            <v>118.28923697577</v>
          </cell>
          <cell r="GE224">
            <v>117.04641880554399</v>
          </cell>
          <cell r="GF224">
            <v>117.996866780852</v>
          </cell>
          <cell r="GG224">
            <v>116.326318654951</v>
          </cell>
          <cell r="GH224">
            <v>114.411540410456</v>
          </cell>
          <cell r="GI224">
            <v>108.44203994141</v>
          </cell>
          <cell r="GJ224">
            <v>94.1180825729638</v>
          </cell>
          <cell r="GK224">
            <v>80.860538404063306</v>
          </cell>
          <cell r="GL224">
            <v>100.622405809139</v>
          </cell>
          <cell r="GM224">
            <v>102.227924790988</v>
          </cell>
          <cell r="GN224">
            <v>104.43930870347199</v>
          </cell>
          <cell r="GO224">
            <v>99.470706832230803</v>
          </cell>
          <cell r="GP224">
            <v>102.369105289809</v>
          </cell>
          <cell r="GQ224">
            <v>106.07011691428499</v>
          </cell>
          <cell r="GR224">
            <v>108.88541019226101</v>
          </cell>
          <cell r="GS224">
            <v>116.55247696395899</v>
          </cell>
          <cell r="GT224">
            <v>116.54445661129699</v>
          </cell>
          <cell r="GU224">
            <v>116.566100945749</v>
          </cell>
          <cell r="GV224">
            <v>126.72293282536199</v>
          </cell>
          <cell r="GW224">
            <v>131.15926916633299</v>
          </cell>
          <cell r="GX224">
            <v>136.13719140261199</v>
          </cell>
          <cell r="GY224">
            <v>132.409039576655</v>
          </cell>
          <cell r="GZ224">
            <v>132.078321393756</v>
          </cell>
        </row>
        <row r="225">
          <cell r="D225" t="str">
            <v>ELC90PP-MSW1E</v>
          </cell>
          <cell r="E225">
            <v>0</v>
          </cell>
          <cell r="F225">
            <v>0</v>
          </cell>
          <cell r="G225">
            <v>17.565073003255801</v>
          </cell>
          <cell r="H225">
            <v>17.565073003255801</v>
          </cell>
          <cell r="I225">
            <v>17.565073003255801</v>
          </cell>
          <cell r="J225">
            <v>17.565073003255801</v>
          </cell>
          <cell r="K225">
            <v>17.565073003255801</v>
          </cell>
          <cell r="L225">
            <v>17.565073003255801</v>
          </cell>
          <cell r="M225">
            <v>17.565073003255801</v>
          </cell>
          <cell r="N225">
            <v>0</v>
          </cell>
          <cell r="O225">
            <v>0</v>
          </cell>
          <cell r="P225">
            <v>15.025544376277301</v>
          </cell>
          <cell r="Q225">
            <v>0</v>
          </cell>
          <cell r="R225">
            <v>0</v>
          </cell>
          <cell r="S225">
            <v>17.565073003255801</v>
          </cell>
          <cell r="T225">
            <v>0</v>
          </cell>
          <cell r="U225">
            <v>0</v>
          </cell>
          <cell r="V225">
            <v>17.565073003255801</v>
          </cell>
          <cell r="W225">
            <v>17.565073003255801</v>
          </cell>
          <cell r="X225">
            <v>17.565073003255801</v>
          </cell>
          <cell r="Y225">
            <v>17.565073003255801</v>
          </cell>
          <cell r="Z225">
            <v>17.565073003255801</v>
          </cell>
          <cell r="AA225">
            <v>17.565073003255801</v>
          </cell>
          <cell r="AB225">
            <v>17.565073003255801</v>
          </cell>
          <cell r="AC225">
            <v>17.565073003255801</v>
          </cell>
          <cell r="AD225">
            <v>17.565073003255801</v>
          </cell>
          <cell r="AE225">
            <v>0</v>
          </cell>
          <cell r="AF225">
            <v>8.0418406520930503</v>
          </cell>
          <cell r="AG225">
            <v>8.0418406520930503</v>
          </cell>
          <cell r="AH225">
            <v>8.0418406520930503</v>
          </cell>
          <cell r="AI225">
            <v>8.0418406520930503</v>
          </cell>
          <cell r="AJ225">
            <v>8.0418406520930503</v>
          </cell>
          <cell r="AK225">
            <v>8.0418406520930503</v>
          </cell>
          <cell r="AL225">
            <v>8.0418406520930503</v>
          </cell>
          <cell r="AM225">
            <v>8.0418406520930503</v>
          </cell>
          <cell r="AN225">
            <v>0</v>
          </cell>
          <cell r="AO225">
            <v>0</v>
          </cell>
          <cell r="AP225">
            <v>8.0418406520930503</v>
          </cell>
          <cell r="AQ225">
            <v>0</v>
          </cell>
          <cell r="AR225">
            <v>8.0418406520930503</v>
          </cell>
          <cell r="AS225">
            <v>0</v>
          </cell>
          <cell r="AT225">
            <v>8.0418406520930503</v>
          </cell>
          <cell r="AU225">
            <v>0</v>
          </cell>
          <cell r="AV225">
            <v>8.0418406520930503</v>
          </cell>
          <cell r="AW225">
            <v>8.0418406520930503</v>
          </cell>
          <cell r="AX225">
            <v>8.0418406520930503</v>
          </cell>
          <cell r="AY225">
            <v>8.0418406520930503</v>
          </cell>
          <cell r="AZ225">
            <v>8.0418406520930503</v>
          </cell>
          <cell r="BA225">
            <v>8.0418406520930503</v>
          </cell>
          <cell r="BB225">
            <v>8.0418406520930503</v>
          </cell>
          <cell r="BC225">
            <v>8.0418406520930503</v>
          </cell>
          <cell r="BD225">
            <v>0</v>
          </cell>
          <cell r="BE225">
            <v>0</v>
          </cell>
          <cell r="BF225">
            <v>9.0999775800000098</v>
          </cell>
          <cell r="BG225">
            <v>9.0999775800000098</v>
          </cell>
          <cell r="BH225">
            <v>9.0999775800000098</v>
          </cell>
          <cell r="BI225">
            <v>9.0999775800000098</v>
          </cell>
          <cell r="BJ225">
            <v>9.0999775800000098</v>
          </cell>
          <cell r="BK225">
            <v>9.0999775800000098</v>
          </cell>
          <cell r="BL225">
            <v>9.0999775800000098</v>
          </cell>
          <cell r="BM225">
            <v>9.0999775800000098</v>
          </cell>
          <cell r="BN225">
            <v>0</v>
          </cell>
          <cell r="BO225">
            <v>9.0999775800000098</v>
          </cell>
          <cell r="BP225">
            <v>0</v>
          </cell>
          <cell r="BQ225">
            <v>9.0999775800000098</v>
          </cell>
          <cell r="BR225">
            <v>0</v>
          </cell>
          <cell r="BS225">
            <v>0</v>
          </cell>
          <cell r="BT225">
            <v>9.0999775800000098</v>
          </cell>
          <cell r="BU225">
            <v>9.0999775800000098</v>
          </cell>
          <cell r="BV225">
            <v>9.0999775800000098</v>
          </cell>
          <cell r="BW225">
            <v>9.0999775800000098</v>
          </cell>
          <cell r="BX225">
            <v>9.0999775800000098</v>
          </cell>
          <cell r="BY225">
            <v>9.0999775800000098</v>
          </cell>
          <cell r="BZ225">
            <v>9.0999775800000098</v>
          </cell>
          <cell r="CA225">
            <v>9.0999775800000098</v>
          </cell>
          <cell r="CB225">
            <v>9.0999775800000098</v>
          </cell>
          <cell r="CC225">
            <v>9.0999775800000098</v>
          </cell>
          <cell r="CD225">
            <v>0</v>
          </cell>
          <cell r="CE225">
            <v>4.8674298683721</v>
          </cell>
          <cell r="CF225">
            <v>4.8674298683721</v>
          </cell>
          <cell r="CG225">
            <v>4.8674298683721</v>
          </cell>
          <cell r="CH225">
            <v>4.8674298683721</v>
          </cell>
          <cell r="CI225">
            <v>4.8674298683721</v>
          </cell>
          <cell r="CJ225">
            <v>4.8674298683721</v>
          </cell>
          <cell r="CK225">
            <v>4.8674298683721</v>
          </cell>
          <cell r="CL225">
            <v>4.8674298683721</v>
          </cell>
          <cell r="CM225">
            <v>0</v>
          </cell>
          <cell r="CN225">
            <v>0</v>
          </cell>
          <cell r="CO225">
            <v>4.8674298683721</v>
          </cell>
          <cell r="CP225">
            <v>4.8674298683721</v>
          </cell>
          <cell r="CQ225">
            <v>0</v>
          </cell>
          <cell r="CR225">
            <v>4.8674298683721</v>
          </cell>
          <cell r="CS225">
            <v>0</v>
          </cell>
          <cell r="CT225">
            <v>4.8674298683721</v>
          </cell>
          <cell r="CU225">
            <v>4.8674298683721</v>
          </cell>
          <cell r="CV225">
            <v>4.8674298683721</v>
          </cell>
          <cell r="CW225">
            <v>4.8674298683721</v>
          </cell>
          <cell r="CX225">
            <v>4.8674298683721</v>
          </cell>
          <cell r="CY225">
            <v>4.8674298683721</v>
          </cell>
          <cell r="CZ225">
            <v>4.8674298683721</v>
          </cell>
          <cell r="DA225">
            <v>4.8674298683721</v>
          </cell>
          <cell r="DB225">
            <v>4.8674298683721</v>
          </cell>
          <cell r="DC225">
            <v>0</v>
          </cell>
          <cell r="DD225">
            <v>0</v>
          </cell>
          <cell r="DE225">
            <v>14.390662219534899</v>
          </cell>
          <cell r="DF225">
            <v>14.390662219534899</v>
          </cell>
          <cell r="DG225">
            <v>14.390662219534899</v>
          </cell>
          <cell r="DH225">
            <v>14.390662219534899</v>
          </cell>
          <cell r="DI225">
            <v>14.390662219534899</v>
          </cell>
          <cell r="DJ225">
            <v>14.390662219534899</v>
          </cell>
          <cell r="DK225">
            <v>14.390662219534899</v>
          </cell>
          <cell r="DL225">
            <v>14.390662219534899</v>
          </cell>
          <cell r="DM225">
            <v>14.390662219534899</v>
          </cell>
          <cell r="DN225">
            <v>0</v>
          </cell>
          <cell r="DO225">
            <v>0</v>
          </cell>
          <cell r="DP225">
            <v>14.390662219534899</v>
          </cell>
          <cell r="DQ225">
            <v>0</v>
          </cell>
          <cell r="DR225">
            <v>14.390662219534899</v>
          </cell>
          <cell r="DS225">
            <v>0</v>
          </cell>
          <cell r="DT225">
            <v>14.390662219534899</v>
          </cell>
          <cell r="DU225">
            <v>14.390662219534899</v>
          </cell>
          <cell r="DV225">
            <v>14.390662219534899</v>
          </cell>
          <cell r="DW225">
            <v>14.390662219534899</v>
          </cell>
          <cell r="DX225">
            <v>14.390662219534899</v>
          </cell>
          <cell r="DY225">
            <v>14.390662219534899</v>
          </cell>
          <cell r="DZ225">
            <v>14.390662219534899</v>
          </cell>
          <cell r="EA225">
            <v>14.390662219534899</v>
          </cell>
          <cell r="EB225">
            <v>14.390662219534899</v>
          </cell>
          <cell r="EC225">
            <v>0</v>
          </cell>
          <cell r="ED225">
            <v>7.1953311097674604</v>
          </cell>
          <cell r="EE225">
            <v>7.1953311097674604</v>
          </cell>
          <cell r="EF225">
            <v>7.1953311097674604</v>
          </cell>
          <cell r="EG225">
            <v>7.1953311097674604</v>
          </cell>
          <cell r="EH225">
            <v>7.1953311097674604</v>
          </cell>
          <cell r="EI225">
            <v>7.1953311097674604</v>
          </cell>
          <cell r="EJ225">
            <v>7.1953311097674604</v>
          </cell>
          <cell r="EK225">
            <v>7.1953311097674604</v>
          </cell>
          <cell r="EL225">
            <v>7.1953311097674604</v>
          </cell>
          <cell r="EM225">
            <v>0</v>
          </cell>
          <cell r="EN225">
            <v>7.1953311097674604</v>
          </cell>
          <cell r="EO225">
            <v>0</v>
          </cell>
          <cell r="EP225">
            <v>7.1953311097674604</v>
          </cell>
          <cell r="EQ225">
            <v>0</v>
          </cell>
          <cell r="ER225">
            <v>0</v>
          </cell>
          <cell r="ES225">
            <v>7.1953311097674604</v>
          </cell>
          <cell r="ET225">
            <v>7.1953311097674604</v>
          </cell>
          <cell r="EU225">
            <v>7.1953311097674604</v>
          </cell>
          <cell r="EV225">
            <v>7.1953311097674604</v>
          </cell>
          <cell r="EW225">
            <v>7.1953311097674604</v>
          </cell>
          <cell r="EX225">
            <v>7.1953311097674604</v>
          </cell>
          <cell r="EY225">
            <v>7.1953311097674604</v>
          </cell>
          <cell r="EZ225">
            <v>7.1953311097674604</v>
          </cell>
          <cell r="FA225">
            <v>7.1953311097674604</v>
          </cell>
          <cell r="FB225">
            <v>0</v>
          </cell>
          <cell r="FC225">
            <v>0</v>
          </cell>
          <cell r="FD225">
            <v>11.0046240502326</v>
          </cell>
          <cell r="FE225">
            <v>11.0046240502326</v>
          </cell>
          <cell r="FF225">
            <v>11.0046240502326</v>
          </cell>
          <cell r="FG225">
            <v>11.0046240502326</v>
          </cell>
          <cell r="FH225">
            <v>11.0046240502326</v>
          </cell>
          <cell r="FI225">
            <v>11.0046240502326</v>
          </cell>
          <cell r="FJ225">
            <v>11.0046240502326</v>
          </cell>
          <cell r="FK225">
            <v>11.0046240502326</v>
          </cell>
          <cell r="FL225">
            <v>0</v>
          </cell>
          <cell r="FM225">
            <v>0</v>
          </cell>
          <cell r="FN225">
            <v>11.0046240502326</v>
          </cell>
          <cell r="FO225">
            <v>0</v>
          </cell>
          <cell r="FP225">
            <v>11.0046240502326</v>
          </cell>
          <cell r="FQ225">
            <v>0</v>
          </cell>
          <cell r="FR225">
            <v>0</v>
          </cell>
          <cell r="FS225">
            <v>11.0046240502326</v>
          </cell>
          <cell r="FT225">
            <v>11.0046240502326</v>
          </cell>
          <cell r="FU225">
            <v>11.0046240502326</v>
          </cell>
          <cell r="FV225">
            <v>11.0046240502326</v>
          </cell>
          <cell r="FW225">
            <v>11.0046240502326</v>
          </cell>
          <cell r="FX225">
            <v>11.0046240502326</v>
          </cell>
          <cell r="FY225">
            <v>11.0046240502326</v>
          </cell>
          <cell r="FZ225">
            <v>11.0046240502326</v>
          </cell>
          <cell r="GA225">
            <v>11.0046240502326</v>
          </cell>
          <cell r="GB225">
            <v>0</v>
          </cell>
          <cell r="GC225">
            <v>5.0790572539534899</v>
          </cell>
          <cell r="GD225">
            <v>5.0790572539534899</v>
          </cell>
          <cell r="GE225">
            <v>5.0790572539534899</v>
          </cell>
          <cell r="GF225">
            <v>5.0790572539534899</v>
          </cell>
          <cell r="GG225">
            <v>5.0790572539534899</v>
          </cell>
          <cell r="GH225">
            <v>5.0790572539534899</v>
          </cell>
          <cell r="GI225">
            <v>5.0790572539534899</v>
          </cell>
          <cell r="GJ225">
            <v>0</v>
          </cell>
          <cell r="GK225">
            <v>5.0790572539534899</v>
          </cell>
          <cell r="GL225">
            <v>0</v>
          </cell>
          <cell r="GM225">
            <v>5.0790572539534899</v>
          </cell>
          <cell r="GN225">
            <v>0</v>
          </cell>
          <cell r="GO225">
            <v>5.0790572539534899</v>
          </cell>
          <cell r="GP225">
            <v>0</v>
          </cell>
          <cell r="GQ225">
            <v>5.0790572539534899</v>
          </cell>
          <cell r="GR225">
            <v>0</v>
          </cell>
          <cell r="GS225">
            <v>5.0790572539534899</v>
          </cell>
          <cell r="GT225">
            <v>5.0790572539534899</v>
          </cell>
          <cell r="GU225">
            <v>5.0790572539534899</v>
          </cell>
          <cell r="GV225">
            <v>5.0790572539534899</v>
          </cell>
          <cell r="GW225">
            <v>5.0790572539534899</v>
          </cell>
          <cell r="GX225">
            <v>5.0790572539534899</v>
          </cell>
          <cell r="GY225">
            <v>5.0790572539534899</v>
          </cell>
          <cell r="GZ225">
            <v>5.0790572539534899</v>
          </cell>
        </row>
        <row r="226">
          <cell r="D226" t="str">
            <v>ELC90PP-MSW1N</v>
          </cell>
          <cell r="E226">
            <v>0</v>
          </cell>
          <cell r="F226">
            <v>0</v>
          </cell>
          <cell r="G226">
            <v>9.3003237209302405</v>
          </cell>
          <cell r="H226">
            <v>9.3003237209302405</v>
          </cell>
          <cell r="I226">
            <v>9.3003237209302405</v>
          </cell>
          <cell r="J226">
            <v>9.3003237209302405</v>
          </cell>
          <cell r="K226">
            <v>9.3003237209302405</v>
          </cell>
          <cell r="L226">
            <v>9.3003237209302405</v>
          </cell>
          <cell r="M226">
            <v>9.3003237209302405</v>
          </cell>
          <cell r="N226">
            <v>0</v>
          </cell>
          <cell r="O226">
            <v>0</v>
          </cell>
          <cell r="P226">
            <v>7.9556986046516602</v>
          </cell>
          <cell r="Q226">
            <v>0</v>
          </cell>
          <cell r="R226">
            <v>0</v>
          </cell>
          <cell r="S226">
            <v>9.3003237209302405</v>
          </cell>
          <cell r="T226">
            <v>0</v>
          </cell>
          <cell r="U226">
            <v>0</v>
          </cell>
          <cell r="V226">
            <v>9.3003237209302405</v>
          </cell>
          <cell r="W226">
            <v>9.3003237209302405</v>
          </cell>
          <cell r="X226">
            <v>9.3003237209302405</v>
          </cell>
          <cell r="Y226">
            <v>9.3003237209302405</v>
          </cell>
          <cell r="Z226">
            <v>9.3003237209302405</v>
          </cell>
          <cell r="AA226">
            <v>9.3003237209302405</v>
          </cell>
          <cell r="AB226">
            <v>9.3003237209302405</v>
          </cell>
          <cell r="AC226">
            <v>9.3003237209302405</v>
          </cell>
          <cell r="AD226">
            <v>9.3003237209302405</v>
          </cell>
          <cell r="AE226">
            <v>0</v>
          </cell>
          <cell r="AF226">
            <v>4.2579795348837299</v>
          </cell>
          <cell r="AG226">
            <v>4.2579795348837299</v>
          </cell>
          <cell r="AH226">
            <v>4.2579795348837299</v>
          </cell>
          <cell r="AI226">
            <v>4.2579795348837299</v>
          </cell>
          <cell r="AJ226">
            <v>4.2579795348837299</v>
          </cell>
          <cell r="AK226">
            <v>4.2579795348837299</v>
          </cell>
          <cell r="AL226">
            <v>4.2579795348837299</v>
          </cell>
          <cell r="AM226">
            <v>4.2579795348837299</v>
          </cell>
          <cell r="AN226">
            <v>0</v>
          </cell>
          <cell r="AO226">
            <v>0</v>
          </cell>
          <cell r="AP226">
            <v>4.2579795348837299</v>
          </cell>
          <cell r="AQ226">
            <v>0</v>
          </cell>
          <cell r="AR226">
            <v>4.2579795348837299</v>
          </cell>
          <cell r="AS226">
            <v>0</v>
          </cell>
          <cell r="AT226">
            <v>4.2579795348837299</v>
          </cell>
          <cell r="AU226">
            <v>0</v>
          </cell>
          <cell r="AV226">
            <v>4.2579795348837299</v>
          </cell>
          <cell r="AW226">
            <v>4.2579795348837299</v>
          </cell>
          <cell r="AX226">
            <v>4.2579795348837299</v>
          </cell>
          <cell r="AY226">
            <v>4.2579795348837299</v>
          </cell>
          <cell r="AZ226">
            <v>4.2579795348837299</v>
          </cell>
          <cell r="BA226">
            <v>4.2579795348837299</v>
          </cell>
          <cell r="BB226">
            <v>4.2579795348837299</v>
          </cell>
          <cell r="BC226">
            <v>4.2579795348837299</v>
          </cell>
          <cell r="BD226">
            <v>0</v>
          </cell>
          <cell r="BE226">
            <v>0</v>
          </cell>
          <cell r="BF226">
            <v>4.8182400000000101</v>
          </cell>
          <cell r="BG226">
            <v>4.8182400000000101</v>
          </cell>
          <cell r="BH226">
            <v>4.8182400000000101</v>
          </cell>
          <cell r="BI226">
            <v>4.8182400000000101</v>
          </cell>
          <cell r="BJ226">
            <v>4.8182400000000101</v>
          </cell>
          <cell r="BK226">
            <v>4.8182400000000101</v>
          </cell>
          <cell r="BL226">
            <v>4.8182400000000101</v>
          </cell>
          <cell r="BM226">
            <v>4.8182400000000101</v>
          </cell>
          <cell r="BN226">
            <v>0</v>
          </cell>
          <cell r="BO226">
            <v>4.8182400000000101</v>
          </cell>
          <cell r="BP226">
            <v>0</v>
          </cell>
          <cell r="BQ226">
            <v>4.8182400000000101</v>
          </cell>
          <cell r="BR226">
            <v>0</v>
          </cell>
          <cell r="BS226">
            <v>0</v>
          </cell>
          <cell r="BT226">
            <v>4.8182400000000101</v>
          </cell>
          <cell r="BU226">
            <v>4.8182400000000101</v>
          </cell>
          <cell r="BV226">
            <v>4.8182400000000101</v>
          </cell>
          <cell r="BW226">
            <v>4.8182400000000101</v>
          </cell>
          <cell r="BX226">
            <v>4.8182400000000101</v>
          </cell>
          <cell r="BY226">
            <v>4.8182400000000101</v>
          </cell>
          <cell r="BZ226">
            <v>4.8182400000000101</v>
          </cell>
          <cell r="CA226">
            <v>4.8182400000000101</v>
          </cell>
          <cell r="CB226">
            <v>4.8182400000000101</v>
          </cell>
          <cell r="CC226">
            <v>4.8182400000000101</v>
          </cell>
          <cell r="CD226">
            <v>0</v>
          </cell>
          <cell r="CE226">
            <v>2.57719813953489</v>
          </cell>
          <cell r="CF226">
            <v>2.57719813953489</v>
          </cell>
          <cell r="CG226">
            <v>2.57719813953489</v>
          </cell>
          <cell r="CH226">
            <v>2.57719813953489</v>
          </cell>
          <cell r="CI226">
            <v>2.57719813953489</v>
          </cell>
          <cell r="CJ226">
            <v>2.57719813953489</v>
          </cell>
          <cell r="CK226">
            <v>2.57719813953489</v>
          </cell>
          <cell r="CL226">
            <v>0</v>
          </cell>
          <cell r="CM226">
            <v>2.57719813953489</v>
          </cell>
          <cell r="CN226">
            <v>0</v>
          </cell>
          <cell r="CO226">
            <v>2.57719813953489</v>
          </cell>
          <cell r="CP226">
            <v>2.57719813953489</v>
          </cell>
          <cell r="CQ226">
            <v>0</v>
          </cell>
          <cell r="CR226">
            <v>2.57719813953489</v>
          </cell>
          <cell r="CS226">
            <v>0</v>
          </cell>
          <cell r="CT226">
            <v>2.57719813953489</v>
          </cell>
          <cell r="CU226">
            <v>2.57719813953489</v>
          </cell>
          <cell r="CV226">
            <v>2.57719813953489</v>
          </cell>
          <cell r="CW226">
            <v>2.57719813953489</v>
          </cell>
          <cell r="CX226">
            <v>2.57719813953489</v>
          </cell>
          <cell r="CY226">
            <v>2.57719813953489</v>
          </cell>
          <cell r="CZ226">
            <v>2.57719813953489</v>
          </cell>
          <cell r="DA226">
            <v>2.57719813953489</v>
          </cell>
          <cell r="DB226">
            <v>2.57719813953489</v>
          </cell>
          <cell r="DC226">
            <v>0</v>
          </cell>
          <cell r="DD226">
            <v>0</v>
          </cell>
          <cell r="DE226">
            <v>7.6195423255814001</v>
          </cell>
          <cell r="DF226">
            <v>7.6195423255814001</v>
          </cell>
          <cell r="DG226">
            <v>7.6195423255814001</v>
          </cell>
          <cell r="DH226">
            <v>7.6195423255814001</v>
          </cell>
          <cell r="DI226">
            <v>7.6195423255814001</v>
          </cell>
          <cell r="DJ226">
            <v>7.6195423255814001</v>
          </cell>
          <cell r="DK226">
            <v>7.6195423255814001</v>
          </cell>
          <cell r="DL226">
            <v>7.6195423255814001</v>
          </cell>
          <cell r="DM226">
            <v>7.6195423255814001</v>
          </cell>
          <cell r="DN226">
            <v>0</v>
          </cell>
          <cell r="DO226">
            <v>0</v>
          </cell>
          <cell r="DP226">
            <v>7.6195423255814001</v>
          </cell>
          <cell r="DQ226">
            <v>0</v>
          </cell>
          <cell r="DR226">
            <v>7.6195423255814001</v>
          </cell>
          <cell r="DS226">
            <v>0</v>
          </cell>
          <cell r="DT226">
            <v>7.6195423255814001</v>
          </cell>
          <cell r="DU226">
            <v>7.6195423255814001</v>
          </cell>
          <cell r="DV226">
            <v>7.6195423255814001</v>
          </cell>
          <cell r="DW226">
            <v>7.6195423255814001</v>
          </cell>
          <cell r="DX226">
            <v>7.6195423255814001</v>
          </cell>
          <cell r="DY226">
            <v>7.6195423255814001</v>
          </cell>
          <cell r="DZ226">
            <v>7.6195423255814001</v>
          </cell>
          <cell r="EA226">
            <v>7.6195423255814001</v>
          </cell>
          <cell r="EB226">
            <v>7.6195423255814001</v>
          </cell>
          <cell r="EC226">
            <v>0</v>
          </cell>
          <cell r="ED226">
            <v>3.8097711627907</v>
          </cell>
          <cell r="EE226">
            <v>3.8097711627907</v>
          </cell>
          <cell r="EF226">
            <v>3.8097711627907</v>
          </cell>
          <cell r="EG226">
            <v>3.8097711627907</v>
          </cell>
          <cell r="EH226">
            <v>3.8097711627907</v>
          </cell>
          <cell r="EI226">
            <v>3.8097711627907</v>
          </cell>
          <cell r="EJ226">
            <v>3.8097711627907</v>
          </cell>
          <cell r="EK226">
            <v>3.8097711627907</v>
          </cell>
          <cell r="EL226">
            <v>3.8097711627907</v>
          </cell>
          <cell r="EM226">
            <v>0</v>
          </cell>
          <cell r="EN226">
            <v>3.8097711627907</v>
          </cell>
          <cell r="EO226">
            <v>0</v>
          </cell>
          <cell r="EP226">
            <v>3.8097711627907</v>
          </cell>
          <cell r="EQ226">
            <v>0</v>
          </cell>
          <cell r="ER226">
            <v>0</v>
          </cell>
          <cell r="ES226">
            <v>3.8097711627907</v>
          </cell>
          <cell r="ET226">
            <v>3.8097711627907</v>
          </cell>
          <cell r="EU226">
            <v>3.8097711627907</v>
          </cell>
          <cell r="EV226">
            <v>3.8097711627907</v>
          </cell>
          <cell r="EW226">
            <v>3.8097711627907</v>
          </cell>
          <cell r="EX226">
            <v>3.8097711627907</v>
          </cell>
          <cell r="EY226">
            <v>3.8097711627907</v>
          </cell>
          <cell r="EZ226">
            <v>3.8097711627907</v>
          </cell>
          <cell r="FA226">
            <v>3.8097711627907</v>
          </cell>
          <cell r="FB226">
            <v>0</v>
          </cell>
          <cell r="FC226">
            <v>0</v>
          </cell>
          <cell r="FD226">
            <v>5.8267088372093099</v>
          </cell>
          <cell r="FE226">
            <v>5.8267088372093099</v>
          </cell>
          <cell r="FF226">
            <v>5.8267088372093099</v>
          </cell>
          <cell r="FG226">
            <v>5.8267088372093099</v>
          </cell>
          <cell r="FH226">
            <v>5.8267088372093099</v>
          </cell>
          <cell r="FI226">
            <v>5.8267088372093099</v>
          </cell>
          <cell r="FJ226">
            <v>5.8267088372093099</v>
          </cell>
          <cell r="FK226">
            <v>5.8267088372093099</v>
          </cell>
          <cell r="FL226">
            <v>0</v>
          </cell>
          <cell r="FM226">
            <v>0</v>
          </cell>
          <cell r="FN226">
            <v>5.8267088372093099</v>
          </cell>
          <cell r="FO226">
            <v>0</v>
          </cell>
          <cell r="FP226">
            <v>5.8267088372093099</v>
          </cell>
          <cell r="FQ226">
            <v>0</v>
          </cell>
          <cell r="FR226">
            <v>0</v>
          </cell>
          <cell r="FS226">
            <v>5.8267088372093099</v>
          </cell>
          <cell r="FT226">
            <v>5.8267088372093099</v>
          </cell>
          <cell r="FU226">
            <v>5.8267088372093099</v>
          </cell>
          <cell r="FV226">
            <v>5.8267088372093099</v>
          </cell>
          <cell r="FW226">
            <v>5.8267088372093099</v>
          </cell>
          <cell r="FX226">
            <v>5.8267088372093099</v>
          </cell>
          <cell r="FY226">
            <v>5.8267088372093099</v>
          </cell>
          <cell r="FZ226">
            <v>5.8267088372093099</v>
          </cell>
          <cell r="GA226">
            <v>5.8267088372093099</v>
          </cell>
          <cell r="GB226">
            <v>0</v>
          </cell>
          <cell r="GC226">
            <v>2.6892502325581402</v>
          </cell>
          <cell r="GD226">
            <v>2.6892502325581402</v>
          </cell>
          <cell r="GE226">
            <v>2.6892502325581402</v>
          </cell>
          <cell r="GF226">
            <v>2.6892502325581402</v>
          </cell>
          <cell r="GG226">
            <v>2.6892502325581402</v>
          </cell>
          <cell r="GH226">
            <v>2.6892502325581402</v>
          </cell>
          <cell r="GI226">
            <v>2.6892502325581402</v>
          </cell>
          <cell r="GJ226">
            <v>0</v>
          </cell>
          <cell r="GK226">
            <v>2.6892502325581402</v>
          </cell>
          <cell r="GL226">
            <v>0</v>
          </cell>
          <cell r="GM226">
            <v>2.6892502325581402</v>
          </cell>
          <cell r="GN226">
            <v>0</v>
          </cell>
          <cell r="GO226">
            <v>2.6892502325581402</v>
          </cell>
          <cell r="GP226">
            <v>0</v>
          </cell>
          <cell r="GQ226">
            <v>2.6892502325581402</v>
          </cell>
          <cell r="GR226">
            <v>0</v>
          </cell>
          <cell r="GS226">
            <v>2.6892502325581402</v>
          </cell>
          <cell r="GT226">
            <v>2.6892502325581402</v>
          </cell>
          <cell r="GU226">
            <v>2.6892502325581402</v>
          </cell>
          <cell r="GV226">
            <v>2.6892502325581402</v>
          </cell>
          <cell r="GW226">
            <v>2.6892502325581402</v>
          </cell>
          <cell r="GX226">
            <v>2.6892502325581402</v>
          </cell>
          <cell r="GY226">
            <v>2.6892502325581402</v>
          </cell>
          <cell r="GZ226">
            <v>2.6892502325581402</v>
          </cell>
        </row>
        <row r="227">
          <cell r="D227" t="str">
            <v>ELC90PP-MSWOFF1E</v>
          </cell>
          <cell r="E227">
            <v>0</v>
          </cell>
          <cell r="F227">
            <v>0</v>
          </cell>
          <cell r="G227">
            <v>112.558828604651</v>
          </cell>
          <cell r="H227">
            <v>112.558828604651</v>
          </cell>
          <cell r="I227">
            <v>112.558828604651</v>
          </cell>
          <cell r="J227">
            <v>112.558828604651</v>
          </cell>
          <cell r="K227">
            <v>112.558828604651</v>
          </cell>
          <cell r="L227">
            <v>112.558828604651</v>
          </cell>
          <cell r="M227">
            <v>112.558828604651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112.558828604651</v>
          </cell>
          <cell r="X227">
            <v>112.558828604651</v>
          </cell>
          <cell r="Y227">
            <v>112.558828604651</v>
          </cell>
          <cell r="Z227">
            <v>112.558828604651</v>
          </cell>
          <cell r="AA227">
            <v>112.558828604651</v>
          </cell>
          <cell r="AB227">
            <v>112.558828604651</v>
          </cell>
          <cell r="AC227">
            <v>112.558828604651</v>
          </cell>
          <cell r="AD227">
            <v>112.558828604651</v>
          </cell>
          <cell r="AE227">
            <v>0</v>
          </cell>
          <cell r="AF227">
            <v>51.532957674418803</v>
          </cell>
          <cell r="AG227">
            <v>51.532957674418803</v>
          </cell>
          <cell r="AH227">
            <v>51.532957674418803</v>
          </cell>
          <cell r="AI227">
            <v>51.532957674418803</v>
          </cell>
          <cell r="AJ227">
            <v>51.532957674418803</v>
          </cell>
          <cell r="AK227">
            <v>51.532957674418803</v>
          </cell>
          <cell r="AL227">
            <v>51.532957674418803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51.532957674418803</v>
          </cell>
          <cell r="AW227">
            <v>51.532957674418803</v>
          </cell>
          <cell r="AX227">
            <v>51.532957674418803</v>
          </cell>
          <cell r="AY227">
            <v>51.532957674418803</v>
          </cell>
          <cell r="AZ227">
            <v>51.532957674418803</v>
          </cell>
          <cell r="BA227">
            <v>51.532957674418803</v>
          </cell>
          <cell r="BB227">
            <v>51.532957674418803</v>
          </cell>
          <cell r="BC227">
            <v>51.532957674418803</v>
          </cell>
          <cell r="BD227">
            <v>0</v>
          </cell>
          <cell r="BE227">
            <v>0</v>
          </cell>
          <cell r="BF227">
            <v>58.313610000000097</v>
          </cell>
          <cell r="BG227">
            <v>58.313610000000097</v>
          </cell>
          <cell r="BH227">
            <v>58.313610000000097</v>
          </cell>
          <cell r="BI227">
            <v>58.313610000000097</v>
          </cell>
          <cell r="BJ227">
            <v>58.313610000000097</v>
          </cell>
          <cell r="BK227">
            <v>58.313610000000097</v>
          </cell>
          <cell r="BL227">
            <v>58.313610000000097</v>
          </cell>
          <cell r="BM227">
            <v>58.313610000000097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58.313610000000097</v>
          </cell>
          <cell r="BW227">
            <v>58.313610000000097</v>
          </cell>
          <cell r="BX227">
            <v>58.313610000000097</v>
          </cell>
          <cell r="BY227">
            <v>58.313610000000097</v>
          </cell>
          <cell r="BZ227">
            <v>58.313610000000097</v>
          </cell>
          <cell r="CA227">
            <v>58.313610000000097</v>
          </cell>
          <cell r="CB227">
            <v>58.313610000000097</v>
          </cell>
          <cell r="CC227">
            <v>58.313610000000097</v>
          </cell>
          <cell r="CD227">
            <v>0</v>
          </cell>
          <cell r="CE227">
            <v>31.1910006976745</v>
          </cell>
          <cell r="CF227">
            <v>31.1910006976745</v>
          </cell>
          <cell r="CG227">
            <v>31.1910006976745</v>
          </cell>
          <cell r="CH227">
            <v>31.1910006976745</v>
          </cell>
          <cell r="CI227">
            <v>31.1910006976745</v>
          </cell>
          <cell r="CJ227">
            <v>31.1910006976745</v>
          </cell>
          <cell r="CK227">
            <v>31.1910006976745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31.1910006976745</v>
          </cell>
          <cell r="CV227">
            <v>31.1910006976745</v>
          </cell>
          <cell r="CW227">
            <v>31.1910006976745</v>
          </cell>
          <cell r="CX227">
            <v>31.1910006976745</v>
          </cell>
          <cell r="CY227">
            <v>31.1910006976745</v>
          </cell>
          <cell r="CZ227">
            <v>31.1910006976745</v>
          </cell>
          <cell r="DA227">
            <v>31.1910006976745</v>
          </cell>
          <cell r="DB227">
            <v>31.1910006976745</v>
          </cell>
          <cell r="DC227">
            <v>0</v>
          </cell>
          <cell r="DD227">
            <v>0</v>
          </cell>
          <cell r="DE227">
            <v>92.216871627907096</v>
          </cell>
          <cell r="DF227">
            <v>92.216871627907096</v>
          </cell>
          <cell r="DG227">
            <v>92.216871627907096</v>
          </cell>
          <cell r="DH227">
            <v>92.216871627907096</v>
          </cell>
          <cell r="DI227">
            <v>92.216871627907096</v>
          </cell>
          <cell r="DJ227">
            <v>92.216871627907096</v>
          </cell>
          <cell r="DK227">
            <v>92.216871627907096</v>
          </cell>
          <cell r="DL227">
            <v>92.216871627907096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92.216871627907096</v>
          </cell>
          <cell r="DV227">
            <v>92.216871627907096</v>
          </cell>
          <cell r="DW227">
            <v>92.216871627907096</v>
          </cell>
          <cell r="DX227">
            <v>92.216871627907096</v>
          </cell>
          <cell r="DY227">
            <v>92.216871627907096</v>
          </cell>
          <cell r="DZ227">
            <v>92.216871627907096</v>
          </cell>
          <cell r="EA227">
            <v>92.216871627907096</v>
          </cell>
          <cell r="EB227">
            <v>92.216871627907096</v>
          </cell>
          <cell r="EC227">
            <v>0</v>
          </cell>
          <cell r="ED227">
            <v>46.108435813953697</v>
          </cell>
          <cell r="EE227">
            <v>46.108435813953697</v>
          </cell>
          <cell r="EF227">
            <v>46.108435813953697</v>
          </cell>
          <cell r="EG227">
            <v>46.108435813953697</v>
          </cell>
          <cell r="EH227">
            <v>46.108435813953697</v>
          </cell>
          <cell r="EI227">
            <v>46.108435813953697</v>
          </cell>
          <cell r="EJ227">
            <v>46.108435813953697</v>
          </cell>
          <cell r="EK227">
            <v>46.108435813953697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46.108435813953697</v>
          </cell>
          <cell r="EU227">
            <v>46.108435813953697</v>
          </cell>
          <cell r="EV227">
            <v>46.108435813953697</v>
          </cell>
          <cell r="EW227">
            <v>46.108435813953697</v>
          </cell>
          <cell r="EX227">
            <v>46.108435813953697</v>
          </cell>
          <cell r="EY227">
            <v>46.108435813953697</v>
          </cell>
          <cell r="EZ227">
            <v>46.108435813953697</v>
          </cell>
          <cell r="FA227">
            <v>46.108435813953697</v>
          </cell>
          <cell r="FB227">
            <v>0</v>
          </cell>
          <cell r="FC227">
            <v>0</v>
          </cell>
          <cell r="FD227">
            <v>70.518784186046602</v>
          </cell>
          <cell r="FE227">
            <v>70.518784186046602</v>
          </cell>
          <cell r="FF227">
            <v>70.518784186046602</v>
          </cell>
          <cell r="FG227">
            <v>70.518784186046602</v>
          </cell>
          <cell r="FH227">
            <v>70.518784186046602</v>
          </cell>
          <cell r="FI227">
            <v>70.518784186046602</v>
          </cell>
          <cell r="FJ227">
            <v>70.518784186046602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70.518784186046602</v>
          </cell>
          <cell r="FU227">
            <v>70.518784186046602</v>
          </cell>
          <cell r="FV227">
            <v>70.518784186046602</v>
          </cell>
          <cell r="FW227">
            <v>70.518784186046602</v>
          </cell>
          <cell r="FX227">
            <v>70.518784186046602</v>
          </cell>
          <cell r="FY227">
            <v>70.518784186046602</v>
          </cell>
          <cell r="FZ227">
            <v>70.518784186046602</v>
          </cell>
          <cell r="GA227">
            <v>70.518784186046602</v>
          </cell>
          <cell r="GB227">
            <v>0</v>
          </cell>
          <cell r="GC227">
            <v>32.547131162790699</v>
          </cell>
          <cell r="GD227">
            <v>32.547131162790699</v>
          </cell>
          <cell r="GE227">
            <v>32.547131162790699</v>
          </cell>
          <cell r="GF227">
            <v>32.547131162790699</v>
          </cell>
          <cell r="GG227">
            <v>32.547131162790699</v>
          </cell>
          <cell r="GH227">
            <v>32.547131162790699</v>
          </cell>
          <cell r="GI227">
            <v>32.547131162790699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14.103756837198</v>
          </cell>
          <cell r="GT227">
            <v>32.547131162790699</v>
          </cell>
          <cell r="GU227">
            <v>32.547131162790699</v>
          </cell>
          <cell r="GV227">
            <v>32.547131162790699</v>
          </cell>
          <cell r="GW227">
            <v>32.547131162790699</v>
          </cell>
          <cell r="GX227">
            <v>32.547131162790699</v>
          </cell>
          <cell r="GY227">
            <v>32.547131162790699</v>
          </cell>
          <cell r="GZ227">
            <v>32.547131162790699</v>
          </cell>
        </row>
        <row r="228">
          <cell r="D228" t="str">
            <v>ELC90PP-MSWOFF1N</v>
          </cell>
          <cell r="E228">
            <v>0</v>
          </cell>
          <cell r="F228">
            <v>0</v>
          </cell>
          <cell r="G228">
            <v>1.7438106976744201</v>
          </cell>
          <cell r="H228">
            <v>1.7438106976744201</v>
          </cell>
          <cell r="I228">
            <v>1.7438106976744201</v>
          </cell>
          <cell r="J228">
            <v>1.7438106976744201</v>
          </cell>
          <cell r="K228">
            <v>1.7438106976744201</v>
          </cell>
          <cell r="L228">
            <v>1.7438106976744201</v>
          </cell>
          <cell r="M228">
            <v>1.7438106976744201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1.7438106976744201</v>
          </cell>
          <cell r="X228">
            <v>1.7438106976744201</v>
          </cell>
          <cell r="Y228">
            <v>1.7438106976744201</v>
          </cell>
          <cell r="Z228">
            <v>1.7438106976744201</v>
          </cell>
          <cell r="AA228">
            <v>1.7438106976744201</v>
          </cell>
          <cell r="AB228">
            <v>1.7438106976744201</v>
          </cell>
          <cell r="AC228">
            <v>1.7438106976744201</v>
          </cell>
          <cell r="AD228">
            <v>1.7438106976744201</v>
          </cell>
          <cell r="AE228">
            <v>0</v>
          </cell>
          <cell r="AF228">
            <v>0.79837116279069997</v>
          </cell>
          <cell r="AG228">
            <v>0.79837116279069997</v>
          </cell>
          <cell r="AH228">
            <v>0.79837116279069997</v>
          </cell>
          <cell r="AI228">
            <v>0.79837116279069997</v>
          </cell>
          <cell r="AJ228">
            <v>0.79837116279069997</v>
          </cell>
          <cell r="AK228">
            <v>0.79837116279069997</v>
          </cell>
          <cell r="AL228">
            <v>0.79837116279069997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0.79837116279069997</v>
          </cell>
          <cell r="AW228">
            <v>0.79837116279069997</v>
          </cell>
          <cell r="AX228">
            <v>0.79837116279069997</v>
          </cell>
          <cell r="AY228">
            <v>0.79837116279069997</v>
          </cell>
          <cell r="AZ228">
            <v>0.79837116279069997</v>
          </cell>
          <cell r="BA228">
            <v>0.79837116279069997</v>
          </cell>
          <cell r="BB228">
            <v>0.79837116279069997</v>
          </cell>
          <cell r="BC228">
            <v>0.79837116279069997</v>
          </cell>
          <cell r="BD228">
            <v>0</v>
          </cell>
          <cell r="BE228">
            <v>0</v>
          </cell>
          <cell r="BF228">
            <v>0.903420000000001</v>
          </cell>
          <cell r="BG228">
            <v>0.903420000000001</v>
          </cell>
          <cell r="BH228">
            <v>0.903420000000001</v>
          </cell>
          <cell r="BI228">
            <v>0.903420000000001</v>
          </cell>
          <cell r="BJ228">
            <v>0.903420000000001</v>
          </cell>
          <cell r="BK228">
            <v>0.903420000000001</v>
          </cell>
          <cell r="BL228">
            <v>0.903420000000001</v>
          </cell>
          <cell r="BM228">
            <v>0.903420000000001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0.903420000000001</v>
          </cell>
          <cell r="BW228">
            <v>0.903420000000001</v>
          </cell>
          <cell r="BX228">
            <v>0.903420000000001</v>
          </cell>
          <cell r="BY228">
            <v>0.903420000000001</v>
          </cell>
          <cell r="BZ228">
            <v>0.903420000000001</v>
          </cell>
          <cell r="CA228">
            <v>0.903420000000001</v>
          </cell>
          <cell r="CB228">
            <v>0.903420000000001</v>
          </cell>
          <cell r="CC228">
            <v>0.903420000000001</v>
          </cell>
          <cell r="CD228">
            <v>0</v>
          </cell>
          <cell r="CE228">
            <v>0.48322465116279101</v>
          </cell>
          <cell r="CF228">
            <v>0.48322465116279101</v>
          </cell>
          <cell r="CG228">
            <v>0.48322465116279101</v>
          </cell>
          <cell r="CH228">
            <v>0.48322465116279101</v>
          </cell>
          <cell r="CI228">
            <v>0.48322465116279101</v>
          </cell>
          <cell r="CJ228">
            <v>0.48322465116279101</v>
          </cell>
          <cell r="CK228">
            <v>0.48322465116279101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0.48322465116279101</v>
          </cell>
          <cell r="CV228">
            <v>0.48322465116279101</v>
          </cell>
          <cell r="CW228">
            <v>0.48322465116279101</v>
          </cell>
          <cell r="CX228">
            <v>0.48322465116279101</v>
          </cell>
          <cell r="CY228">
            <v>0.48322465116279101</v>
          </cell>
          <cell r="CZ228">
            <v>0.48322465116279101</v>
          </cell>
          <cell r="DA228">
            <v>0.48322465116279101</v>
          </cell>
          <cell r="DB228">
            <v>0.48322465116279101</v>
          </cell>
          <cell r="DC228">
            <v>0</v>
          </cell>
          <cell r="DD228">
            <v>0</v>
          </cell>
          <cell r="DE228">
            <v>1.4286641860465099</v>
          </cell>
          <cell r="DF228">
            <v>1.4286641860465099</v>
          </cell>
          <cell r="DG228">
            <v>1.4286641860465099</v>
          </cell>
          <cell r="DH228">
            <v>1.4286641860465099</v>
          </cell>
          <cell r="DI228">
            <v>1.4286641860465099</v>
          </cell>
          <cell r="DJ228">
            <v>1.4286641860465099</v>
          </cell>
          <cell r="DK228">
            <v>1.4286641860465099</v>
          </cell>
          <cell r="DL228">
            <v>1.4286641860465099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1.4286641860465099</v>
          </cell>
          <cell r="DV228">
            <v>1.4286641860465099</v>
          </cell>
          <cell r="DW228">
            <v>1.4286641860465099</v>
          </cell>
          <cell r="DX228">
            <v>1.4286641860465099</v>
          </cell>
          <cell r="DY228">
            <v>1.4286641860465099</v>
          </cell>
          <cell r="DZ228">
            <v>1.4286641860465099</v>
          </cell>
          <cell r="EA228">
            <v>1.4286641860465099</v>
          </cell>
          <cell r="EB228">
            <v>1.4286641860465099</v>
          </cell>
          <cell r="EC228">
            <v>0</v>
          </cell>
          <cell r="ED228">
            <v>0.71433209302325795</v>
          </cell>
          <cell r="EE228">
            <v>0.71433209302325795</v>
          </cell>
          <cell r="EF228">
            <v>0.71433209302325795</v>
          </cell>
          <cell r="EG228">
            <v>0.71433209302325795</v>
          </cell>
          <cell r="EH228">
            <v>0.71433209302325795</v>
          </cell>
          <cell r="EI228">
            <v>0.71433209302325795</v>
          </cell>
          <cell r="EJ228">
            <v>0.71433209302325795</v>
          </cell>
          <cell r="EK228">
            <v>0.71433209302325795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0.71433209302325795</v>
          </cell>
          <cell r="EU228">
            <v>0.71433209302325795</v>
          </cell>
          <cell r="EV228">
            <v>0.71433209302325795</v>
          </cell>
          <cell r="EW228">
            <v>0.71433209302325795</v>
          </cell>
          <cell r="EX228">
            <v>0.71433209302325795</v>
          </cell>
          <cell r="EY228">
            <v>0.71433209302325795</v>
          </cell>
          <cell r="EZ228">
            <v>0.71433209302325795</v>
          </cell>
          <cell r="FA228">
            <v>0.71433209302325795</v>
          </cell>
          <cell r="FB228">
            <v>0</v>
          </cell>
          <cell r="FC228">
            <v>0</v>
          </cell>
          <cell r="FD228">
            <v>1.09250790697675</v>
          </cell>
          <cell r="FE228">
            <v>1.09250790697675</v>
          </cell>
          <cell r="FF228">
            <v>1.09250790697675</v>
          </cell>
          <cell r="FG228">
            <v>1.09250790697675</v>
          </cell>
          <cell r="FH228">
            <v>1.09250790697675</v>
          </cell>
          <cell r="FI228">
            <v>1.09250790697675</v>
          </cell>
          <cell r="FJ228">
            <v>1.09250790697675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1.09250790697675</v>
          </cell>
          <cell r="FU228">
            <v>1.09250790697675</v>
          </cell>
          <cell r="FV228">
            <v>1.09250790697675</v>
          </cell>
          <cell r="FW228">
            <v>1.09250790697675</v>
          </cell>
          <cell r="FX228">
            <v>1.09250790697675</v>
          </cell>
          <cell r="FY228">
            <v>1.09250790697675</v>
          </cell>
          <cell r="FZ228">
            <v>1.09250790697675</v>
          </cell>
          <cell r="GA228">
            <v>1.09250790697675</v>
          </cell>
          <cell r="GB228">
            <v>0</v>
          </cell>
          <cell r="GC228">
            <v>0.50423441860465201</v>
          </cell>
          <cell r="GD228">
            <v>0.50423441860465201</v>
          </cell>
          <cell r="GE228">
            <v>0.50423441860465201</v>
          </cell>
          <cell r="GF228">
            <v>0.50423441860465201</v>
          </cell>
          <cell r="GG228">
            <v>0.50423441860465201</v>
          </cell>
          <cell r="GH228">
            <v>0.50423441860465201</v>
          </cell>
          <cell r="GI228">
            <v>0.50423441860465201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0.21850158139532599</v>
          </cell>
          <cell r="GT228">
            <v>0.50423441860465201</v>
          </cell>
          <cell r="GU228">
            <v>0.50423441860465201</v>
          </cell>
          <cell r="GV228">
            <v>0.50423441860465201</v>
          </cell>
          <cell r="GW228">
            <v>0.50423441860465201</v>
          </cell>
          <cell r="GX228">
            <v>0.50423441860465201</v>
          </cell>
          <cell r="GY228">
            <v>0.50423441860465201</v>
          </cell>
          <cell r="GZ228">
            <v>0.50423441860465201</v>
          </cell>
        </row>
        <row r="229">
          <cell r="D229" t="str">
            <v>ELC92PP-OCE1E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21.174844186046499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21.174844186046499</v>
          </cell>
          <cell r="Z229">
            <v>21.174844186046499</v>
          </cell>
          <cell r="AA229">
            <v>21.174844186046499</v>
          </cell>
          <cell r="AB229">
            <v>21.174844186046499</v>
          </cell>
          <cell r="AC229">
            <v>21.174844186046499</v>
          </cell>
          <cell r="AD229">
            <v>21.174844186046499</v>
          </cell>
          <cell r="AE229">
            <v>0</v>
          </cell>
          <cell r="AF229">
            <v>9.6945069767442096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9.6945069767442096</v>
          </cell>
          <cell r="AZ229">
            <v>9.6945069767442096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10.9701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10.9701</v>
          </cell>
          <cell r="BW229">
            <v>0</v>
          </cell>
          <cell r="BX229">
            <v>0</v>
          </cell>
          <cell r="BY229">
            <v>10.9701</v>
          </cell>
          <cell r="BZ229">
            <v>0</v>
          </cell>
          <cell r="CA229">
            <v>0</v>
          </cell>
          <cell r="CB229">
            <v>0</v>
          </cell>
          <cell r="CC229">
            <v>10.9701</v>
          </cell>
          <cell r="CD229">
            <v>0</v>
          </cell>
          <cell r="CE229">
            <v>0</v>
          </cell>
          <cell r="CF229">
            <v>5.8677279069767598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5.8677279069767598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5.8677279069767598</v>
          </cell>
          <cell r="CV229">
            <v>5.8677279069767598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5.8677279069767598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17.348065116279098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17.348065116279098</v>
          </cell>
          <cell r="DV229">
            <v>17.348065116279098</v>
          </cell>
          <cell r="DW229">
            <v>17.348065116279098</v>
          </cell>
          <cell r="DX229">
            <v>17.348065116279098</v>
          </cell>
          <cell r="DY229">
            <v>0</v>
          </cell>
          <cell r="DZ229">
            <v>0</v>
          </cell>
          <cell r="EA229">
            <v>17.348065116279098</v>
          </cell>
          <cell r="EB229">
            <v>17.348065116279098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8.6740325581395599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8.6740325581395599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8.6740325581395599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13.2661674418605</v>
          </cell>
          <cell r="FI229">
            <v>0</v>
          </cell>
          <cell r="FJ229">
            <v>6.7979309009033297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13.2661674418605</v>
          </cell>
          <cell r="FV229">
            <v>0</v>
          </cell>
          <cell r="FW229">
            <v>13.2661674418605</v>
          </cell>
          <cell r="FX229">
            <v>13.2661674418605</v>
          </cell>
          <cell r="FY229">
            <v>0</v>
          </cell>
          <cell r="FZ229">
            <v>0</v>
          </cell>
          <cell r="GA229">
            <v>13.2661674418605</v>
          </cell>
          <cell r="GB229">
            <v>0</v>
          </cell>
          <cell r="GC229">
            <v>6.1228465116279196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6.1228465116279196</v>
          </cell>
          <cell r="GW229">
            <v>0</v>
          </cell>
          <cell r="GX229">
            <v>0</v>
          </cell>
          <cell r="GY229">
            <v>0</v>
          </cell>
          <cell r="GZ229">
            <v>6.1228465116279196</v>
          </cell>
        </row>
        <row r="230">
          <cell r="D230" t="str">
            <v>ELCHHT83BMS-CHP1N-I</v>
          </cell>
          <cell r="E230">
            <v>0</v>
          </cell>
          <cell r="F230">
            <v>0</v>
          </cell>
          <cell r="G230">
            <v>2.2795484920854601</v>
          </cell>
          <cell r="H230">
            <v>2.0262653262981898</v>
          </cell>
          <cell r="I230">
            <v>1.77298216051091</v>
          </cell>
          <cell r="J230">
            <v>1.5196989947236399</v>
          </cell>
          <cell r="K230">
            <v>1.2664158289363601</v>
          </cell>
          <cell r="L230">
            <v>1.01313266314909</v>
          </cell>
          <cell r="M230">
            <v>0.75984949736181995</v>
          </cell>
          <cell r="N230">
            <v>0.506566331574547</v>
          </cell>
          <cell r="O230">
            <v>0.253283165787274</v>
          </cell>
          <cell r="P230">
            <v>0</v>
          </cell>
          <cell r="Q230">
            <v>0.253283165787274</v>
          </cell>
          <cell r="R230">
            <v>0.506566331574547</v>
          </cell>
          <cell r="S230">
            <v>0.75984949736181995</v>
          </cell>
          <cell r="T230">
            <v>1.01313266314909</v>
          </cell>
          <cell r="U230">
            <v>1.2664158289363601</v>
          </cell>
          <cell r="V230">
            <v>1.5196989947236399</v>
          </cell>
          <cell r="W230">
            <v>1.77298216051091</v>
          </cell>
          <cell r="X230">
            <v>2.0262653262981898</v>
          </cell>
          <cell r="Y230">
            <v>2.2795484920854601</v>
          </cell>
          <cell r="Z230">
            <v>2.5328316578727401</v>
          </cell>
          <cell r="AA230">
            <v>2.5328316578727401</v>
          </cell>
          <cell r="AB230">
            <v>2.5328316578727401</v>
          </cell>
          <cell r="AC230">
            <v>2.5328316578727401</v>
          </cell>
          <cell r="AD230">
            <v>2.5328316578727401</v>
          </cell>
          <cell r="AE230">
            <v>0</v>
          </cell>
          <cell r="AF230">
            <v>1.0436487072198499</v>
          </cell>
          <cell r="AG230">
            <v>0.92768773975097796</v>
          </cell>
          <cell r="AH230">
            <v>0.81172677228210599</v>
          </cell>
          <cell r="AI230">
            <v>0.69576580481323302</v>
          </cell>
          <cell r="AJ230">
            <v>0.57980483734436095</v>
          </cell>
          <cell r="AK230">
            <v>0.46384386987548898</v>
          </cell>
          <cell r="AL230">
            <v>0.34788290240661701</v>
          </cell>
          <cell r="AM230">
            <v>0.23192193493774399</v>
          </cell>
          <cell r="AN230">
            <v>0.11596096746887199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0.11596096746887199</v>
          </cell>
          <cell r="AU230">
            <v>0.23192193493774399</v>
          </cell>
          <cell r="AV230">
            <v>0.34788290240661701</v>
          </cell>
          <cell r="AW230">
            <v>0.46384386987548898</v>
          </cell>
          <cell r="AX230">
            <v>0.57980483734436095</v>
          </cell>
          <cell r="AY230">
            <v>0.69576580481323302</v>
          </cell>
          <cell r="AZ230">
            <v>0.81172677228210599</v>
          </cell>
          <cell r="BA230">
            <v>0.92768773975097796</v>
          </cell>
          <cell r="BB230">
            <v>1.0436487072198499</v>
          </cell>
          <cell r="BC230">
            <v>1.1596096746887199</v>
          </cell>
          <cell r="BD230">
            <v>0</v>
          </cell>
          <cell r="BE230">
            <v>0</v>
          </cell>
          <cell r="BF230">
            <v>1.3121898950424999</v>
          </cell>
          <cell r="BG230">
            <v>1.18097090553826</v>
          </cell>
          <cell r="BH230">
            <v>1.0497519160340001</v>
          </cell>
          <cell r="BI230">
            <v>0.91853292652975105</v>
          </cell>
          <cell r="BJ230">
            <v>0.78731393702550101</v>
          </cell>
          <cell r="BK230">
            <v>0.65609494752125097</v>
          </cell>
          <cell r="BL230">
            <v>0.52487595801700104</v>
          </cell>
          <cell r="BM230">
            <v>0.393656968512751</v>
          </cell>
          <cell r="BN230">
            <v>0.26243797900850002</v>
          </cell>
          <cell r="BO230">
            <v>0.13121898950425001</v>
          </cell>
          <cell r="BP230">
            <v>0</v>
          </cell>
          <cell r="BQ230">
            <v>0</v>
          </cell>
          <cell r="BR230">
            <v>0</v>
          </cell>
          <cell r="BS230">
            <v>0.13121898950425001</v>
          </cell>
          <cell r="BT230">
            <v>0.26243797900850002</v>
          </cell>
          <cell r="BU230">
            <v>0.393656968512751</v>
          </cell>
          <cell r="BV230">
            <v>0.52487595801700104</v>
          </cell>
          <cell r="BW230">
            <v>0.65609494752125097</v>
          </cell>
          <cell r="BX230">
            <v>0.78731393702550101</v>
          </cell>
          <cell r="BY230">
            <v>0.91853292652975105</v>
          </cell>
          <cell r="BZ230">
            <v>1.0497519160340001</v>
          </cell>
          <cell r="CA230">
            <v>1.18097090553826</v>
          </cell>
          <cell r="CB230">
            <v>1.3121898950424999</v>
          </cell>
          <cell r="CC230">
            <v>1.3121898950424999</v>
          </cell>
          <cell r="CD230">
            <v>0</v>
          </cell>
          <cell r="CE230">
            <v>0.63168211226464599</v>
          </cell>
          <cell r="CF230">
            <v>0.56149521090190802</v>
          </cell>
          <cell r="CG230">
            <v>0.49130830953916899</v>
          </cell>
          <cell r="CH230">
            <v>0.42112140817643101</v>
          </cell>
          <cell r="CI230">
            <v>0.35093450681369198</v>
          </cell>
          <cell r="CJ230">
            <v>0.28074760545095401</v>
          </cell>
          <cell r="CK230">
            <v>0.21056070408821501</v>
          </cell>
          <cell r="CL230">
            <v>0.140373802725477</v>
          </cell>
          <cell r="CM230">
            <v>7.0186901362738502E-2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7.0186901362738502E-2</v>
          </cell>
          <cell r="CS230">
            <v>0.140373802725477</v>
          </cell>
          <cell r="CT230">
            <v>0.21056070408821501</v>
          </cell>
          <cell r="CU230">
            <v>0.28074760545095401</v>
          </cell>
          <cell r="CV230">
            <v>0.35093450681369198</v>
          </cell>
          <cell r="CW230">
            <v>0.42112140817643101</v>
          </cell>
          <cell r="CX230">
            <v>0.49130830953916899</v>
          </cell>
          <cell r="CY230">
            <v>0.56149521090190802</v>
          </cell>
          <cell r="CZ230">
            <v>0.63168211226464599</v>
          </cell>
          <cell r="DA230">
            <v>0.70186901362738496</v>
          </cell>
          <cell r="DB230">
            <v>0.70186901362738496</v>
          </cell>
          <cell r="DC230">
            <v>0</v>
          </cell>
          <cell r="DD230">
            <v>0</v>
          </cell>
          <cell r="DE230">
            <v>2.0750909968114</v>
          </cell>
          <cell r="DF230">
            <v>2.0750909968114</v>
          </cell>
          <cell r="DG230">
            <v>1.86758189713026</v>
          </cell>
          <cell r="DH230">
            <v>1.6600727974491201</v>
          </cell>
          <cell r="DI230">
            <v>1.4525636977679799</v>
          </cell>
          <cell r="DJ230">
            <v>1.2450545980868399</v>
          </cell>
          <cell r="DK230">
            <v>1.0375454984057</v>
          </cell>
          <cell r="DL230">
            <v>0.83003639872455803</v>
          </cell>
          <cell r="DM230">
            <v>0.62252729904341797</v>
          </cell>
          <cell r="DN230">
            <v>0.41501819936227802</v>
          </cell>
          <cell r="DO230">
            <v>0.20750909968114001</v>
          </cell>
          <cell r="DP230">
            <v>0</v>
          </cell>
          <cell r="DQ230">
            <v>5.1877274920284898E-2</v>
          </cell>
          <cell r="DR230">
            <v>0.259386374601425</v>
          </cell>
          <cell r="DS230">
            <v>0.46689547428256301</v>
          </cell>
          <cell r="DT230">
            <v>0.67440457396370301</v>
          </cell>
          <cell r="DU230">
            <v>0.88191367364484297</v>
          </cell>
          <cell r="DV230">
            <v>1.08942277332598</v>
          </cell>
          <cell r="DW230">
            <v>1.29693187300712</v>
          </cell>
          <cell r="DX230">
            <v>1.5044409726882599</v>
          </cell>
          <cell r="DY230">
            <v>1.7119500723694001</v>
          </cell>
          <cell r="DZ230">
            <v>1.9194591720505401</v>
          </cell>
          <cell r="EA230">
            <v>2.0750909968114</v>
          </cell>
          <cell r="EB230">
            <v>2.0750909968114</v>
          </cell>
          <cell r="EC230">
            <v>0</v>
          </cell>
          <cell r="ED230">
            <v>1.0375454984057</v>
          </cell>
          <cell r="EE230">
            <v>0.93379094856513001</v>
          </cell>
          <cell r="EF230">
            <v>0.83003639872456003</v>
          </cell>
          <cell r="EG230">
            <v>0.72628184888398895</v>
          </cell>
          <cell r="EH230">
            <v>0.62252729904341897</v>
          </cell>
          <cell r="EI230">
            <v>0.51877274920284899</v>
          </cell>
          <cell r="EJ230">
            <v>0.41501819936228002</v>
          </cell>
          <cell r="EK230">
            <v>0.31126364952170998</v>
          </cell>
          <cell r="EL230">
            <v>0.20750909968114001</v>
          </cell>
          <cell r="EM230">
            <v>0.10375454984057</v>
          </cell>
          <cell r="EN230">
            <v>0</v>
          </cell>
          <cell r="EO230">
            <v>0</v>
          </cell>
          <cell r="EP230">
            <v>0</v>
          </cell>
          <cell r="EQ230">
            <v>0.10375454984057</v>
          </cell>
          <cell r="ER230">
            <v>0.20750909968114001</v>
          </cell>
          <cell r="ES230">
            <v>0.31126364952170998</v>
          </cell>
          <cell r="ET230">
            <v>0.41501819936228002</v>
          </cell>
          <cell r="EU230">
            <v>0.51877274920284899</v>
          </cell>
          <cell r="EV230">
            <v>0.62252729904341897</v>
          </cell>
          <cell r="EW230">
            <v>0.72628184888398895</v>
          </cell>
          <cell r="EX230">
            <v>0.83003639872456003</v>
          </cell>
          <cell r="EY230">
            <v>0.93379094856513001</v>
          </cell>
          <cell r="EZ230">
            <v>1.0375454984057</v>
          </cell>
          <cell r="FA230">
            <v>1.0375454984057</v>
          </cell>
          <cell r="FB230">
            <v>0</v>
          </cell>
          <cell r="FC230">
            <v>0</v>
          </cell>
          <cell r="FD230">
            <v>1.4281508625113699</v>
          </cell>
          <cell r="FE230">
            <v>1.2694674333434399</v>
          </cell>
          <cell r="FF230">
            <v>1.1107840041755099</v>
          </cell>
          <cell r="FG230">
            <v>0.95210057500758105</v>
          </cell>
          <cell r="FH230">
            <v>0.79341714583965095</v>
          </cell>
          <cell r="FI230">
            <v>0.63473371667172196</v>
          </cell>
          <cell r="FJ230">
            <v>0.47605028750379103</v>
          </cell>
          <cell r="FK230">
            <v>0.31736685833586098</v>
          </cell>
          <cell r="FL230">
            <v>0.15868342916792999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0.15868342916792999</v>
          </cell>
          <cell r="FS230">
            <v>0.31736685833586098</v>
          </cell>
          <cell r="FT230">
            <v>0.47605028750379103</v>
          </cell>
          <cell r="FU230">
            <v>0.63473371667172196</v>
          </cell>
          <cell r="FV230">
            <v>0.79341714583965095</v>
          </cell>
          <cell r="FW230">
            <v>0.95210057500758105</v>
          </cell>
          <cell r="FX230">
            <v>1.1107840041755099</v>
          </cell>
          <cell r="FY230">
            <v>1.2694674333434399</v>
          </cell>
          <cell r="FZ230">
            <v>1.4281508625113699</v>
          </cell>
          <cell r="GA230">
            <v>1.5868342916792999</v>
          </cell>
          <cell r="GB230">
            <v>0</v>
          </cell>
          <cell r="GC230">
            <v>0.65914655192832505</v>
          </cell>
          <cell r="GD230">
            <v>0.585908046158511</v>
          </cell>
          <cell r="GE230">
            <v>0.51266954038869705</v>
          </cell>
          <cell r="GF230">
            <v>0.439431034618884</v>
          </cell>
          <cell r="GG230">
            <v>0.36619252884907</v>
          </cell>
          <cell r="GH230">
            <v>0.292954023079256</v>
          </cell>
          <cell r="GI230">
            <v>0.219715517309442</v>
          </cell>
          <cell r="GJ230">
            <v>0.146477011539628</v>
          </cell>
          <cell r="GK230">
            <v>7.3238505769813902E-2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7.3238505769813902E-2</v>
          </cell>
          <cell r="GR230">
            <v>0.146477011539628</v>
          </cell>
          <cell r="GS230">
            <v>0.219715517309442</v>
          </cell>
          <cell r="GT230">
            <v>0.292954023079256</v>
          </cell>
          <cell r="GU230">
            <v>0.36619252884907</v>
          </cell>
          <cell r="GV230">
            <v>0.439431034618884</v>
          </cell>
          <cell r="GW230">
            <v>0.51266954038869705</v>
          </cell>
          <cell r="GX230">
            <v>0.585908046158511</v>
          </cell>
          <cell r="GY230">
            <v>0.65914655192832505</v>
          </cell>
          <cell r="GZ230">
            <v>0.732385057698139</v>
          </cell>
        </row>
        <row r="231">
          <cell r="D231" t="str">
            <v>ELCHHT90MSW-CHP1N-I</v>
          </cell>
          <cell r="E231">
            <v>0</v>
          </cell>
          <cell r="F231">
            <v>0</v>
          </cell>
          <cell r="G231">
            <v>3.5798512280633998</v>
          </cell>
          <cell r="H231">
            <v>3.1820899805007898</v>
          </cell>
          <cell r="I231">
            <v>2.7843287329381998</v>
          </cell>
          <cell r="J231">
            <v>2.3865674853756</v>
          </cell>
          <cell r="K231">
            <v>1.988806237813</v>
          </cell>
          <cell r="L231">
            <v>1.5910449902504</v>
          </cell>
          <cell r="M231">
            <v>1.1932837426878</v>
          </cell>
          <cell r="N231">
            <v>0.79552249512520001</v>
          </cell>
          <cell r="O231">
            <v>0.39776124756259901</v>
          </cell>
          <cell r="P231">
            <v>0</v>
          </cell>
          <cell r="Q231">
            <v>0.39776124756260001</v>
          </cell>
          <cell r="R231">
            <v>0.79552249512520001</v>
          </cell>
          <cell r="S231">
            <v>1.1932837426878</v>
          </cell>
          <cell r="T231">
            <v>1.5910449902504</v>
          </cell>
          <cell r="U231">
            <v>1.988806237813</v>
          </cell>
          <cell r="V231">
            <v>2.3865674853756</v>
          </cell>
          <cell r="W231">
            <v>2.7843287329381998</v>
          </cell>
          <cell r="X231">
            <v>3.1820899805007898</v>
          </cell>
          <cell r="Y231">
            <v>3.5798512280633998</v>
          </cell>
          <cell r="Z231">
            <v>3.9776124756259899</v>
          </cell>
          <cell r="AA231">
            <v>3.9776124756259899</v>
          </cell>
          <cell r="AB231">
            <v>3.9776124756259899</v>
          </cell>
          <cell r="AC231">
            <v>3.9776124756259899</v>
          </cell>
          <cell r="AD231">
            <v>3.9776124756259899</v>
          </cell>
          <cell r="AE231">
            <v>0</v>
          </cell>
          <cell r="AF231">
            <v>1.6389680321254101</v>
          </cell>
          <cell r="AG231">
            <v>1.45686047300036</v>
          </cell>
          <cell r="AH231">
            <v>1.27475291387532</v>
          </cell>
          <cell r="AI231">
            <v>1.0926453547502699</v>
          </cell>
          <cell r="AJ231">
            <v>0.91053779562522896</v>
          </cell>
          <cell r="AK231">
            <v>0.72843023650018301</v>
          </cell>
          <cell r="AL231">
            <v>0.54632267737513796</v>
          </cell>
          <cell r="AM231">
            <v>0.36421511825009101</v>
          </cell>
          <cell r="AN231">
            <v>0.182107559125046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0.182107559125046</v>
          </cell>
          <cell r="AU231">
            <v>0.36421511825009101</v>
          </cell>
          <cell r="AV231">
            <v>0.54632267737513796</v>
          </cell>
          <cell r="AW231">
            <v>0.72843023650018301</v>
          </cell>
          <cell r="AX231">
            <v>0.91053779562522896</v>
          </cell>
          <cell r="AY231">
            <v>1.0926453547502699</v>
          </cell>
          <cell r="AZ231">
            <v>1.27475291387532</v>
          </cell>
          <cell r="BA231">
            <v>1.45686047300036</v>
          </cell>
          <cell r="BB231">
            <v>1.6389680321254101</v>
          </cell>
          <cell r="BC231">
            <v>1.8210755912504599</v>
          </cell>
          <cell r="BD231">
            <v>0</v>
          </cell>
          <cell r="BE231">
            <v>0</v>
          </cell>
          <cell r="BF231">
            <v>2.06069080062551</v>
          </cell>
          <cell r="BG231">
            <v>1.85462172056297</v>
          </cell>
          <cell r="BH231">
            <v>1.6485526405004101</v>
          </cell>
          <cell r="BI231">
            <v>1.4424835604378601</v>
          </cell>
          <cell r="BJ231">
            <v>1.2364144803753201</v>
          </cell>
          <cell r="BK231">
            <v>1.0303454003127599</v>
          </cell>
          <cell r="BL231">
            <v>0.82427632025020703</v>
          </cell>
          <cell r="BM231">
            <v>0.61820724018765505</v>
          </cell>
          <cell r="BN231">
            <v>0.41213816012510401</v>
          </cell>
          <cell r="BO231">
            <v>0.20606908006255101</v>
          </cell>
          <cell r="BP231">
            <v>0</v>
          </cell>
          <cell r="BQ231">
            <v>0</v>
          </cell>
          <cell r="BR231">
            <v>0</v>
          </cell>
          <cell r="BS231">
            <v>0.20606908006255101</v>
          </cell>
          <cell r="BT231">
            <v>0.41213816012510401</v>
          </cell>
          <cell r="BU231">
            <v>0.61820724018765505</v>
          </cell>
          <cell r="BV231">
            <v>0.82427632025020703</v>
          </cell>
          <cell r="BW231">
            <v>1.0303454003127599</v>
          </cell>
          <cell r="BX231">
            <v>1.2364144803753201</v>
          </cell>
          <cell r="BY231">
            <v>1.4424835604378601</v>
          </cell>
          <cell r="BZ231">
            <v>1.6485526405004101</v>
          </cell>
          <cell r="CA231">
            <v>1.85462172056297</v>
          </cell>
          <cell r="CB231">
            <v>2.06069080062551</v>
          </cell>
          <cell r="CC231">
            <v>2.06069080062551</v>
          </cell>
          <cell r="CD231">
            <v>0</v>
          </cell>
          <cell r="CE231">
            <v>0.99200696681274902</v>
          </cell>
          <cell r="CF231">
            <v>0.88178397050022095</v>
          </cell>
          <cell r="CG231">
            <v>0.77156097418769398</v>
          </cell>
          <cell r="CH231">
            <v>0.66133797787516602</v>
          </cell>
          <cell r="CI231">
            <v>0.55111498156263805</v>
          </cell>
          <cell r="CJ231">
            <v>0.44089198525011097</v>
          </cell>
          <cell r="CK231">
            <v>0.33066898893758301</v>
          </cell>
          <cell r="CL231">
            <v>0.22044599262505499</v>
          </cell>
          <cell r="CM231">
            <v>0.11022299631252799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0.11022299631252799</v>
          </cell>
          <cell r="CS231">
            <v>0.22044599262505499</v>
          </cell>
          <cell r="CT231">
            <v>0.33066898893758301</v>
          </cell>
          <cell r="CU231">
            <v>0.44089198525011097</v>
          </cell>
          <cell r="CV231">
            <v>0.55111498156263805</v>
          </cell>
          <cell r="CW231">
            <v>0.66133797787516602</v>
          </cell>
          <cell r="CX231">
            <v>0.77156097418769398</v>
          </cell>
          <cell r="CY231">
            <v>0.88178397050022095</v>
          </cell>
          <cell r="CZ231">
            <v>0.99200696681274902</v>
          </cell>
          <cell r="DA231">
            <v>1.1022299631252801</v>
          </cell>
          <cell r="DB231">
            <v>1.1022299631252801</v>
          </cell>
          <cell r="DC231">
            <v>0</v>
          </cell>
          <cell r="DD231">
            <v>0</v>
          </cell>
          <cell r="DE231">
            <v>3.2587668475008198</v>
          </cell>
          <cell r="DF231">
            <v>3.2587668475008198</v>
          </cell>
          <cell r="DG231">
            <v>2.93289016275074</v>
          </cell>
          <cell r="DH231">
            <v>2.60701347800065</v>
          </cell>
          <cell r="DI231">
            <v>2.2811367932505702</v>
          </cell>
          <cell r="DJ231">
            <v>1.9552601085004899</v>
          </cell>
          <cell r="DK231">
            <v>1.6293834237504099</v>
          </cell>
          <cell r="DL231">
            <v>1.3035067390003301</v>
          </cell>
          <cell r="DM231">
            <v>0.97763005425024396</v>
          </cell>
          <cell r="DN231">
            <v>0.65175336950016205</v>
          </cell>
          <cell r="DO231">
            <v>0.32587668475008202</v>
          </cell>
          <cell r="DP231">
            <v>0</v>
          </cell>
          <cell r="DQ231">
            <v>8.1469171187509501E-2</v>
          </cell>
          <cell r="DR231">
            <v>0.40734585593759098</v>
          </cell>
          <cell r="DS231">
            <v>0.73322254068767201</v>
          </cell>
          <cell r="DT231">
            <v>1.05909922543775</v>
          </cell>
          <cell r="DU231">
            <v>1.3849759101878401</v>
          </cell>
          <cell r="DV231">
            <v>1.7108525949379201</v>
          </cell>
          <cell r="DW231">
            <v>2.0367292796880001</v>
          </cell>
          <cell r="DX231">
            <v>2.3626059644380799</v>
          </cell>
          <cell r="DY231">
            <v>2.6884826491881699</v>
          </cell>
          <cell r="DZ231">
            <v>3.0143593339382502</v>
          </cell>
          <cell r="EA231">
            <v>3.2587668475008198</v>
          </cell>
          <cell r="EB231">
            <v>3.2587668475008198</v>
          </cell>
          <cell r="EC231">
            <v>0</v>
          </cell>
          <cell r="ED231">
            <v>1.6293834237504099</v>
          </cell>
          <cell r="EE231">
            <v>1.46644508137537</v>
          </cell>
          <cell r="EF231">
            <v>1.3035067390003301</v>
          </cell>
          <cell r="EG231">
            <v>1.14056839662529</v>
          </cell>
          <cell r="EH231">
            <v>0.97763005425024596</v>
          </cell>
          <cell r="EI231">
            <v>0.81469171187520595</v>
          </cell>
          <cell r="EJ231">
            <v>0.65175336950016505</v>
          </cell>
          <cell r="EK231">
            <v>0.48881502712512298</v>
          </cell>
          <cell r="EL231">
            <v>0.32587668475008202</v>
          </cell>
          <cell r="EM231">
            <v>0.16293834237504101</v>
          </cell>
          <cell r="EN231">
            <v>0</v>
          </cell>
          <cell r="EO231">
            <v>0</v>
          </cell>
          <cell r="EP231">
            <v>0</v>
          </cell>
          <cell r="EQ231">
            <v>0.16293834237504101</v>
          </cell>
          <cell r="ER231">
            <v>0.32587668475008202</v>
          </cell>
          <cell r="ES231">
            <v>0.48881502712512298</v>
          </cell>
          <cell r="ET231">
            <v>0.65175336950016505</v>
          </cell>
          <cell r="EU231">
            <v>0.81469171187520595</v>
          </cell>
          <cell r="EV231">
            <v>0.97763005425024596</v>
          </cell>
          <cell r="EW231">
            <v>1.14056839662529</v>
          </cell>
          <cell r="EX231">
            <v>1.3035067390003301</v>
          </cell>
          <cell r="EY231">
            <v>1.46644508137537</v>
          </cell>
          <cell r="EZ231">
            <v>1.6293834237504099</v>
          </cell>
          <cell r="FA231">
            <v>1.6293834237504099</v>
          </cell>
          <cell r="FB231">
            <v>0</v>
          </cell>
          <cell r="FC231">
            <v>0</v>
          </cell>
          <cell r="FD231">
            <v>2.2427983597505601</v>
          </cell>
          <cell r="FE231">
            <v>1.9935985420005</v>
          </cell>
          <cell r="FF231">
            <v>1.74439872425043</v>
          </cell>
          <cell r="FG231">
            <v>1.4951989065003699</v>
          </cell>
          <cell r="FH231">
            <v>1.2459990887503201</v>
          </cell>
          <cell r="FI231">
            <v>0.99679927100025001</v>
          </cell>
          <cell r="FJ231">
            <v>0.74759945325018695</v>
          </cell>
          <cell r="FK231">
            <v>0.498399635500125</v>
          </cell>
          <cell r="FL231">
            <v>0.249199817750062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0.249199817750062</v>
          </cell>
          <cell r="FS231">
            <v>0.498399635500125</v>
          </cell>
          <cell r="FT231">
            <v>0.74759945325018695</v>
          </cell>
          <cell r="FU231">
            <v>0.99679927100025001</v>
          </cell>
          <cell r="FV231">
            <v>1.2459990887503201</v>
          </cell>
          <cell r="FW231">
            <v>1.4951989065003699</v>
          </cell>
          <cell r="FX231">
            <v>1.74439872425043</v>
          </cell>
          <cell r="FY231">
            <v>1.9935985420005</v>
          </cell>
          <cell r="FZ231">
            <v>2.2427983597505601</v>
          </cell>
          <cell r="GA231">
            <v>2.4919981775006201</v>
          </cell>
          <cell r="GB231">
            <v>0</v>
          </cell>
          <cell r="GC231">
            <v>1.0351377045002601</v>
          </cell>
          <cell r="GD231">
            <v>0.92012240400023004</v>
          </cell>
          <cell r="GE231">
            <v>0.80510710350020098</v>
          </cell>
          <cell r="GF231">
            <v>0.69009180300017203</v>
          </cell>
          <cell r="GG231">
            <v>0.57507650250014397</v>
          </cell>
          <cell r="GH231">
            <v>0.46006120200011502</v>
          </cell>
          <cell r="GI231">
            <v>0.34504590150008602</v>
          </cell>
          <cell r="GJ231">
            <v>0.23003060100005701</v>
          </cell>
          <cell r="GK231">
            <v>0.11501530050002901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0.11501530050002901</v>
          </cell>
          <cell r="GR231">
            <v>0.23003060100005701</v>
          </cell>
          <cell r="GS231">
            <v>0.34504590150008602</v>
          </cell>
          <cell r="GT231">
            <v>0.46006120200011502</v>
          </cell>
          <cell r="GU231">
            <v>0.57507650250014397</v>
          </cell>
          <cell r="GV231">
            <v>0.69009180300017203</v>
          </cell>
          <cell r="GW231">
            <v>0.80510710350020098</v>
          </cell>
          <cell r="GX231">
            <v>0.92012240400023004</v>
          </cell>
          <cell r="GY231">
            <v>1.0351377045002601</v>
          </cell>
          <cell r="GZ231">
            <v>1.1501530050002899</v>
          </cell>
        </row>
        <row r="232">
          <cell r="D232" t="str">
            <v>ELCHLT51NGL-CHP1N-R</v>
          </cell>
          <cell r="E232">
            <v>0</v>
          </cell>
          <cell r="F232">
            <v>0</v>
          </cell>
          <cell r="G232">
            <v>14.3175864130286</v>
          </cell>
          <cell r="H232">
            <v>7.1587932065143196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7.1587932065143196</v>
          </cell>
          <cell r="U232">
            <v>14.3175864130286</v>
          </cell>
          <cell r="V232">
            <v>21.4763796195429</v>
          </cell>
          <cell r="W232">
            <v>28.635172826057399</v>
          </cell>
          <cell r="X232">
            <v>35.793966032571703</v>
          </cell>
          <cell r="Y232">
            <v>42.952759239085999</v>
          </cell>
          <cell r="Z232">
            <v>62.889998319228297</v>
          </cell>
          <cell r="AA232">
            <v>42.952759239085999</v>
          </cell>
          <cell r="AB232">
            <v>35.793966032571703</v>
          </cell>
          <cell r="AC232">
            <v>28.6351728260572</v>
          </cell>
          <cell r="AD232">
            <v>21.4763796195429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</row>
        <row r="233"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</row>
      </sheetData>
      <sheetData sheetId="10">
        <row r="78">
          <cell r="C78" t="str">
            <v>ELC-CHP-OUT</v>
          </cell>
          <cell r="D78">
            <v>6662.1450832886703</v>
          </cell>
          <cell r="E78">
            <v>6680.6277584190202</v>
          </cell>
          <cell r="F78">
            <v>5742.3521077996902</v>
          </cell>
          <cell r="G78">
            <v>4859.05272449104</v>
          </cell>
          <cell r="H78">
            <v>2325.45569171839</v>
          </cell>
          <cell r="I78">
            <v>1092.6499815166501</v>
          </cell>
          <cell r="J78">
            <v>1211.94526051398</v>
          </cell>
          <cell r="K78">
            <v>343.56319644246298</v>
          </cell>
        </row>
        <row r="79">
          <cell r="C79" t="str">
            <v>ELC-REN-SPV-OUT</v>
          </cell>
          <cell r="D79">
            <v>6898.0058734336699</v>
          </cell>
          <cell r="E79">
            <v>12757.273452703699</v>
          </cell>
          <cell r="F79">
            <v>26656.001198879101</v>
          </cell>
          <cell r="G79">
            <v>45732.6863406884</v>
          </cell>
          <cell r="H79">
            <v>70697.015921662198</v>
          </cell>
          <cell r="I79">
            <v>121228.00538469299</v>
          </cell>
          <cell r="J79">
            <v>290621.74088248599</v>
          </cell>
          <cell r="K79">
            <v>437401.137894343</v>
          </cell>
        </row>
        <row r="80">
          <cell r="C80" t="str">
            <v>ELC-REN-WND-OUT</v>
          </cell>
          <cell r="D80">
            <v>2162.5906265184699</v>
          </cell>
          <cell r="E80">
            <v>5241.9800393175501</v>
          </cell>
          <cell r="F80">
            <v>17961.955986825698</v>
          </cell>
          <cell r="G80">
            <v>41863.444384670402</v>
          </cell>
          <cell r="H80">
            <v>65924.567874459404</v>
          </cell>
          <cell r="I80">
            <v>63761.977247941002</v>
          </cell>
          <cell r="J80">
            <v>63761.977247941002</v>
          </cell>
          <cell r="K80">
            <v>92635.325435687802</v>
          </cell>
        </row>
        <row r="81">
          <cell r="C81" t="str">
            <v>ELC11PP-ANS1E</v>
          </cell>
          <cell r="D81">
            <v>4428.6699875000804</v>
          </cell>
          <cell r="E81">
            <v>2979.7853023255798</v>
          </cell>
          <cell r="F81">
            <v>2979.7853023255798</v>
          </cell>
          <cell r="G81">
            <v>2979.7853023255798</v>
          </cell>
          <cell r="H81">
            <v>2979.7853023255798</v>
          </cell>
        </row>
        <row r="82">
          <cell r="C82" t="str">
            <v>ELC14PP-BSCTP1E</v>
          </cell>
          <cell r="D82">
            <v>229808.27195677001</v>
          </cell>
          <cell r="E82">
            <v>227885.245399901</v>
          </cell>
          <cell r="F82">
            <v>180999.90882594799</v>
          </cell>
          <cell r="G82">
            <v>158670.45708399499</v>
          </cell>
          <cell r="H82">
            <v>148083.45518632099</v>
          </cell>
          <cell r="I82">
            <v>116322.449493297</v>
          </cell>
          <cell r="J82">
            <v>80406.617415136294</v>
          </cell>
        </row>
        <row r="83">
          <cell r="C83" t="str">
            <v>ELC14PP-BSCTP1N</v>
          </cell>
          <cell r="E83">
            <v>6439.5722189624403</v>
          </cell>
          <cell r="F83">
            <v>42591.055599112697</v>
          </cell>
          <cell r="G83">
            <v>38430.816888558198</v>
          </cell>
          <cell r="H83">
            <v>38430.816888558198</v>
          </cell>
          <cell r="I83">
            <v>38430.816888558198</v>
          </cell>
          <cell r="J83">
            <v>38430.816888558198</v>
          </cell>
        </row>
        <row r="84">
          <cell r="C84" t="str">
            <v>ELC14PP-IGCC1E</v>
          </cell>
          <cell r="D84">
            <v>1286.33111539535</v>
          </cell>
          <cell r="E84">
            <v>2337.15165791442</v>
          </cell>
          <cell r="F84">
            <v>2337.15165791442</v>
          </cell>
          <cell r="G84">
            <v>2337.15165791442</v>
          </cell>
          <cell r="H84">
            <v>2337.15165791442</v>
          </cell>
          <cell r="I84">
            <v>2337.15165791442</v>
          </cell>
        </row>
        <row r="85">
          <cell r="C85" t="str">
            <v>ELC14PP-IGCC1N</v>
          </cell>
          <cell r="F85">
            <v>2699.3349209302301</v>
          </cell>
          <cell r="G85">
            <v>2699.3349209302301</v>
          </cell>
          <cell r="H85">
            <v>2699.3349209302301</v>
          </cell>
          <cell r="I85">
            <v>2699.3349209302301</v>
          </cell>
        </row>
        <row r="86">
          <cell r="C86" t="str">
            <v>ELC51NGL-NGLCCwCHP1E</v>
          </cell>
          <cell r="D86">
            <v>21251.7156522101</v>
          </cell>
          <cell r="E86">
            <v>21251.7156522101</v>
          </cell>
          <cell r="F86">
            <v>21251.7156522101</v>
          </cell>
          <cell r="G86">
            <v>21251.7156522101</v>
          </cell>
          <cell r="H86">
            <v>21251.7156522101</v>
          </cell>
          <cell r="I86">
            <v>21251.7156522101</v>
          </cell>
          <cell r="J86">
            <v>18804.095263027499</v>
          </cell>
          <cell r="K86">
            <v>18794.595525337299</v>
          </cell>
        </row>
        <row r="87">
          <cell r="C87" t="str">
            <v>ELC51PP-NGLCC1E</v>
          </cell>
          <cell r="D87">
            <v>96371.577335637296</v>
          </cell>
          <cell r="E87">
            <v>46800.613993847197</v>
          </cell>
          <cell r="F87">
            <v>36696.119555992896</v>
          </cell>
          <cell r="G87">
            <v>70753.0315891184</v>
          </cell>
          <cell r="H87">
            <v>83359.151380908006</v>
          </cell>
          <cell r="I87">
            <v>86143.9515957767</v>
          </cell>
          <cell r="J87">
            <v>14841.933016646901</v>
          </cell>
          <cell r="K87">
            <v>41130.745954357801</v>
          </cell>
        </row>
        <row r="88">
          <cell r="C88" t="str">
            <v>ELC51PP-NGLCC1N</v>
          </cell>
          <cell r="E88">
            <v>12434.0970891489</v>
          </cell>
          <cell r="F88">
            <v>30202.274065333298</v>
          </cell>
          <cell r="G88">
            <v>37333.428252932201</v>
          </cell>
          <cell r="H88">
            <v>4452.35234185228</v>
          </cell>
          <cell r="I88">
            <v>11928.473572179601</v>
          </cell>
          <cell r="J88">
            <v>6669.6172309882504</v>
          </cell>
          <cell r="K88">
            <v>13382.6335560755</v>
          </cell>
        </row>
        <row r="89">
          <cell r="C89" t="str">
            <v>ELC51PP-NGLFEC1E</v>
          </cell>
          <cell r="D89">
            <v>1428.19356725582</v>
          </cell>
          <cell r="E89">
            <v>2014.7730680930299</v>
          </cell>
          <cell r="F89">
            <v>2014.7730680930299</v>
          </cell>
          <cell r="G89">
            <v>2014.7730680930299</v>
          </cell>
          <cell r="H89">
            <v>2014.7730680930199</v>
          </cell>
          <cell r="I89">
            <v>2014.7730680930199</v>
          </cell>
          <cell r="J89">
            <v>2014.7730680930199</v>
          </cell>
          <cell r="K89">
            <v>2014.7730680930199</v>
          </cell>
        </row>
        <row r="90">
          <cell r="C90" t="str">
            <v>ELC51PP-NGLFEC1N</v>
          </cell>
          <cell r="E90">
            <v>1661.6685097674499</v>
          </cell>
          <cell r="F90">
            <v>2769.44751627907</v>
          </cell>
          <cell r="G90">
            <v>3150.2465497674398</v>
          </cell>
          <cell r="H90">
            <v>3150.2465497674302</v>
          </cell>
          <cell r="I90">
            <v>3150.2465497674302</v>
          </cell>
          <cell r="J90">
            <v>3150.2465497674302</v>
          </cell>
          <cell r="K90">
            <v>3150.2465497674302</v>
          </cell>
        </row>
        <row r="91">
          <cell r="C91" t="str">
            <v>ELC62PP-NURAPR1N</v>
          </cell>
          <cell r="E91">
            <v>28895.1533581396</v>
          </cell>
          <cell r="F91">
            <v>48158.588930232603</v>
          </cell>
          <cell r="G91">
            <v>48158.588930232603</v>
          </cell>
          <cell r="H91">
            <v>48158.588930232603</v>
          </cell>
          <cell r="I91">
            <v>48158.588930232603</v>
          </cell>
          <cell r="J91">
            <v>48158.588930232603</v>
          </cell>
          <cell r="K91">
            <v>12703.9547771466</v>
          </cell>
        </row>
        <row r="92">
          <cell r="C92" t="str">
            <v>ELC62PP-NUROPR1E</v>
          </cell>
          <cell r="D92">
            <v>76905.344711496393</v>
          </cell>
          <cell r="E92">
            <v>78429.701972093098</v>
          </cell>
          <cell r="F92">
            <v>78429.701972093098</v>
          </cell>
          <cell r="G92">
            <v>78429.701972093098</v>
          </cell>
          <cell r="H92">
            <v>78429.701972093098</v>
          </cell>
          <cell r="I92">
            <v>64670.105134883801</v>
          </cell>
          <cell r="J92">
            <v>37150.911460465097</v>
          </cell>
        </row>
        <row r="93">
          <cell r="C93" t="str">
            <v>ELC62PP-NURPWR1E</v>
          </cell>
          <cell r="D93">
            <v>56329.7919597363</v>
          </cell>
          <cell r="E93">
            <v>57446.316795348903</v>
          </cell>
          <cell r="F93">
            <v>33367.022330232598</v>
          </cell>
          <cell r="G93">
            <v>13759.596837209299</v>
          </cell>
        </row>
        <row r="94">
          <cell r="C94" t="str">
            <v>ELC63PP-EUROPR1E</v>
          </cell>
          <cell r="D94">
            <v>14699.795153831399</v>
          </cell>
          <cell r="E94">
            <v>14445.3957829711</v>
          </cell>
          <cell r="F94">
            <v>14445.3957829711</v>
          </cell>
        </row>
        <row r="95">
          <cell r="C95" t="str">
            <v>ELC64PP-GHY1E</v>
          </cell>
          <cell r="D95">
            <v>2264.5580887697502</v>
          </cell>
          <cell r="E95">
            <v>2772.5675267720999</v>
          </cell>
          <cell r="F95">
            <v>2772.5675267720999</v>
          </cell>
          <cell r="G95">
            <v>2772.5675267720999</v>
          </cell>
          <cell r="H95">
            <v>2772.5675267720999</v>
          </cell>
          <cell r="I95">
            <v>2772.5675267720999</v>
          </cell>
          <cell r="J95">
            <v>2772.5675267720899</v>
          </cell>
          <cell r="K95">
            <v>2772.5675267720999</v>
          </cell>
        </row>
        <row r="96">
          <cell r="C96" t="str">
            <v>ELC65PP-PHY1E</v>
          </cell>
          <cell r="D96">
            <v>4186.0465116279101</v>
          </cell>
          <cell r="E96">
            <v>4186.0465116279101</v>
          </cell>
          <cell r="F96">
            <v>4186.0465116279202</v>
          </cell>
          <cell r="G96">
            <v>4186.0465116279101</v>
          </cell>
          <cell r="H96">
            <v>583.85401536229199</v>
          </cell>
          <cell r="I96">
            <v>4885.3871384177401</v>
          </cell>
          <cell r="J96">
            <v>5148.8937209302503</v>
          </cell>
          <cell r="K96">
            <v>1072.0984186046501</v>
          </cell>
        </row>
        <row r="97">
          <cell r="C97" t="str">
            <v>ELC65PP-PHY1N</v>
          </cell>
          <cell r="H97">
            <v>418.66073529337098</v>
          </cell>
          <cell r="I97">
            <v>2047.58058315888</v>
          </cell>
          <cell r="J97">
            <v>2191.0186046511699</v>
          </cell>
          <cell r="K97">
            <v>456.21209302325701</v>
          </cell>
        </row>
        <row r="98">
          <cell r="C98" t="str">
            <v>ELC66PP-SHY04MW1E</v>
          </cell>
          <cell r="D98">
            <v>7.3735028128004796</v>
          </cell>
          <cell r="E98">
            <v>6.2224928372093098</v>
          </cell>
          <cell r="F98">
            <v>6.2224928372093098</v>
          </cell>
          <cell r="G98">
            <v>6.2224928372093098</v>
          </cell>
          <cell r="H98">
            <v>6.2224928372093098</v>
          </cell>
          <cell r="I98">
            <v>6.2224928372093098</v>
          </cell>
          <cell r="J98">
            <v>6.2224928372093098</v>
          </cell>
          <cell r="K98">
            <v>6.2224928372093098</v>
          </cell>
        </row>
        <row r="99">
          <cell r="C99" t="str">
            <v>ELC66PP-SHY3MW1E</v>
          </cell>
          <cell r="D99">
            <v>151.55520244966499</v>
          </cell>
          <cell r="E99">
            <v>92.455726671628</v>
          </cell>
          <cell r="F99">
            <v>92.455726671628</v>
          </cell>
          <cell r="G99">
            <v>92.455726671628</v>
          </cell>
          <cell r="H99">
            <v>92.455726671628</v>
          </cell>
          <cell r="I99">
            <v>92.455726671628</v>
          </cell>
          <cell r="J99">
            <v>92.455726671628</v>
          </cell>
          <cell r="K99">
            <v>92.455726671628</v>
          </cell>
        </row>
        <row r="100">
          <cell r="C100" t="str">
            <v>ELC66PP-SHY3MW1N</v>
          </cell>
          <cell r="E100">
            <v>96.404818604651197</v>
          </cell>
          <cell r="F100">
            <v>289.21445581395398</v>
          </cell>
          <cell r="G100">
            <v>815.05892093023294</v>
          </cell>
          <cell r="H100">
            <v>815.05892093023294</v>
          </cell>
          <cell r="I100">
            <v>815.05892093023294</v>
          </cell>
          <cell r="J100">
            <v>815.05892093023397</v>
          </cell>
          <cell r="K100">
            <v>815.05892093023294</v>
          </cell>
        </row>
        <row r="101">
          <cell r="C101" t="str">
            <v>ELC82PP-SPV1E</v>
          </cell>
          <cell r="D101">
            <v>6898.0058734336699</v>
          </cell>
          <cell r="E101">
            <v>6898.0058734336699</v>
          </cell>
          <cell r="F101">
            <v>6898.0058734336699</v>
          </cell>
          <cell r="G101">
            <v>6898.0058734336699</v>
          </cell>
          <cell r="H101">
            <v>6898.0058734336699</v>
          </cell>
        </row>
        <row r="102">
          <cell r="C102" t="str">
            <v>ELC82PP-SPV1N</v>
          </cell>
          <cell r="E102">
            <v>5859.2675792700102</v>
          </cell>
          <cell r="F102">
            <v>19757.995325445401</v>
          </cell>
          <cell r="G102">
            <v>38834.6804672547</v>
          </cell>
          <cell r="H102">
            <v>63799.010048228498</v>
          </cell>
          <cell r="I102">
            <v>121228.00538469299</v>
          </cell>
          <cell r="J102">
            <v>290621.74088248599</v>
          </cell>
          <cell r="K102">
            <v>437401.137894343</v>
          </cell>
        </row>
        <row r="103">
          <cell r="C103" t="str">
            <v>ELC83PP-BMS1E</v>
          </cell>
          <cell r="D103">
            <v>3728.8156865860501</v>
          </cell>
          <cell r="E103">
            <v>3728.8156865860501</v>
          </cell>
          <cell r="F103">
            <v>3728.8156865860501</v>
          </cell>
          <cell r="G103">
            <v>3728.8156865860501</v>
          </cell>
          <cell r="H103">
            <v>3728.8156865860501</v>
          </cell>
          <cell r="I103">
            <v>3728.8156865860501</v>
          </cell>
          <cell r="J103">
            <v>3728.8156865860501</v>
          </cell>
          <cell r="K103">
            <v>3728.8156865860501</v>
          </cell>
        </row>
        <row r="104">
          <cell r="C104" t="str">
            <v>ELC83PP-BMS1N</v>
          </cell>
          <cell r="E104">
            <v>4644.9594418604402</v>
          </cell>
          <cell r="F104">
            <v>7975.30772093019</v>
          </cell>
          <cell r="G104">
            <v>10604.5300465116</v>
          </cell>
          <cell r="H104">
            <v>10604.5300465116</v>
          </cell>
          <cell r="I104">
            <v>10604.5300465116</v>
          </cell>
          <cell r="J104">
            <v>10604.5300465116</v>
          </cell>
          <cell r="K104">
            <v>10604.5300465116</v>
          </cell>
        </row>
        <row r="105">
          <cell r="C105" t="str">
            <v>ELC83PP-BMSLFG1E</v>
          </cell>
          <cell r="J105">
            <v>180.679762029768</v>
          </cell>
          <cell r="K105">
            <v>604.335515609303</v>
          </cell>
        </row>
        <row r="106">
          <cell r="C106" t="str">
            <v>ELC83PP-BMSLFG1N</v>
          </cell>
          <cell r="D106">
            <v>604.33551560930198</v>
          </cell>
          <cell r="E106">
            <v>604.33551560930198</v>
          </cell>
          <cell r="F106">
            <v>604.33551560930198</v>
          </cell>
          <cell r="G106">
            <v>604.33551560930198</v>
          </cell>
          <cell r="H106">
            <v>604.33551560930198</v>
          </cell>
          <cell r="I106">
            <v>604.33551560930198</v>
          </cell>
          <cell r="J106">
            <v>604.33551560930198</v>
          </cell>
          <cell r="K106">
            <v>604.335515609303</v>
          </cell>
        </row>
        <row r="107">
          <cell r="C107" t="str">
            <v>ELC89PP-WND1E</v>
          </cell>
          <cell r="D107">
            <v>2162.5906265184699</v>
          </cell>
          <cell r="E107">
            <v>2162.5906265184699</v>
          </cell>
          <cell r="F107">
            <v>2162.5906265184699</v>
          </cell>
          <cell r="G107">
            <v>2162.5906265184699</v>
          </cell>
          <cell r="H107">
            <v>2162.5906265184699</v>
          </cell>
        </row>
        <row r="108">
          <cell r="C108" t="str">
            <v>ELC89PP-WND1N</v>
          </cell>
          <cell r="E108">
            <v>3079.3894127990802</v>
          </cell>
          <cell r="F108">
            <v>10826.8268299458</v>
          </cell>
          <cell r="G108">
            <v>15639.7302683629</v>
          </cell>
          <cell r="H108">
            <v>39700.853758151898</v>
          </cell>
          <cell r="I108">
            <v>39700.853758151898</v>
          </cell>
          <cell r="J108">
            <v>39700.853758151898</v>
          </cell>
          <cell r="K108">
            <v>39700.853758151898</v>
          </cell>
        </row>
        <row r="109">
          <cell r="C109" t="str">
            <v>ELC89PP-WNDOFF1N</v>
          </cell>
          <cell r="F109">
            <v>4972.5385303614203</v>
          </cell>
          <cell r="G109">
            <v>24061.123489788999</v>
          </cell>
          <cell r="H109">
            <v>24061.123489788999</v>
          </cell>
          <cell r="I109">
            <v>24061.123489788999</v>
          </cell>
          <cell r="J109">
            <v>24061.123489788999</v>
          </cell>
          <cell r="K109">
            <v>52934.471677535897</v>
          </cell>
        </row>
        <row r="110">
          <cell r="C110" t="str">
            <v>ELC90PP-MSW1E</v>
          </cell>
          <cell r="D110">
            <v>686.99265593068105</v>
          </cell>
          <cell r="E110">
            <v>1483.08471815442</v>
          </cell>
          <cell r="F110">
            <v>1483.08471815442</v>
          </cell>
          <cell r="G110">
            <v>1483.08471815442</v>
          </cell>
          <cell r="H110">
            <v>1483.08471815442</v>
          </cell>
          <cell r="I110">
            <v>1483.08471815442</v>
          </cell>
          <cell r="J110">
            <v>1483.08471815442</v>
          </cell>
          <cell r="K110">
            <v>1483.08471815442</v>
          </cell>
        </row>
        <row r="111">
          <cell r="C111" t="str">
            <v>ELC90PP-MSW1N</v>
          </cell>
          <cell r="E111">
            <v>785.26106790697895</v>
          </cell>
          <cell r="F111">
            <v>785.26106790697804</v>
          </cell>
          <cell r="G111">
            <v>785.26106790697895</v>
          </cell>
          <cell r="H111">
            <v>785.26106790697895</v>
          </cell>
          <cell r="I111">
            <v>785.26106790697895</v>
          </cell>
          <cell r="J111">
            <v>785.26106790697895</v>
          </cell>
          <cell r="K111">
            <v>785.26106790697895</v>
          </cell>
        </row>
        <row r="112">
          <cell r="C112" t="str">
            <v>ELC90PP-MSWOFF1E</v>
          </cell>
          <cell r="D112">
            <v>9346.9575553130107</v>
          </cell>
          <cell r="E112">
            <v>7603.00983962792</v>
          </cell>
          <cell r="F112">
            <v>7603.00983962791</v>
          </cell>
          <cell r="G112">
            <v>7603.00983962791</v>
          </cell>
          <cell r="H112">
            <v>7603.00983962791</v>
          </cell>
          <cell r="I112">
            <v>7603.00983962791</v>
          </cell>
          <cell r="J112">
            <v>7603.0098396279</v>
          </cell>
          <cell r="K112">
            <v>7603.0098396279</v>
          </cell>
        </row>
        <row r="113">
          <cell r="C113" t="str">
            <v>ELC90PP-MSWOFF1N</v>
          </cell>
          <cell r="E113">
            <v>117.789160186047</v>
          </cell>
          <cell r="F113">
            <v>117.789160186047</v>
          </cell>
          <cell r="G113">
            <v>117.789160186047</v>
          </cell>
          <cell r="H113">
            <v>117.789160186047</v>
          </cell>
          <cell r="I113">
            <v>117.789160186047</v>
          </cell>
          <cell r="J113">
            <v>117.789160186047</v>
          </cell>
          <cell r="K113">
            <v>117.789160186047</v>
          </cell>
        </row>
        <row r="114">
          <cell r="C114" t="str">
            <v>ELC92PP-OCE1E</v>
          </cell>
          <cell r="D114">
            <v>489.69348014168401</v>
          </cell>
          <cell r="E114">
            <v>489.482330900904</v>
          </cell>
          <cell r="F114">
            <v>489.482330900904</v>
          </cell>
          <cell r="G114">
            <v>489.48233090090298</v>
          </cell>
          <cell r="H114">
            <v>489.482330900904</v>
          </cell>
          <cell r="I114">
            <v>489.482330900904</v>
          </cell>
          <cell r="J114">
            <v>489.482330900904</v>
          </cell>
          <cell r="K114">
            <v>489.482330900904</v>
          </cell>
        </row>
        <row r="115">
          <cell r="C115" t="str">
            <v>ELC93PP-LIB1N</v>
          </cell>
          <cell r="H115">
            <v>442.91380165901398</v>
          </cell>
          <cell r="I115">
            <v>8323.0047504419108</v>
          </cell>
          <cell r="J115">
            <v>113126.93907126501</v>
          </cell>
          <cell r="K115">
            <v>185131.24342742399</v>
          </cell>
        </row>
        <row r="116">
          <cell r="C116" t="str">
            <v>ELCHHT83BMS-CHP1N-I</v>
          </cell>
          <cell r="K116">
            <v>133.66027302991</v>
          </cell>
        </row>
        <row r="117">
          <cell r="C117" t="str">
            <v>ELCHHT90MSW-CHP1E-I</v>
          </cell>
          <cell r="D117">
            <v>561.47758771554697</v>
          </cell>
          <cell r="E117">
            <v>1169.7449744073899</v>
          </cell>
          <cell r="F117">
            <v>1169.7449744073899</v>
          </cell>
          <cell r="G117">
            <v>1169.7449744073899</v>
          </cell>
        </row>
        <row r="118">
          <cell r="C118" t="str">
            <v>ELCHHT90MSW-CHP1N-I</v>
          </cell>
          <cell r="D118">
            <v>209.90292341255201</v>
          </cell>
          <cell r="E118">
            <v>209.90292341255201</v>
          </cell>
          <cell r="F118">
            <v>209.90292341255201</v>
          </cell>
          <cell r="G118">
            <v>209.90292341255201</v>
          </cell>
          <cell r="H118">
            <v>209.90292341255201</v>
          </cell>
          <cell r="I118">
            <v>209.90292341255201</v>
          </cell>
          <cell r="J118">
            <v>209.45546004028901</v>
          </cell>
          <cell r="K118">
            <v>209.90292341255201</v>
          </cell>
        </row>
        <row r="119">
          <cell r="C119" t="str">
            <v>ELCHLT27BKC-CHP1E-R</v>
          </cell>
          <cell r="D119">
            <v>2767.1049663661302</v>
          </cell>
          <cell r="E119">
            <v>968.48673822814203</v>
          </cell>
          <cell r="F119">
            <v>968.48673822814499</v>
          </cell>
          <cell r="G119">
            <v>968.48673822814499</v>
          </cell>
        </row>
        <row r="120">
          <cell r="C120" t="str">
            <v>ELCHLT51NGL-CHP1E-R</v>
          </cell>
          <cell r="D120">
            <v>3123.6596057944398</v>
          </cell>
          <cell r="E120">
            <v>4332.49312237094</v>
          </cell>
          <cell r="F120">
            <v>3394.2174717516</v>
          </cell>
          <cell r="G120">
            <v>2510.9180884429502</v>
          </cell>
        </row>
        <row r="121">
          <cell r="C121" t="str">
            <v>ELCHLT51NGL-CHP1N-R</v>
          </cell>
          <cell r="H121">
            <v>2115.5527683058399</v>
          </cell>
          <cell r="I121">
            <v>882.74705810409705</v>
          </cell>
          <cell r="J121">
            <v>1002.48980047369</v>
          </cell>
        </row>
        <row r="141">
          <cell r="E141" t="str">
            <v>F</v>
          </cell>
          <cell r="F141" t="str">
            <v>FE1</v>
          </cell>
          <cell r="G141" t="str">
            <v>FE10</v>
          </cell>
          <cell r="H141" t="str">
            <v>FE11</v>
          </cell>
          <cell r="I141" t="str">
            <v>FE12</v>
          </cell>
          <cell r="J141" t="str">
            <v>FE13</v>
          </cell>
          <cell r="K141" t="str">
            <v>FE14</v>
          </cell>
          <cell r="L141" t="str">
            <v>FE15</v>
          </cell>
          <cell r="M141" t="str">
            <v>FE16</v>
          </cell>
          <cell r="N141" t="str">
            <v>FE17</v>
          </cell>
          <cell r="O141" t="str">
            <v>FE18</v>
          </cell>
          <cell r="P141" t="str">
            <v>FE19</v>
          </cell>
          <cell r="Q141" t="str">
            <v>FE2</v>
          </cell>
          <cell r="R141" t="str">
            <v>FE20</v>
          </cell>
          <cell r="S141" t="str">
            <v>FE21</v>
          </cell>
          <cell r="T141" t="str">
            <v>FE22</v>
          </cell>
          <cell r="U141" t="str">
            <v>FE23</v>
          </cell>
          <cell r="V141" t="str">
            <v>FE24</v>
          </cell>
          <cell r="W141" t="str">
            <v>FE3</v>
          </cell>
          <cell r="X141" t="str">
            <v>FE4</v>
          </cell>
          <cell r="Y141" t="str">
            <v>FE5</v>
          </cell>
          <cell r="Z141" t="str">
            <v>FE6</v>
          </cell>
          <cell r="AA141" t="str">
            <v>FE7</v>
          </cell>
          <cell r="AB141" t="str">
            <v>FE8</v>
          </cell>
          <cell r="AC141" t="str">
            <v>FE9</v>
          </cell>
          <cell r="AD141" t="str">
            <v>FK1</v>
          </cell>
          <cell r="AE141" t="str">
            <v>FK10</v>
          </cell>
          <cell r="AF141" t="str">
            <v>FK11</v>
          </cell>
          <cell r="AG141" t="str">
            <v>FK12</v>
          </cell>
          <cell r="AH141" t="str">
            <v>FK13</v>
          </cell>
          <cell r="AI141" t="str">
            <v>FK14</v>
          </cell>
          <cell r="AJ141" t="str">
            <v>FK15</v>
          </cell>
          <cell r="AK141" t="str">
            <v>FK16</v>
          </cell>
          <cell r="AL141" t="str">
            <v>FK17</v>
          </cell>
          <cell r="AM141" t="str">
            <v>FK18</v>
          </cell>
          <cell r="AN141" t="str">
            <v>FK19</v>
          </cell>
          <cell r="AO141" t="str">
            <v>FK2</v>
          </cell>
          <cell r="AP141" t="str">
            <v>FK20</v>
          </cell>
          <cell r="AQ141" t="str">
            <v>FK21</v>
          </cell>
          <cell r="AR141" t="str">
            <v>FK22</v>
          </cell>
          <cell r="AS141" t="str">
            <v>FK23</v>
          </cell>
          <cell r="AT141" t="str">
            <v>FK24</v>
          </cell>
          <cell r="AU141" t="str">
            <v>FK3</v>
          </cell>
          <cell r="AV141" t="str">
            <v>FK4</v>
          </cell>
          <cell r="AW141" t="str">
            <v>FK5</v>
          </cell>
          <cell r="AX141" t="str">
            <v>FK6</v>
          </cell>
          <cell r="AY141" t="str">
            <v>FK7</v>
          </cell>
          <cell r="AZ141" t="str">
            <v>FK8</v>
          </cell>
          <cell r="BA141" t="str">
            <v>FK9</v>
          </cell>
          <cell r="BB141" t="str">
            <v>RE1</v>
          </cell>
          <cell r="BC141" t="str">
            <v>RE10</v>
          </cell>
          <cell r="BD141" t="str">
            <v>RE11</v>
          </cell>
          <cell r="BE141" t="str">
            <v>RE12</v>
          </cell>
          <cell r="BF141" t="str">
            <v>RE13</v>
          </cell>
          <cell r="BG141" t="str">
            <v>RE14</v>
          </cell>
          <cell r="BH141" t="str">
            <v>RE15</v>
          </cell>
          <cell r="BI141" t="str">
            <v>RE16</v>
          </cell>
          <cell r="BJ141" t="str">
            <v>RE17</v>
          </cell>
          <cell r="BK141" t="str">
            <v>RE18</v>
          </cell>
          <cell r="BL141" t="str">
            <v>RE19</v>
          </cell>
          <cell r="BM141" t="str">
            <v>RE2</v>
          </cell>
          <cell r="BN141" t="str">
            <v>RE20</v>
          </cell>
          <cell r="BO141" t="str">
            <v>RE21</v>
          </cell>
          <cell r="BP141" t="str">
            <v>RE22</v>
          </cell>
          <cell r="BQ141" t="str">
            <v>RE23</v>
          </cell>
          <cell r="BR141" t="str">
            <v>RE24</v>
          </cell>
          <cell r="BS141" t="str">
            <v>RE3</v>
          </cell>
          <cell r="BT141" t="str">
            <v>RE4</v>
          </cell>
          <cell r="BU141" t="str">
            <v>RE5</v>
          </cell>
          <cell r="BV141" t="str">
            <v>RE6</v>
          </cell>
          <cell r="BW141" t="str">
            <v>RE7</v>
          </cell>
          <cell r="BX141" t="str">
            <v>RE8</v>
          </cell>
          <cell r="BY141" t="str">
            <v>RE9</v>
          </cell>
          <cell r="BZ141" t="str">
            <v>RK1</v>
          </cell>
          <cell r="CA141" t="str">
            <v>RK10</v>
          </cell>
          <cell r="CB141" t="str">
            <v>RK11</v>
          </cell>
          <cell r="CC141" t="str">
            <v>RK12</v>
          </cell>
          <cell r="CD141" t="str">
            <v>RK13</v>
          </cell>
          <cell r="CE141" t="str">
            <v>RK14</v>
          </cell>
          <cell r="CF141" t="str">
            <v>RK15</v>
          </cell>
          <cell r="CG141" t="str">
            <v>RK16</v>
          </cell>
          <cell r="CH141" t="str">
            <v>RK17</v>
          </cell>
          <cell r="CI141" t="str">
            <v>RK18</v>
          </cell>
          <cell r="CJ141" t="str">
            <v>RK19</v>
          </cell>
          <cell r="CK141" t="str">
            <v>RK2</v>
          </cell>
          <cell r="CL141" t="str">
            <v>RK20</v>
          </cell>
          <cell r="CM141" t="str">
            <v>RK21</v>
          </cell>
          <cell r="CN141" t="str">
            <v>RK22</v>
          </cell>
          <cell r="CO141" t="str">
            <v>RK23</v>
          </cell>
          <cell r="CP141" t="str">
            <v>RK24</v>
          </cell>
          <cell r="CQ141" t="str">
            <v>RK3</v>
          </cell>
          <cell r="CR141" t="str">
            <v>RK4</v>
          </cell>
          <cell r="CS141" t="str">
            <v>RK5</v>
          </cell>
          <cell r="CT141" t="str">
            <v>RK6</v>
          </cell>
          <cell r="CU141" t="str">
            <v>RK7</v>
          </cell>
          <cell r="CV141" t="str">
            <v>RK8</v>
          </cell>
          <cell r="CW141" t="str">
            <v>RK9</v>
          </cell>
          <cell r="CX141" t="str">
            <v>SE1</v>
          </cell>
          <cell r="CY141" t="str">
            <v>SE10</v>
          </cell>
          <cell r="CZ141" t="str">
            <v>SE11</v>
          </cell>
          <cell r="DA141" t="str">
            <v>SE12</v>
          </cell>
          <cell r="DB141" t="str">
            <v>SE13</v>
          </cell>
          <cell r="DC141" t="str">
            <v>SE14</v>
          </cell>
          <cell r="DD141" t="str">
            <v>SE15</v>
          </cell>
          <cell r="DE141" t="str">
            <v>SE16</v>
          </cell>
          <cell r="DF141" t="str">
            <v>SE17</v>
          </cell>
          <cell r="DG141" t="str">
            <v>SE18</v>
          </cell>
          <cell r="DH141" t="str">
            <v>SE19</v>
          </cell>
          <cell r="DI141" t="str">
            <v>SE2</v>
          </cell>
          <cell r="DJ141" t="str">
            <v>SE20</v>
          </cell>
          <cell r="DK141" t="str">
            <v>SE21</v>
          </cell>
          <cell r="DL141" t="str">
            <v>SE22</v>
          </cell>
          <cell r="DM141" t="str">
            <v>SE23</v>
          </cell>
          <cell r="DN141" t="str">
            <v>SE24</v>
          </cell>
          <cell r="DO141" t="str">
            <v>SE3</v>
          </cell>
          <cell r="DP141" t="str">
            <v>SE4</v>
          </cell>
          <cell r="DQ141" t="str">
            <v>SE5</v>
          </cell>
          <cell r="DR141" t="str">
            <v>SE6</v>
          </cell>
          <cell r="DS141" t="str">
            <v>SE7</v>
          </cell>
          <cell r="DT141" t="str">
            <v>SE8</v>
          </cell>
          <cell r="DU141" t="str">
            <v>SE9</v>
          </cell>
          <cell r="DV141" t="str">
            <v>SK1</v>
          </cell>
          <cell r="DW141" t="str">
            <v>SK10</v>
          </cell>
          <cell r="DX141" t="str">
            <v>SK11</v>
          </cell>
          <cell r="DY141" t="str">
            <v>SK12</v>
          </cell>
          <cell r="DZ141" t="str">
            <v>SK13</v>
          </cell>
          <cell r="EA141" t="str">
            <v>SK14</v>
          </cell>
          <cell r="EB141" t="str">
            <v>SK15</v>
          </cell>
          <cell r="EC141" t="str">
            <v>SK16</v>
          </cell>
          <cell r="ED141" t="str">
            <v>SK17</v>
          </cell>
          <cell r="EE141" t="str">
            <v>SK18</v>
          </cell>
          <cell r="EF141" t="str">
            <v>SK19</v>
          </cell>
          <cell r="EG141" t="str">
            <v>SK2</v>
          </cell>
          <cell r="EH141" t="str">
            <v>SK20</v>
          </cell>
          <cell r="EI141" t="str">
            <v>SK21</v>
          </cell>
          <cell r="EJ141" t="str">
            <v>SK22</v>
          </cell>
          <cell r="EK141" t="str">
            <v>SK23</v>
          </cell>
          <cell r="EL141" t="str">
            <v>SK24</v>
          </cell>
          <cell r="EM141" t="str">
            <v>SK3</v>
          </cell>
          <cell r="EN141" t="str">
            <v>SK4</v>
          </cell>
          <cell r="EO141" t="str">
            <v>SK5</v>
          </cell>
          <cell r="EP141" t="str">
            <v>SK6</v>
          </cell>
          <cell r="EQ141" t="str">
            <v>SK7</v>
          </cell>
          <cell r="ER141" t="str">
            <v>SK8</v>
          </cell>
          <cell r="ES141" t="str">
            <v>SK9</v>
          </cell>
          <cell r="ET141" t="str">
            <v>W</v>
          </cell>
          <cell r="EU141" t="str">
            <v>WE1</v>
          </cell>
          <cell r="EV141" t="str">
            <v>WE10</v>
          </cell>
          <cell r="EW141" t="str">
            <v>WE11</v>
          </cell>
          <cell r="EX141" t="str">
            <v>WE12</v>
          </cell>
          <cell r="EY141" t="str">
            <v>WE13</v>
          </cell>
          <cell r="EZ141" t="str">
            <v>WE14</v>
          </cell>
          <cell r="FA141" t="str">
            <v>WE15</v>
          </cell>
          <cell r="FB141" t="str">
            <v>WE16</v>
          </cell>
          <cell r="FC141" t="str">
            <v>WE17</v>
          </cell>
          <cell r="FD141" t="str">
            <v>WE18</v>
          </cell>
          <cell r="FE141" t="str">
            <v>WE19</v>
          </cell>
          <cell r="FF141" t="str">
            <v>WE2</v>
          </cell>
          <cell r="FG141" t="str">
            <v>WE20</v>
          </cell>
          <cell r="FH141" t="str">
            <v>WE21</v>
          </cell>
          <cell r="FI141" t="str">
            <v>WE22</v>
          </cell>
          <cell r="FJ141" t="str">
            <v>WE23</v>
          </cell>
          <cell r="FK141" t="str">
            <v>WE24</v>
          </cell>
          <cell r="FL141" t="str">
            <v>WE3</v>
          </cell>
          <cell r="FM141" t="str">
            <v>WE4</v>
          </cell>
          <cell r="FN141" t="str">
            <v>WE5</v>
          </cell>
          <cell r="FO141" t="str">
            <v>WE6</v>
          </cell>
          <cell r="FP141" t="str">
            <v>WE7</v>
          </cell>
          <cell r="FQ141" t="str">
            <v>WE8</v>
          </cell>
          <cell r="FR141" t="str">
            <v>WE9</v>
          </cell>
          <cell r="FS141" t="str">
            <v>WK1</v>
          </cell>
          <cell r="FT141" t="str">
            <v>WK10</v>
          </cell>
          <cell r="FU141" t="str">
            <v>WK11</v>
          </cell>
          <cell r="FV141" t="str">
            <v>WK12</v>
          </cell>
          <cell r="FW141" t="str">
            <v>WK13</v>
          </cell>
          <cell r="FX141" t="str">
            <v>WK14</v>
          </cell>
          <cell r="FY141" t="str">
            <v>WK15</v>
          </cell>
          <cell r="FZ141" t="str">
            <v>WK16</v>
          </cell>
          <cell r="GA141" t="str">
            <v>WK17</v>
          </cell>
          <cell r="GB141" t="str">
            <v>WK18</v>
          </cell>
          <cell r="GC141" t="str">
            <v>WK19</v>
          </cell>
          <cell r="GD141" t="str">
            <v>WK2</v>
          </cell>
          <cell r="GE141" t="str">
            <v>WK20</v>
          </cell>
          <cell r="GF141" t="str">
            <v>WK21</v>
          </cell>
          <cell r="GG141" t="str">
            <v>WK22</v>
          </cell>
          <cell r="GH141" t="str">
            <v>WK23</v>
          </cell>
          <cell r="GI141" t="str">
            <v>WK24</v>
          </cell>
          <cell r="GJ141" t="str">
            <v>WK3</v>
          </cell>
          <cell r="GK141" t="str">
            <v>WK4</v>
          </cell>
          <cell r="GL141" t="str">
            <v>WK5</v>
          </cell>
          <cell r="GM141" t="str">
            <v>WK6</v>
          </cell>
          <cell r="GN141" t="str">
            <v>WK7</v>
          </cell>
          <cell r="GO141" t="str">
            <v>WK8</v>
          </cell>
        </row>
        <row r="142">
          <cell r="F142">
            <v>1.8040989767526601</v>
          </cell>
          <cell r="G142">
            <v>0.180409897675266</v>
          </cell>
          <cell r="K142">
            <v>0.180409897675266</v>
          </cell>
          <cell r="L142">
            <v>0.36081979535053299</v>
          </cell>
          <cell r="M142">
            <v>0.54122969302579804</v>
          </cell>
          <cell r="N142">
            <v>0.72163959070106498</v>
          </cell>
          <cell r="O142">
            <v>0.90204948837633103</v>
          </cell>
          <cell r="P142">
            <v>1.0824593860516001</v>
          </cell>
          <cell r="Q142">
            <v>1.6236890790773999</v>
          </cell>
          <cell r="R142">
            <v>1.26286928372686</v>
          </cell>
          <cell r="S142">
            <v>1.44327918140213</v>
          </cell>
          <cell r="T142">
            <v>1.6236890790773999</v>
          </cell>
          <cell r="U142">
            <v>1.8040989767526601</v>
          </cell>
          <cell r="V142">
            <v>1.8040989767526601</v>
          </cell>
          <cell r="W142">
            <v>1.44327918140213</v>
          </cell>
          <cell r="X142">
            <v>1.26286928372686</v>
          </cell>
          <cell r="Y142">
            <v>1.0824593860516001</v>
          </cell>
          <cell r="Z142">
            <v>0.90204948837633103</v>
          </cell>
          <cell r="AA142">
            <v>0.72163959070106498</v>
          </cell>
          <cell r="AB142">
            <v>0.54122969302579804</v>
          </cell>
          <cell r="AC142">
            <v>0.36081979535053299</v>
          </cell>
          <cell r="AD142">
            <v>3.37288069566802</v>
          </cell>
          <cell r="AE142">
            <v>1.0118642087003999</v>
          </cell>
          <cell r="AF142">
            <v>0.67457613913360204</v>
          </cell>
          <cell r="AG142">
            <v>0.33728806956679902</v>
          </cell>
          <cell r="AH142">
            <v>0.67457613913360204</v>
          </cell>
          <cell r="AI142">
            <v>1.0118642087003999</v>
          </cell>
          <cell r="AJ142">
            <v>1.3491522782672101</v>
          </cell>
          <cell r="AK142">
            <v>1.686440347834</v>
          </cell>
          <cell r="AL142">
            <v>2.0237284174007999</v>
          </cell>
          <cell r="AM142">
            <v>2.36101648696761</v>
          </cell>
          <cell r="AN142">
            <v>2.6983045565344099</v>
          </cell>
          <cell r="AO142">
            <v>3.37288069566802</v>
          </cell>
          <cell r="AP142">
            <v>3.0355926261012098</v>
          </cell>
          <cell r="AQ142">
            <v>3.37288069566802</v>
          </cell>
          <cell r="AR142">
            <v>3.37288069566802</v>
          </cell>
          <cell r="AS142">
            <v>3.37288069566802</v>
          </cell>
          <cell r="AT142">
            <v>3.37288069566802</v>
          </cell>
          <cell r="AU142">
            <v>3.37288069566802</v>
          </cell>
          <cell r="AV142">
            <v>3.0355926261012098</v>
          </cell>
          <cell r="AW142">
            <v>2.6983045565344099</v>
          </cell>
          <cell r="AX142">
            <v>2.36101648696761</v>
          </cell>
          <cell r="AY142">
            <v>2.0237284174007999</v>
          </cell>
          <cell r="AZ142">
            <v>1.686440347834</v>
          </cell>
          <cell r="BA142">
            <v>1.3491522782672101</v>
          </cell>
          <cell r="BZ142">
            <v>2.8551827284259499</v>
          </cell>
          <cell r="CH142">
            <v>0.40788324691799199</v>
          </cell>
          <cell r="CI142">
            <v>0.81576649383598598</v>
          </cell>
          <cell r="CJ142">
            <v>1.2236497407539799</v>
          </cell>
          <cell r="CK142">
            <v>2.4472994815079598</v>
          </cell>
          <cell r="CL142">
            <v>1.63153298767197</v>
          </cell>
          <cell r="CM142">
            <v>2.0394162345899698</v>
          </cell>
          <cell r="CN142">
            <v>2.4472994815079598</v>
          </cell>
          <cell r="CO142">
            <v>2.8551827284259499</v>
          </cell>
          <cell r="CP142">
            <v>3.2630659753439502</v>
          </cell>
          <cell r="CQ142">
            <v>2.0394162345899698</v>
          </cell>
          <cell r="CR142">
            <v>1.63153298767197</v>
          </cell>
          <cell r="CS142">
            <v>1.2236497407539799</v>
          </cell>
          <cell r="CT142">
            <v>0.81576649383598598</v>
          </cell>
          <cell r="CU142">
            <v>0.40788324691799199</v>
          </cell>
          <cell r="CX142">
            <v>2.9806852659391798</v>
          </cell>
          <cell r="CY142">
            <v>0.59613705318783605</v>
          </cell>
          <cell r="CZ142">
            <v>0.29806852659391803</v>
          </cell>
          <cell r="DC142">
            <v>0.29806852659391803</v>
          </cell>
          <cell r="DD142">
            <v>0.59613705318783605</v>
          </cell>
          <cell r="DE142">
            <v>0.89420557978175497</v>
          </cell>
          <cell r="DF142">
            <v>1.1922741063756801</v>
          </cell>
          <cell r="DG142">
            <v>1.4903426329695899</v>
          </cell>
          <cell r="DH142">
            <v>1.7884111595635099</v>
          </cell>
          <cell r="DI142">
            <v>2.9806852659391798</v>
          </cell>
          <cell r="DJ142">
            <v>2.08647968615742</v>
          </cell>
          <cell r="DK142">
            <v>2.3845482127513402</v>
          </cell>
          <cell r="DL142">
            <v>2.68261673934526</v>
          </cell>
          <cell r="DM142">
            <v>2.9806852659391798</v>
          </cell>
          <cell r="DN142">
            <v>2.9806852659391798</v>
          </cell>
          <cell r="DO142">
            <v>2.68261673934526</v>
          </cell>
          <cell r="DP142">
            <v>2.3845482127513402</v>
          </cell>
          <cell r="DQ142">
            <v>2.08647968615742</v>
          </cell>
          <cell r="DR142">
            <v>1.7884111595635099</v>
          </cell>
          <cell r="DS142">
            <v>1.4903426329695899</v>
          </cell>
          <cell r="DT142">
            <v>1.1922741063756801</v>
          </cell>
          <cell r="DU142">
            <v>0.89420557978175497</v>
          </cell>
          <cell r="DV142">
            <v>6.51044413349873</v>
          </cell>
          <cell r="DW142">
            <v>1.3020888266997499</v>
          </cell>
          <cell r="DX142">
            <v>0.65104441334987295</v>
          </cell>
          <cell r="DZ142">
            <v>0.41180520121525599</v>
          </cell>
          <cell r="EA142">
            <v>1.0628496145651301</v>
          </cell>
          <cell r="EB142">
            <v>1.7138940279149999</v>
          </cell>
          <cell r="EC142">
            <v>2.36493844126487</v>
          </cell>
          <cell r="ED142">
            <v>3.0159828546147498</v>
          </cell>
          <cell r="EE142">
            <v>3.6670272679646199</v>
          </cell>
          <cell r="EF142">
            <v>4.3180716813144899</v>
          </cell>
          <cell r="EG142">
            <v>6.51044413349873</v>
          </cell>
          <cell r="EH142">
            <v>4.9691160946643702</v>
          </cell>
          <cell r="EI142">
            <v>5.6201605080142398</v>
          </cell>
          <cell r="EJ142">
            <v>6.2712049213641103</v>
          </cell>
          <cell r="EK142">
            <v>6.51044413349873</v>
          </cell>
          <cell r="EL142">
            <v>6.51044413349873</v>
          </cell>
          <cell r="EM142">
            <v>5.8593997201488603</v>
          </cell>
          <cell r="EN142">
            <v>5.2083553067989801</v>
          </cell>
          <cell r="EO142">
            <v>4.5573108934491096</v>
          </cell>
          <cell r="EP142">
            <v>3.9062664800992399</v>
          </cell>
          <cell r="EQ142">
            <v>3.2552220667493601</v>
          </cell>
          <cell r="ER142">
            <v>2.60417765339949</v>
          </cell>
          <cell r="ES142">
            <v>1.95313324004962</v>
          </cell>
          <cell r="EU142">
            <v>2.6669289221561101</v>
          </cell>
          <cell r="EV142">
            <v>0.53338578443122198</v>
          </cell>
          <cell r="EW142">
            <v>0.26669289221560999</v>
          </cell>
          <cell r="EZ142">
            <v>0.26669289221560999</v>
          </cell>
          <cell r="FA142">
            <v>0.53338578443122198</v>
          </cell>
          <cell r="FB142">
            <v>0.80007867664683197</v>
          </cell>
          <cell r="FC142">
            <v>1.06677156886244</v>
          </cell>
          <cell r="FD142">
            <v>1.3334644610780599</v>
          </cell>
          <cell r="FE142">
            <v>1.6001573532936599</v>
          </cell>
          <cell r="FF142">
            <v>2.6669289221561101</v>
          </cell>
          <cell r="FG142">
            <v>1.8668502455092799</v>
          </cell>
          <cell r="FH142">
            <v>2.1335431377248901</v>
          </cell>
          <cell r="FI142">
            <v>2.4002360299404999</v>
          </cell>
          <cell r="FJ142">
            <v>2.6669289221561101</v>
          </cell>
          <cell r="FK142">
            <v>2.6669289221561101</v>
          </cell>
          <cell r="FL142">
            <v>2.4002360299404999</v>
          </cell>
          <cell r="FM142">
            <v>2.1335431377248901</v>
          </cell>
          <cell r="FN142">
            <v>1.8668502455092799</v>
          </cell>
          <cell r="FO142">
            <v>1.6001573532936599</v>
          </cell>
          <cell r="FP142">
            <v>1.3334644610780599</v>
          </cell>
          <cell r="FQ142">
            <v>1.06677156886244</v>
          </cell>
          <cell r="FR142">
            <v>0.80007867664683197</v>
          </cell>
          <cell r="FS142">
            <v>5.3338578443122202</v>
          </cell>
          <cell r="FT142">
            <v>1.6001573532936599</v>
          </cell>
          <cell r="FU142">
            <v>1.06677156886244</v>
          </cell>
          <cell r="FV142">
            <v>0.53338578443122397</v>
          </cell>
          <cell r="FW142">
            <v>0.53338578443122397</v>
          </cell>
          <cell r="FX142">
            <v>1.06677156886244</v>
          </cell>
          <cell r="FY142">
            <v>1.6001573532936599</v>
          </cell>
          <cell r="FZ142">
            <v>2.1335431377248901</v>
          </cell>
          <cell r="GA142">
            <v>2.6669289221561101</v>
          </cell>
          <cell r="GB142">
            <v>3.2003147065873301</v>
          </cell>
          <cell r="GC142">
            <v>3.7337004910185501</v>
          </cell>
          <cell r="GD142">
            <v>5.3338578443122202</v>
          </cell>
          <cell r="GE142">
            <v>4.2670862754497696</v>
          </cell>
          <cell r="GF142">
            <v>4.80047205988099</v>
          </cell>
          <cell r="GG142">
            <v>5.3338578443122202</v>
          </cell>
          <cell r="GH142">
            <v>5.3338578443122202</v>
          </cell>
          <cell r="GI142">
            <v>5.3338578443122202</v>
          </cell>
          <cell r="GJ142">
            <v>5.3338578443122202</v>
          </cell>
          <cell r="GK142">
            <v>4.80047205988099</v>
          </cell>
          <cell r="GL142">
            <v>4.2670862754497696</v>
          </cell>
          <cell r="GM142">
            <v>3.7337004910185501</v>
          </cell>
          <cell r="GN142">
            <v>3.2003147065873301</v>
          </cell>
          <cell r="GO142">
            <v>2.6669289221561101</v>
          </cell>
        </row>
        <row r="143">
          <cell r="G143">
            <v>3576.6295032223302</v>
          </cell>
          <cell r="H143">
            <v>4176.4596452832602</v>
          </cell>
          <cell r="I143">
            <v>4105.8601095558197</v>
          </cell>
          <cell r="J143">
            <v>3895.0069659195401</v>
          </cell>
          <cell r="K143">
            <v>3264.5969872911701</v>
          </cell>
          <cell r="L143">
            <v>2343.9592457623298</v>
          </cell>
          <cell r="M143">
            <v>1098.6507998079101</v>
          </cell>
          <cell r="N143">
            <v>233.00505906279099</v>
          </cell>
          <cell r="O143">
            <v>2.2307030539534898</v>
          </cell>
          <cell r="Z143">
            <v>14.034224511627899</v>
          </cell>
          <cell r="AA143">
            <v>218.15094038232601</v>
          </cell>
          <cell r="AB143">
            <v>1096.8189641874401</v>
          </cell>
          <cell r="AC143">
            <v>2392.9756214776799</v>
          </cell>
          <cell r="AE143">
            <v>5911.1222310000103</v>
          </cell>
          <cell r="AF143">
            <v>6980.3303839200098</v>
          </cell>
          <cell r="AG143">
            <v>7297.6570461000101</v>
          </cell>
          <cell r="AH143">
            <v>6581.3900495400103</v>
          </cell>
          <cell r="AI143">
            <v>5502.7776816000096</v>
          </cell>
          <cell r="AJ143">
            <v>3891.0112263000001</v>
          </cell>
          <cell r="AK143">
            <v>1954.7648292599999</v>
          </cell>
          <cell r="AL143">
            <v>348.93642455999998</v>
          </cell>
          <cell r="AM143">
            <v>12.980854799999999</v>
          </cell>
          <cell r="AX143">
            <v>17.938436580000001</v>
          </cell>
          <cell r="AY143">
            <v>361.18538009999997</v>
          </cell>
          <cell r="AZ143">
            <v>1723.1808558600001</v>
          </cell>
          <cell r="BA143">
            <v>3891.8674103399999</v>
          </cell>
          <cell r="BC143">
            <v>4355.2084566139602</v>
          </cell>
          <cell r="BD143">
            <v>4938.8343683274497</v>
          </cell>
          <cell r="BE143">
            <v>5079.8368964093097</v>
          </cell>
          <cell r="BF143">
            <v>5082.19541688559</v>
          </cell>
          <cell r="BG143">
            <v>4564.0993780130302</v>
          </cell>
          <cell r="BH143">
            <v>3883.0496139460502</v>
          </cell>
          <cell r="BI143">
            <v>2411.5948945786099</v>
          </cell>
          <cell r="BJ143">
            <v>1163.20534221768</v>
          </cell>
          <cell r="BK143">
            <v>326.66279354790697</v>
          </cell>
          <cell r="BL143">
            <v>30.244556695814001</v>
          </cell>
          <cell r="BU143">
            <v>13.465147947907001</v>
          </cell>
          <cell r="BV143">
            <v>145.88913586604701</v>
          </cell>
          <cell r="BW143">
            <v>745.27705533767505</v>
          </cell>
          <cell r="BX143">
            <v>2023.8263809786099</v>
          </cell>
          <cell r="BY143">
            <v>3299.9863558102402</v>
          </cell>
          <cell r="CA143">
            <v>8303.2728199200101</v>
          </cell>
          <cell r="CB143">
            <v>9473.2081669172203</v>
          </cell>
          <cell r="CC143">
            <v>10199.3138935033</v>
          </cell>
          <cell r="CD143">
            <v>9804.9489732335005</v>
          </cell>
          <cell r="CE143">
            <v>8629.3691060986093</v>
          </cell>
          <cell r="CF143">
            <v>6652.0001831944301</v>
          </cell>
          <cell r="CG143">
            <v>4788.3399514660496</v>
          </cell>
          <cell r="CH143">
            <v>2179.8535580204698</v>
          </cell>
          <cell r="CI143">
            <v>599.22092183441896</v>
          </cell>
          <cell r="CJ143">
            <v>61.1545347460466</v>
          </cell>
          <cell r="CS143">
            <v>24.047659758139599</v>
          </cell>
          <cell r="CT143">
            <v>263.822867263256</v>
          </cell>
          <cell r="CU143">
            <v>1412.0485214232599</v>
          </cell>
          <cell r="CV143">
            <v>3744.4377212707</v>
          </cell>
          <cell r="CW143">
            <v>6360.3221100446599</v>
          </cell>
          <cell r="CY143">
            <v>4863.9449202195401</v>
          </cell>
          <cell r="CZ143">
            <v>5629.94509773769</v>
          </cell>
          <cell r="DA143">
            <v>5938.3319267888601</v>
          </cell>
          <cell r="DB143">
            <v>5426.7539341562997</v>
          </cell>
          <cell r="DC143">
            <v>5123.2119634800101</v>
          </cell>
          <cell r="DD143">
            <v>4225.8636482065203</v>
          </cell>
          <cell r="DE143">
            <v>2962.6125907311698</v>
          </cell>
          <cell r="DF143">
            <v>1584.9765016493</v>
          </cell>
          <cell r="DG143">
            <v>547.22492289209504</v>
          </cell>
          <cell r="DH143">
            <v>95.884262598139799</v>
          </cell>
          <cell r="DQ143">
            <v>21.0025220734884</v>
          </cell>
          <cell r="DR143">
            <v>247.18540650697699</v>
          </cell>
          <cell r="DS143">
            <v>1066.2715636995399</v>
          </cell>
          <cell r="DT143">
            <v>2506.3904610418599</v>
          </cell>
          <cell r="DU143">
            <v>3762.1484629953502</v>
          </cell>
          <cell r="DW143">
            <v>11552.8734193898</v>
          </cell>
          <cell r="DX143">
            <v>13308.530819596799</v>
          </cell>
          <cell r="DY143">
            <v>13246.450411412099</v>
          </cell>
          <cell r="DZ143">
            <v>13777.3192003368</v>
          </cell>
          <cell r="EA143">
            <v>12057.886477984201</v>
          </cell>
          <cell r="EB143">
            <v>10247.478902418199</v>
          </cell>
          <cell r="EC143">
            <v>7217.6671047725704</v>
          </cell>
          <cell r="ED143">
            <v>3882.5977568776798</v>
          </cell>
          <cell r="EE143">
            <v>1362.1971575218599</v>
          </cell>
          <cell r="EF143">
            <v>261.54270721674402</v>
          </cell>
          <cell r="EO143">
            <v>46.806868515348903</v>
          </cell>
          <cell r="EP143">
            <v>515.40866151069804</v>
          </cell>
          <cell r="EQ143">
            <v>2309.7163802525602</v>
          </cell>
          <cell r="ER143">
            <v>5530.7539607734998</v>
          </cell>
          <cell r="ES143">
            <v>8723.0037178339608</v>
          </cell>
          <cell r="EV143">
            <v>3491.9642703516301</v>
          </cell>
          <cell r="EW143">
            <v>4794.2824981562999</v>
          </cell>
          <cell r="EX143">
            <v>5501.0633866241997</v>
          </cell>
          <cell r="EY143">
            <v>5313.2225173953702</v>
          </cell>
          <cell r="EZ143">
            <v>4809.0014129804804</v>
          </cell>
          <cell r="FA143">
            <v>3336.0835373916302</v>
          </cell>
          <cell r="FB143">
            <v>1728.5662085107001</v>
          </cell>
          <cell r="FC143">
            <v>394.26600628465201</v>
          </cell>
          <cell r="FD143">
            <v>27.0247137906977</v>
          </cell>
          <cell r="FP143">
            <v>77.874852022325797</v>
          </cell>
          <cell r="FQ143">
            <v>574.08135444837399</v>
          </cell>
          <cell r="FR143">
            <v>1835.9444046390699</v>
          </cell>
          <cell r="FT143">
            <v>8642.3178459683804</v>
          </cell>
          <cell r="FU143">
            <v>11633.555116314399</v>
          </cell>
          <cell r="FV143">
            <v>12921.984279092099</v>
          </cell>
          <cell r="FW143">
            <v>12611.2492063423</v>
          </cell>
          <cell r="FX143">
            <v>10959.935462506101</v>
          </cell>
          <cell r="FY143">
            <v>8010.8895029023397</v>
          </cell>
          <cell r="FZ143">
            <v>3944.7783636446602</v>
          </cell>
          <cell r="GA143">
            <v>1084.6573612576799</v>
          </cell>
          <cell r="GB143">
            <v>63.046746435348901</v>
          </cell>
          <cell r="GN143">
            <v>175.360365041861</v>
          </cell>
          <cell r="GO143">
            <v>1354.46773611349</v>
          </cell>
        </row>
        <row r="144">
          <cell r="F144">
            <v>265.72793456463302</v>
          </cell>
          <cell r="G144">
            <v>236.297028298942</v>
          </cell>
          <cell r="H144">
            <v>233.12959307365799</v>
          </cell>
          <cell r="I144">
            <v>237.18498750171699</v>
          </cell>
          <cell r="J144">
            <v>238.00880225623399</v>
          </cell>
          <cell r="K144">
            <v>242.00971221896199</v>
          </cell>
          <cell r="L144">
            <v>246.995234368441</v>
          </cell>
          <cell r="M144">
            <v>244.57224682591999</v>
          </cell>
          <cell r="N144">
            <v>244.61023827014401</v>
          </cell>
          <cell r="O144">
            <v>248.09906548607901</v>
          </cell>
          <cell r="P144">
            <v>298.860588102804</v>
          </cell>
          <cell r="Q144">
            <v>274.65289856831299</v>
          </cell>
          <cell r="R144">
            <v>306.55107202313502</v>
          </cell>
          <cell r="S144">
            <v>305.68058123042601</v>
          </cell>
          <cell r="T144">
            <v>266.04115933384298</v>
          </cell>
          <cell r="U144">
            <v>247.40614420894599</v>
          </cell>
          <cell r="V144">
            <v>246.41963262716499</v>
          </cell>
          <cell r="W144">
            <v>280.86216886486301</v>
          </cell>
          <cell r="X144">
            <v>276.89310123213602</v>
          </cell>
          <cell r="Y144">
            <v>278.47129385545998</v>
          </cell>
          <cell r="Z144">
            <v>279.83531905834002</v>
          </cell>
          <cell r="AA144">
            <v>276.41979218974001</v>
          </cell>
          <cell r="AB144">
            <v>263.897674325563</v>
          </cell>
          <cell r="AC144">
            <v>243.78415469535099</v>
          </cell>
          <cell r="AD144">
            <v>446.35535407386101</v>
          </cell>
          <cell r="AE144">
            <v>396.68946796709997</v>
          </cell>
          <cell r="AF144">
            <v>387.20439558801098</v>
          </cell>
          <cell r="AG144">
            <v>392.03614593296999</v>
          </cell>
          <cell r="AH144">
            <v>398.20176835362003</v>
          </cell>
          <cell r="AI144">
            <v>423.83014169958102</v>
          </cell>
          <cell r="AJ144">
            <v>444.34239307920097</v>
          </cell>
          <cell r="AK144">
            <v>458.07540712857002</v>
          </cell>
          <cell r="AL144">
            <v>473.68736342928099</v>
          </cell>
          <cell r="AM144">
            <v>479.79304875116998</v>
          </cell>
          <cell r="AN144">
            <v>568.76712948594104</v>
          </cell>
          <cell r="AO144">
            <v>463.12739003916101</v>
          </cell>
          <cell r="AP144">
            <v>569.44253320416101</v>
          </cell>
          <cell r="AQ144">
            <v>573.27511051503097</v>
          </cell>
          <cell r="AR144">
            <v>514.88290091007002</v>
          </cell>
          <cell r="AS144">
            <v>476.198192560861</v>
          </cell>
          <cell r="AT144">
            <v>470.65263953400103</v>
          </cell>
          <cell r="AU144">
            <v>475.283338576201</v>
          </cell>
          <cell r="AV144">
            <v>477.82262739519098</v>
          </cell>
          <cell r="AW144">
            <v>483.14327220621101</v>
          </cell>
          <cell r="AX144">
            <v>470.39076171549101</v>
          </cell>
          <cell r="AY144">
            <v>450.46965794291998</v>
          </cell>
          <cell r="AZ144">
            <v>436.61828518308101</v>
          </cell>
          <cell r="BA144">
            <v>401.46066011205102</v>
          </cell>
          <cell r="BB144">
            <v>201.52806601125801</v>
          </cell>
          <cell r="BC144">
            <v>176.08921016599299</v>
          </cell>
          <cell r="BD144">
            <v>178.89886838422899</v>
          </cell>
          <cell r="BE144">
            <v>182.768790231076</v>
          </cell>
          <cell r="BF144">
            <v>174.07373695640399</v>
          </cell>
          <cell r="BG144">
            <v>179.14593425716501</v>
          </cell>
          <cell r="BH144">
            <v>185.622704599998</v>
          </cell>
          <cell r="BI144">
            <v>190.54946783645599</v>
          </cell>
          <cell r="BJ144">
            <v>203.966834686928</v>
          </cell>
          <cell r="BK144">
            <v>203.95279906977001</v>
          </cell>
          <cell r="BL144">
            <v>203.99067665506101</v>
          </cell>
          <cell r="BM144">
            <v>207.00616470759701</v>
          </cell>
          <cell r="BN144">
            <v>221.76513244438399</v>
          </cell>
          <cell r="BO144">
            <v>229.528721041083</v>
          </cell>
          <cell r="BP144">
            <v>238.24008495457099</v>
          </cell>
          <cell r="BQ144">
            <v>231.715819259147</v>
          </cell>
          <cell r="BR144">
            <v>231.13706243907399</v>
          </cell>
          <cell r="BS144">
            <v>204.831232909703</v>
          </cell>
          <cell r="BT144">
            <v>206.49451686649101</v>
          </cell>
          <cell r="BU144">
            <v>203.57105764616401</v>
          </cell>
          <cell r="BV144">
            <v>200.22019571829799</v>
          </cell>
          <cell r="BW144">
            <v>189.77356989746801</v>
          </cell>
          <cell r="BX144">
            <v>164.706644502686</v>
          </cell>
          <cell r="BY144">
            <v>141.50594220711099</v>
          </cell>
          <cell r="BZ144">
            <v>526.76991437768402</v>
          </cell>
          <cell r="CA144">
            <v>511.36914833283402</v>
          </cell>
          <cell r="CB144">
            <v>514.535157586683</v>
          </cell>
          <cell r="CC144">
            <v>520.70985987206302</v>
          </cell>
          <cell r="CD144">
            <v>484.10253537320199</v>
          </cell>
          <cell r="CE144">
            <v>472.21929901006303</v>
          </cell>
          <cell r="CF144">
            <v>486.57742321467401</v>
          </cell>
          <cell r="CG144">
            <v>499.181810937112</v>
          </cell>
          <cell r="CH144">
            <v>509.42631111371998</v>
          </cell>
          <cell r="CI144">
            <v>507.94584654767499</v>
          </cell>
          <cell r="CJ144">
            <v>503.84513141101701</v>
          </cell>
          <cell r="CK144">
            <v>527.78768982753797</v>
          </cell>
          <cell r="CL144">
            <v>522.72558175325901</v>
          </cell>
          <cell r="CM144">
            <v>533.08791437017499</v>
          </cell>
          <cell r="CN144">
            <v>531.14361300838095</v>
          </cell>
          <cell r="CO144">
            <v>507.38928605667701</v>
          </cell>
          <cell r="CP144">
            <v>491.82151961733598</v>
          </cell>
          <cell r="CQ144">
            <v>532.82185100330298</v>
          </cell>
          <cell r="CR144">
            <v>521.16027102022599</v>
          </cell>
          <cell r="CS144">
            <v>501.56909657831801</v>
          </cell>
          <cell r="CT144">
            <v>486.231621155281</v>
          </cell>
          <cell r="CU144">
            <v>479.21199237353301</v>
          </cell>
          <cell r="CV144">
            <v>447.37445014867302</v>
          </cell>
          <cell r="CW144">
            <v>426.722519357088</v>
          </cell>
          <cell r="CX144">
            <v>241.23176817023699</v>
          </cell>
          <cell r="CY144">
            <v>206.08958180816401</v>
          </cell>
          <cell r="CZ144">
            <v>208.47456862364601</v>
          </cell>
          <cell r="DA144">
            <v>216.16194576663599</v>
          </cell>
          <cell r="DB144">
            <v>218.90058266505801</v>
          </cell>
          <cell r="DC144">
            <v>283.77806705856898</v>
          </cell>
          <cell r="DD144">
            <v>298.25177233182399</v>
          </cell>
          <cell r="DE144">
            <v>283.453525189039</v>
          </cell>
          <cell r="DF144">
            <v>258.60105640714698</v>
          </cell>
          <cell r="DG144">
            <v>237.689027671015</v>
          </cell>
          <cell r="DH144">
            <v>234.34926013293199</v>
          </cell>
          <cell r="DI144">
            <v>249.001325116624</v>
          </cell>
          <cell r="DJ144">
            <v>243.00397052219299</v>
          </cell>
          <cell r="DK144">
            <v>251.71195009830399</v>
          </cell>
          <cell r="DL144">
            <v>246.32705210297499</v>
          </cell>
          <cell r="DM144">
            <v>250.57077991423199</v>
          </cell>
          <cell r="DN144">
            <v>258.63601787873603</v>
          </cell>
          <cell r="DO144">
            <v>249.94529216794899</v>
          </cell>
          <cell r="DP144">
            <v>243.35682436296099</v>
          </cell>
          <cell r="DQ144">
            <v>240.062416282491</v>
          </cell>
          <cell r="DR144">
            <v>237.50643938771299</v>
          </cell>
          <cell r="DS144">
            <v>226.401328839304</v>
          </cell>
          <cell r="DT144">
            <v>204.86487206154601</v>
          </cell>
          <cell r="DU144">
            <v>202.46802797061699</v>
          </cell>
          <cell r="DV144">
            <v>553.02816504764098</v>
          </cell>
          <cell r="DW144">
            <v>456.86314066883801</v>
          </cell>
          <cell r="DX144">
            <v>435.45744409650501</v>
          </cell>
          <cell r="DY144">
            <v>431.52627950940598</v>
          </cell>
          <cell r="DZ144">
            <v>433.21330998695402</v>
          </cell>
          <cell r="EA144">
            <v>580.135667466776</v>
          </cell>
          <cell r="EB144">
            <v>603.76498628469403</v>
          </cell>
          <cell r="EC144">
            <v>563.28419613747303</v>
          </cell>
          <cell r="ED144">
            <v>489.77947444443998</v>
          </cell>
          <cell r="EE144">
            <v>444.64044190861603</v>
          </cell>
          <cell r="EF144">
            <v>436.51855581239101</v>
          </cell>
          <cell r="EG144">
            <v>558.44442247397205</v>
          </cell>
          <cell r="EH144">
            <v>486.13712879477703</v>
          </cell>
          <cell r="EI144">
            <v>526.63899347555105</v>
          </cell>
          <cell r="EJ144">
            <v>513.19588676411604</v>
          </cell>
          <cell r="EK144">
            <v>507.28002670099698</v>
          </cell>
          <cell r="EL144">
            <v>525.09284778934898</v>
          </cell>
          <cell r="EM144">
            <v>551.72338862852405</v>
          </cell>
          <cell r="EN144">
            <v>552.58472706580301</v>
          </cell>
          <cell r="EO144">
            <v>556.50033192068202</v>
          </cell>
          <cell r="EP144">
            <v>556.36663715147802</v>
          </cell>
          <cell r="EQ144">
            <v>536.20256053432104</v>
          </cell>
          <cell r="ER144">
            <v>494.88143934665999</v>
          </cell>
          <cell r="ES144">
            <v>469.66755665842601</v>
          </cell>
          <cell r="EU144">
            <v>527.39008264694201</v>
          </cell>
          <cell r="EV144">
            <v>494.50786083049098</v>
          </cell>
          <cell r="EW144">
            <v>492.96778179167399</v>
          </cell>
          <cell r="EX144">
            <v>488.938416609613</v>
          </cell>
          <cell r="EY144">
            <v>454.787593737473</v>
          </cell>
          <cell r="EZ144">
            <v>445.76108601561299</v>
          </cell>
          <cell r="FA144">
            <v>465.54562173719</v>
          </cell>
          <cell r="FB144">
            <v>477.03834815223399</v>
          </cell>
          <cell r="FC144">
            <v>486.02545498261799</v>
          </cell>
          <cell r="FD144">
            <v>483.82662698337799</v>
          </cell>
          <cell r="FE144">
            <v>505.085361871217</v>
          </cell>
          <cell r="FF144">
            <v>540.47523709485301</v>
          </cell>
          <cell r="FG144">
            <v>518.42111913738995</v>
          </cell>
          <cell r="FH144">
            <v>522.03560547825805</v>
          </cell>
          <cell r="FI144">
            <v>527.13372016901496</v>
          </cell>
          <cell r="FJ144">
            <v>522.88220080146198</v>
          </cell>
          <cell r="FK144">
            <v>534.28596548819598</v>
          </cell>
          <cell r="FL144">
            <v>547.17867815591501</v>
          </cell>
          <cell r="FM144">
            <v>541.03638745668297</v>
          </cell>
          <cell r="FN144">
            <v>532.32294565618395</v>
          </cell>
          <cell r="FO144">
            <v>522.68322800199905</v>
          </cell>
          <cell r="FP144">
            <v>505.57874652376501</v>
          </cell>
          <cell r="FQ144">
            <v>485.137155165992</v>
          </cell>
          <cell r="FR144">
            <v>467.83800557254102</v>
          </cell>
          <cell r="FS144">
            <v>1185.5173809215</v>
          </cell>
          <cell r="FT144">
            <v>1215.8438094195201</v>
          </cell>
          <cell r="FU144">
            <v>1195.2446315207601</v>
          </cell>
          <cell r="FV144">
            <v>1186.9727544607299</v>
          </cell>
          <cell r="FW144">
            <v>1112.7953338924599</v>
          </cell>
          <cell r="FX144">
            <v>1078.6545098837901</v>
          </cell>
          <cell r="FY144">
            <v>1101.6947960359</v>
          </cell>
          <cell r="FZ144">
            <v>1111.2769131646</v>
          </cell>
          <cell r="GA144">
            <v>1148.1869364901499</v>
          </cell>
          <cell r="GB144">
            <v>1178.86333437695</v>
          </cell>
          <cell r="GC144">
            <v>1219.8444758335199</v>
          </cell>
          <cell r="GD144">
            <v>1208.75735622911</v>
          </cell>
          <cell r="GE144">
            <v>1215.9155524108501</v>
          </cell>
          <cell r="GF144">
            <v>1218.04058919055</v>
          </cell>
          <cell r="GG144">
            <v>1184.1614538389399</v>
          </cell>
          <cell r="GH144">
            <v>1152.78746137439</v>
          </cell>
          <cell r="GI144">
            <v>1153.7632902072601</v>
          </cell>
          <cell r="GJ144">
            <v>1228.08699670186</v>
          </cell>
          <cell r="GK144">
            <v>1238.83925980348</v>
          </cell>
          <cell r="GL144">
            <v>1222.21675366561</v>
          </cell>
          <cell r="GM144">
            <v>1217.17740243298</v>
          </cell>
          <cell r="GN144">
            <v>1198.59024992892</v>
          </cell>
          <cell r="GO144">
            <v>1168.5048077914701</v>
          </cell>
        </row>
        <row r="145">
          <cell r="F145">
            <v>24.614981619278801</v>
          </cell>
          <cell r="Q145">
            <v>71.113217920727806</v>
          </cell>
          <cell r="W145">
            <v>92.996472602898294</v>
          </cell>
          <cell r="X145">
            <v>92.996472602898294</v>
          </cell>
          <cell r="Y145">
            <v>92.996472602898294</v>
          </cell>
          <cell r="Z145">
            <v>92.996472602898294</v>
          </cell>
          <cell r="AA145">
            <v>46.498236301449097</v>
          </cell>
          <cell r="AD145">
            <v>173.86297051846199</v>
          </cell>
          <cell r="AK145">
            <v>86.931485259230996</v>
          </cell>
          <cell r="AL145">
            <v>173.86297051846199</v>
          </cell>
          <cell r="AM145">
            <v>173.86297051846199</v>
          </cell>
          <cell r="AN145">
            <v>173.86297051846199</v>
          </cell>
          <cell r="AO145">
            <v>173.86297051846199</v>
          </cell>
          <cell r="AP145">
            <v>173.86297051846199</v>
          </cell>
          <cell r="AQ145">
            <v>173.86297051846199</v>
          </cell>
          <cell r="AR145">
            <v>173.86297051846199</v>
          </cell>
          <cell r="AS145">
            <v>173.86297051846199</v>
          </cell>
          <cell r="AT145">
            <v>173.86297051846199</v>
          </cell>
          <cell r="AU145">
            <v>173.86297051846199</v>
          </cell>
          <cell r="AV145">
            <v>173.86297051846199</v>
          </cell>
          <cell r="AW145">
            <v>173.86297051846199</v>
          </cell>
          <cell r="AX145">
            <v>173.86297051846199</v>
          </cell>
          <cell r="AY145">
            <v>173.86297051846199</v>
          </cell>
          <cell r="AZ145">
            <v>86.931485259230996</v>
          </cell>
          <cell r="BZ145">
            <v>210.25289458046501</v>
          </cell>
          <cell r="CJ145">
            <v>75.057183207422497</v>
          </cell>
          <cell r="CK145">
            <v>210.25289458046501</v>
          </cell>
          <cell r="CL145">
            <v>180.183630497655</v>
          </cell>
          <cell r="CM145">
            <v>210.25289458046501</v>
          </cell>
          <cell r="CN145">
            <v>210.25289458046501</v>
          </cell>
          <cell r="CO145">
            <v>210.25289458046501</v>
          </cell>
          <cell r="CP145">
            <v>210.25289458046501</v>
          </cell>
          <cell r="CQ145">
            <v>210.25289458046501</v>
          </cell>
          <cell r="CR145">
            <v>210.25289458046501</v>
          </cell>
          <cell r="CS145">
            <v>210.25289458046501</v>
          </cell>
          <cell r="CT145">
            <v>210.25289458046501</v>
          </cell>
          <cell r="CU145">
            <v>105.126447290233</v>
          </cell>
          <cell r="CX145">
            <v>153.646346039571</v>
          </cell>
          <cell r="DF145">
            <v>76.8231730197856</v>
          </cell>
          <cell r="DG145">
            <v>153.646346039571</v>
          </cell>
          <cell r="DH145">
            <v>153.646346039571</v>
          </cell>
          <cell r="DI145">
            <v>153.646346039571</v>
          </cell>
          <cell r="DJ145">
            <v>153.646346039571</v>
          </cell>
          <cell r="DK145">
            <v>153.646346039571</v>
          </cell>
          <cell r="DL145">
            <v>153.646346039571</v>
          </cell>
          <cell r="DM145">
            <v>153.646346039571</v>
          </cell>
          <cell r="DN145">
            <v>153.646346039571</v>
          </cell>
          <cell r="DO145">
            <v>153.646346039571</v>
          </cell>
          <cell r="DP145">
            <v>153.646346039571</v>
          </cell>
          <cell r="DQ145">
            <v>153.646346039571</v>
          </cell>
          <cell r="DR145">
            <v>153.646346039571</v>
          </cell>
          <cell r="DS145">
            <v>76.8231730197856</v>
          </cell>
          <cell r="DV145">
            <v>335.59596634958899</v>
          </cell>
          <cell r="ED145">
            <v>167.79798317479401</v>
          </cell>
          <cell r="EE145">
            <v>335.59596634958899</v>
          </cell>
          <cell r="EF145">
            <v>335.59596634958899</v>
          </cell>
          <cell r="EG145">
            <v>335.59596634958899</v>
          </cell>
          <cell r="EH145">
            <v>335.59596634958899</v>
          </cell>
          <cell r="EI145">
            <v>335.59596634958899</v>
          </cell>
          <cell r="EJ145">
            <v>335.59596634958899</v>
          </cell>
          <cell r="EK145">
            <v>335.59596634958899</v>
          </cell>
          <cell r="EL145">
            <v>335.59596634958899</v>
          </cell>
          <cell r="EM145">
            <v>335.59596634958899</v>
          </cell>
          <cell r="EN145">
            <v>335.59596634958899</v>
          </cell>
          <cell r="EO145">
            <v>335.59596634958899</v>
          </cell>
          <cell r="EP145">
            <v>335.59596634958899</v>
          </cell>
          <cell r="EQ145">
            <v>167.79798317479401</v>
          </cell>
          <cell r="EU145">
            <v>137.47304645645801</v>
          </cell>
          <cell r="FC145">
            <v>68.736523228229103</v>
          </cell>
          <cell r="FD145">
            <v>137.47304645645801</v>
          </cell>
          <cell r="FE145">
            <v>137.47304645645801</v>
          </cell>
          <cell r="FF145">
            <v>137.47304645645801</v>
          </cell>
          <cell r="FG145">
            <v>137.47304645645801</v>
          </cell>
          <cell r="FH145">
            <v>137.47304645645801</v>
          </cell>
          <cell r="FI145">
            <v>137.47304645645801</v>
          </cell>
          <cell r="FJ145">
            <v>137.47304645645801</v>
          </cell>
          <cell r="FK145">
            <v>137.47304645645801</v>
          </cell>
          <cell r="FL145">
            <v>137.47304645645801</v>
          </cell>
          <cell r="FM145">
            <v>137.47304645645801</v>
          </cell>
          <cell r="FN145">
            <v>137.47304645645801</v>
          </cell>
          <cell r="FO145">
            <v>137.47304645645801</v>
          </cell>
          <cell r="FP145">
            <v>137.47304645645801</v>
          </cell>
          <cell r="FQ145">
            <v>68.736523228229103</v>
          </cell>
          <cell r="FS145">
            <v>274.94609291291698</v>
          </cell>
          <cell r="GA145">
            <v>137.47304645645801</v>
          </cell>
          <cell r="GB145">
            <v>274.94609291291698</v>
          </cell>
          <cell r="GC145">
            <v>274.94609291291698</v>
          </cell>
          <cell r="GD145">
            <v>274.94609291291698</v>
          </cell>
          <cell r="GE145">
            <v>274.94609291291698</v>
          </cell>
          <cell r="GF145">
            <v>274.94609291291698</v>
          </cell>
          <cell r="GG145">
            <v>274.94609291291698</v>
          </cell>
          <cell r="GH145">
            <v>274.94609291291698</v>
          </cell>
          <cell r="GI145">
            <v>274.94609291291698</v>
          </cell>
          <cell r="GJ145">
            <v>274.94609291291698</v>
          </cell>
          <cell r="GK145">
            <v>274.94609291291698</v>
          </cell>
          <cell r="GL145">
            <v>274.94609291291698</v>
          </cell>
          <cell r="GM145">
            <v>274.94609291291698</v>
          </cell>
          <cell r="GN145">
            <v>274.94609291291698</v>
          </cell>
          <cell r="GO145">
            <v>137.47304645645801</v>
          </cell>
        </row>
        <row r="146">
          <cell r="AD146">
            <v>969.665895720001</v>
          </cell>
          <cell r="AO146">
            <v>969.665895720001</v>
          </cell>
          <cell r="AR146">
            <v>97.148710639940504</v>
          </cell>
          <cell r="AS146">
            <v>581.98165849994098</v>
          </cell>
          <cell r="AT146">
            <v>969.665895720001</v>
          </cell>
          <cell r="AU146">
            <v>969.665895720001</v>
          </cell>
          <cell r="AV146">
            <v>969.665895720001</v>
          </cell>
          <cell r="AW146">
            <v>969.665895720001</v>
          </cell>
          <cell r="AX146">
            <v>969.665895720001</v>
          </cell>
          <cell r="AY146">
            <v>969.665895720001</v>
          </cell>
          <cell r="AZ146">
            <v>484.83294786000101</v>
          </cell>
          <cell r="DI146">
            <v>428.45702369023297</v>
          </cell>
          <cell r="DO146">
            <v>856.91404738046697</v>
          </cell>
          <cell r="DP146">
            <v>856.91404738046697</v>
          </cell>
          <cell r="DQ146">
            <v>856.91404738046697</v>
          </cell>
          <cell r="DR146">
            <v>856.91404738046697</v>
          </cell>
          <cell r="DS146">
            <v>428.45702369023297</v>
          </cell>
          <cell r="DV146">
            <v>1871.68068243628</v>
          </cell>
          <cell r="EG146">
            <v>1871.68068243628</v>
          </cell>
          <cell r="EJ146">
            <v>531.47429305695505</v>
          </cell>
          <cell r="EK146">
            <v>1467.3146342750899</v>
          </cell>
          <cell r="EL146">
            <v>1871.68068243628</v>
          </cell>
          <cell r="EM146">
            <v>1871.68068243628</v>
          </cell>
          <cell r="EN146">
            <v>1871.68068243628</v>
          </cell>
          <cell r="EO146">
            <v>1871.68068243628</v>
          </cell>
          <cell r="EP146">
            <v>1871.68068243628</v>
          </cell>
          <cell r="EQ146">
            <v>935.84034121814102</v>
          </cell>
          <cell r="FL146">
            <v>29.6257599774057</v>
          </cell>
          <cell r="FM146">
            <v>412.98204433182502</v>
          </cell>
          <cell r="FN146">
            <v>766.71256870883894</v>
          </cell>
          <cell r="FO146">
            <v>766.71256870883894</v>
          </cell>
          <cell r="FP146">
            <v>766.71256870883894</v>
          </cell>
          <cell r="FQ146">
            <v>383.35628435441998</v>
          </cell>
          <cell r="GD146">
            <v>547.63185360641296</v>
          </cell>
          <cell r="GJ146">
            <v>1314.3444223152501</v>
          </cell>
          <cell r="GK146">
            <v>1533.4251374176799</v>
          </cell>
          <cell r="GL146">
            <v>1533.4251374176799</v>
          </cell>
          <cell r="GM146">
            <v>1533.4251374176799</v>
          </cell>
          <cell r="GN146">
            <v>1533.4251374176799</v>
          </cell>
          <cell r="GO146">
            <v>766.71256870883701</v>
          </cell>
        </row>
        <row r="147">
          <cell r="AD147">
            <v>310.17419999999998</v>
          </cell>
          <cell r="AO147">
            <v>310.17419999999998</v>
          </cell>
          <cell r="AR147">
            <v>155.08709999999999</v>
          </cell>
          <cell r="AS147">
            <v>310.17419999999998</v>
          </cell>
          <cell r="AT147">
            <v>310.17419999999998</v>
          </cell>
          <cell r="AU147">
            <v>310.17419999999998</v>
          </cell>
          <cell r="AV147">
            <v>310.17419999999998</v>
          </cell>
          <cell r="AW147">
            <v>310.17419999999998</v>
          </cell>
          <cell r="AX147">
            <v>310.17419999999998</v>
          </cell>
          <cell r="AY147">
            <v>302.81031784587498</v>
          </cell>
          <cell r="AZ147">
            <v>147.72321784587501</v>
          </cell>
          <cell r="CX147">
            <v>51.5754206569937</v>
          </cell>
          <cell r="DI147">
            <v>188.62913693606399</v>
          </cell>
          <cell r="DO147">
            <v>274.10743255813998</v>
          </cell>
          <cell r="DP147">
            <v>274.10743255813998</v>
          </cell>
          <cell r="DQ147">
            <v>274.10743255813998</v>
          </cell>
          <cell r="DR147">
            <v>274.10743255813998</v>
          </cell>
          <cell r="DS147">
            <v>137.05371627906999</v>
          </cell>
          <cell r="DV147">
            <v>598.70833953488398</v>
          </cell>
          <cell r="EG147">
            <v>598.70833953488398</v>
          </cell>
          <cell r="EJ147">
            <v>299.35416976744199</v>
          </cell>
          <cell r="EK147">
            <v>598.70833953488398</v>
          </cell>
          <cell r="EL147">
            <v>598.70833953488398</v>
          </cell>
          <cell r="EM147">
            <v>598.70833953488398</v>
          </cell>
          <cell r="EN147">
            <v>598.70833953488398</v>
          </cell>
          <cell r="EO147">
            <v>598.70833953488398</v>
          </cell>
          <cell r="EP147">
            <v>598.70833953488398</v>
          </cell>
          <cell r="EQ147">
            <v>299.35416976744199</v>
          </cell>
          <cell r="FM147">
            <v>122.627009302326</v>
          </cell>
          <cell r="FN147">
            <v>245.25401860465101</v>
          </cell>
          <cell r="FO147">
            <v>245.25401860465101</v>
          </cell>
          <cell r="FP147">
            <v>245.25401860465101</v>
          </cell>
          <cell r="FQ147">
            <v>122.627009302326</v>
          </cell>
          <cell r="GJ147">
            <v>245.25401860465101</v>
          </cell>
          <cell r="GK147">
            <v>490.50803720930298</v>
          </cell>
          <cell r="GL147">
            <v>490.50803720930298</v>
          </cell>
          <cell r="GM147">
            <v>490.50803720930298</v>
          </cell>
          <cell r="GN147">
            <v>490.50803720930298</v>
          </cell>
          <cell r="GO147">
            <v>245.25401860465101</v>
          </cell>
        </row>
        <row r="148">
          <cell r="F148">
            <v>6.6961130232558199</v>
          </cell>
          <cell r="M148">
            <v>3.34805651162791</v>
          </cell>
          <cell r="N148">
            <v>6.6961130232558199</v>
          </cell>
          <cell r="O148">
            <v>6.6961130232558199</v>
          </cell>
          <cell r="P148">
            <v>6.6961130232558199</v>
          </cell>
          <cell r="Q148">
            <v>6.6961130232558199</v>
          </cell>
          <cell r="R148">
            <v>6.6961130232558199</v>
          </cell>
          <cell r="S148">
            <v>6.6961130232558199</v>
          </cell>
          <cell r="T148">
            <v>6.6961130232558199</v>
          </cell>
          <cell r="U148">
            <v>6.6961130232558199</v>
          </cell>
          <cell r="V148">
            <v>6.6961130232558199</v>
          </cell>
          <cell r="W148">
            <v>6.6961130232558199</v>
          </cell>
          <cell r="X148">
            <v>6.6961130232558199</v>
          </cell>
          <cell r="Y148">
            <v>6.6961130232558199</v>
          </cell>
          <cell r="Z148">
            <v>6.6961130232558199</v>
          </cell>
          <cell r="AA148">
            <v>6.6961130232558199</v>
          </cell>
          <cell r="AB148">
            <v>3.34805651162791</v>
          </cell>
          <cell r="AD148">
            <v>12.51882</v>
          </cell>
          <cell r="AE148">
            <v>12.51882</v>
          </cell>
          <cell r="AF148">
            <v>12.51882</v>
          </cell>
          <cell r="AG148">
            <v>12.51882</v>
          </cell>
          <cell r="AH148">
            <v>12.51882</v>
          </cell>
          <cell r="AI148">
            <v>12.51882</v>
          </cell>
          <cell r="AJ148">
            <v>12.51882</v>
          </cell>
          <cell r="AK148">
            <v>12.51882</v>
          </cell>
          <cell r="AL148">
            <v>12.51882</v>
          </cell>
          <cell r="AM148">
            <v>12.51882</v>
          </cell>
          <cell r="AN148">
            <v>12.51882</v>
          </cell>
          <cell r="AO148">
            <v>12.51882</v>
          </cell>
          <cell r="AP148">
            <v>12.51882</v>
          </cell>
          <cell r="AQ148">
            <v>12.51882</v>
          </cell>
          <cell r="AR148">
            <v>12.51882</v>
          </cell>
          <cell r="AS148">
            <v>12.51882</v>
          </cell>
          <cell r="AT148">
            <v>12.51882</v>
          </cell>
          <cell r="AU148">
            <v>12.51882</v>
          </cell>
          <cell r="AV148">
            <v>12.51882</v>
          </cell>
          <cell r="AW148">
            <v>12.51882</v>
          </cell>
          <cell r="AX148">
            <v>12.51882</v>
          </cell>
          <cell r="AY148">
            <v>12.51882</v>
          </cell>
          <cell r="AZ148">
            <v>12.51882</v>
          </cell>
          <cell r="BA148">
            <v>12.51882</v>
          </cell>
          <cell r="BZ148">
            <v>15.1390381395349</v>
          </cell>
          <cell r="CH148">
            <v>7.5695190697674501</v>
          </cell>
          <cell r="CI148">
            <v>15.1390381395349</v>
          </cell>
          <cell r="CJ148">
            <v>15.1390381395349</v>
          </cell>
          <cell r="CK148">
            <v>15.1390381395349</v>
          </cell>
          <cell r="CL148">
            <v>15.1390381395349</v>
          </cell>
          <cell r="CM148">
            <v>15.1390381395349</v>
          </cell>
          <cell r="CN148">
            <v>15.1390381395349</v>
          </cell>
          <cell r="CO148">
            <v>15.1390381395349</v>
          </cell>
          <cell r="CP148">
            <v>15.1390381395349</v>
          </cell>
          <cell r="CQ148">
            <v>15.1390381395349</v>
          </cell>
          <cell r="CR148">
            <v>15.1390381395349</v>
          </cell>
          <cell r="CS148">
            <v>15.1390381395349</v>
          </cell>
          <cell r="CT148">
            <v>15.1390381395349</v>
          </cell>
          <cell r="CU148">
            <v>7.5695190697674501</v>
          </cell>
          <cell r="CX148">
            <v>11.063143255813999</v>
          </cell>
          <cell r="DA148">
            <v>5.5315716279069802</v>
          </cell>
          <cell r="DB148">
            <v>11.063143255813999</v>
          </cell>
          <cell r="DC148">
            <v>11.063143255813999</v>
          </cell>
          <cell r="DD148">
            <v>11.063143255813999</v>
          </cell>
          <cell r="DE148">
            <v>11.063143255813999</v>
          </cell>
          <cell r="DF148">
            <v>11.063143255813999</v>
          </cell>
          <cell r="DG148">
            <v>11.063143255813999</v>
          </cell>
          <cell r="DH148">
            <v>11.063143255813999</v>
          </cell>
          <cell r="DI148">
            <v>11.063143255813999</v>
          </cell>
          <cell r="DJ148">
            <v>11.063143255813999</v>
          </cell>
          <cell r="DK148">
            <v>11.063143255813999</v>
          </cell>
          <cell r="DL148">
            <v>11.063143255813999</v>
          </cell>
          <cell r="DM148">
            <v>11.063143255813999</v>
          </cell>
          <cell r="DN148">
            <v>11.063143255813999</v>
          </cell>
          <cell r="DO148">
            <v>11.063143255813999</v>
          </cell>
          <cell r="DP148">
            <v>11.063143255813999</v>
          </cell>
          <cell r="DQ148">
            <v>11.063143255813999</v>
          </cell>
          <cell r="DR148">
            <v>11.063143255813999</v>
          </cell>
          <cell r="DS148">
            <v>11.063143255813999</v>
          </cell>
          <cell r="DT148">
            <v>5.5315716279069802</v>
          </cell>
          <cell r="DV148">
            <v>24.164233953488399</v>
          </cell>
          <cell r="DW148">
            <v>24.164233953488399</v>
          </cell>
          <cell r="DX148">
            <v>24.164233953488399</v>
          </cell>
          <cell r="DY148">
            <v>24.164233953488399</v>
          </cell>
          <cell r="DZ148">
            <v>24.164233953488399</v>
          </cell>
          <cell r="EA148">
            <v>24.164233953488399</v>
          </cell>
          <cell r="EB148">
            <v>24.164233953488399</v>
          </cell>
          <cell r="EC148">
            <v>24.164233953488399</v>
          </cell>
          <cell r="ED148">
            <v>24.164233953488399</v>
          </cell>
          <cell r="EE148">
            <v>24.164233953488399</v>
          </cell>
          <cell r="EF148">
            <v>24.164233953488399</v>
          </cell>
          <cell r="EG148">
            <v>24.164233953488399</v>
          </cell>
          <cell r="EH148">
            <v>24.164233953488399</v>
          </cell>
          <cell r="EI148">
            <v>24.164233953488399</v>
          </cell>
          <cell r="EJ148">
            <v>24.164233953488399</v>
          </cell>
          <cell r="EK148">
            <v>24.164233953488399</v>
          </cell>
          <cell r="EL148">
            <v>24.164233953488399</v>
          </cell>
          <cell r="EM148">
            <v>24.164233953488399</v>
          </cell>
          <cell r="EN148">
            <v>24.164233953488399</v>
          </cell>
          <cell r="EO148">
            <v>24.164233953488399</v>
          </cell>
          <cell r="EP148">
            <v>24.164233953488399</v>
          </cell>
          <cell r="EQ148">
            <v>24.164233953488399</v>
          </cell>
          <cell r="ER148">
            <v>12.082116976744199</v>
          </cell>
          <cell r="ES148">
            <v>24.164233953488399</v>
          </cell>
          <cell r="EU148">
            <v>9.8986018604651402</v>
          </cell>
          <cell r="EY148">
            <v>1.14998462790575</v>
          </cell>
          <cell r="EZ148">
            <v>6.0992855581383196</v>
          </cell>
          <cell r="FA148">
            <v>9.8986018604651402</v>
          </cell>
          <cell r="FB148">
            <v>9.8986018604651402</v>
          </cell>
          <cell r="FC148">
            <v>9.8986018604651402</v>
          </cell>
          <cell r="FD148">
            <v>9.8986018604651402</v>
          </cell>
          <cell r="FE148">
            <v>9.8986018604651402</v>
          </cell>
          <cell r="FF148">
            <v>9.8986018604651402</v>
          </cell>
          <cell r="FG148">
            <v>9.8986018604651402</v>
          </cell>
          <cell r="FH148">
            <v>9.8986018604651402</v>
          </cell>
          <cell r="FI148">
            <v>9.8986018604651402</v>
          </cell>
          <cell r="FJ148">
            <v>9.8986018604651402</v>
          </cell>
          <cell r="FK148">
            <v>9.8986018604651402</v>
          </cell>
          <cell r="FL148">
            <v>9.8986018604651402</v>
          </cell>
          <cell r="FM148">
            <v>9.8986018604651402</v>
          </cell>
          <cell r="FN148">
            <v>9.8986018604651402</v>
          </cell>
          <cell r="FO148">
            <v>9.8986018604651402</v>
          </cell>
          <cell r="FP148">
            <v>9.8986018604651402</v>
          </cell>
          <cell r="FQ148">
            <v>9.8986018604651402</v>
          </cell>
          <cell r="FR148">
            <v>4.9493009302325799</v>
          </cell>
          <cell r="FS148">
            <v>19.797203720930298</v>
          </cell>
          <cell r="FV148">
            <v>9.8986018604651207</v>
          </cell>
          <cell r="FW148">
            <v>19.797203720930298</v>
          </cell>
          <cell r="FX148">
            <v>19.797203720930298</v>
          </cell>
          <cell r="FY148">
            <v>19.797203720930298</v>
          </cell>
          <cell r="FZ148">
            <v>19.797203720930298</v>
          </cell>
          <cell r="GA148">
            <v>19.797203720930298</v>
          </cell>
          <cell r="GB148">
            <v>19.797203720930298</v>
          </cell>
          <cell r="GC148">
            <v>19.797203720930298</v>
          </cell>
          <cell r="GD148">
            <v>19.797203720930298</v>
          </cell>
          <cell r="GE148">
            <v>19.797203720930298</v>
          </cell>
          <cell r="GF148">
            <v>19.797203720930298</v>
          </cell>
          <cell r="GG148">
            <v>19.797203720930298</v>
          </cell>
          <cell r="GH148">
            <v>19.797203720930298</v>
          </cell>
          <cell r="GI148">
            <v>19.797203720930298</v>
          </cell>
          <cell r="GJ148">
            <v>19.797203720930298</v>
          </cell>
          <cell r="GK148">
            <v>19.797203720930298</v>
          </cell>
          <cell r="GL148">
            <v>19.797203720930298</v>
          </cell>
          <cell r="GM148">
            <v>19.797203720930298</v>
          </cell>
          <cell r="GN148">
            <v>19.797203720930298</v>
          </cell>
          <cell r="GO148">
            <v>19.797203720930298</v>
          </cell>
        </row>
        <row r="149">
          <cell r="F149">
            <v>10.469867441860499</v>
          </cell>
          <cell r="M149">
            <v>5.2349337209302496</v>
          </cell>
          <cell r="N149">
            <v>10.469867441860499</v>
          </cell>
          <cell r="O149">
            <v>10.469867441860499</v>
          </cell>
          <cell r="P149">
            <v>10.469867441860499</v>
          </cell>
          <cell r="Q149">
            <v>10.469867441860499</v>
          </cell>
          <cell r="R149">
            <v>10.469867441860499</v>
          </cell>
          <cell r="S149">
            <v>10.469867441860499</v>
          </cell>
          <cell r="T149">
            <v>10.469867441860499</v>
          </cell>
          <cell r="U149">
            <v>10.469867441860499</v>
          </cell>
          <cell r="V149">
            <v>10.469867441860499</v>
          </cell>
          <cell r="W149">
            <v>10.469867441860499</v>
          </cell>
          <cell r="X149">
            <v>10.469867441860499</v>
          </cell>
          <cell r="Y149">
            <v>10.469867441860499</v>
          </cell>
          <cell r="Z149">
            <v>10.469867441860499</v>
          </cell>
          <cell r="AA149">
            <v>10.469867441860499</v>
          </cell>
          <cell r="AB149">
            <v>5.2349337209302496</v>
          </cell>
          <cell r="AD149">
            <v>19.574100000000001</v>
          </cell>
          <cell r="AE149">
            <v>19.574100000000001</v>
          </cell>
          <cell r="AF149">
            <v>19.574100000000001</v>
          </cell>
          <cell r="AG149">
            <v>19.574100000000001</v>
          </cell>
          <cell r="AH149">
            <v>19.574100000000001</v>
          </cell>
          <cell r="AI149">
            <v>19.574100000000001</v>
          </cell>
          <cell r="AJ149">
            <v>19.574100000000001</v>
          </cell>
          <cell r="AK149">
            <v>19.574100000000001</v>
          </cell>
          <cell r="AL149">
            <v>19.574100000000001</v>
          </cell>
          <cell r="AM149">
            <v>19.574100000000001</v>
          </cell>
          <cell r="AN149">
            <v>19.574100000000001</v>
          </cell>
          <cell r="AO149">
            <v>19.574100000000001</v>
          </cell>
          <cell r="AP149">
            <v>19.574100000000001</v>
          </cell>
          <cell r="AQ149">
            <v>19.574100000000001</v>
          </cell>
          <cell r="AR149">
            <v>19.574100000000001</v>
          </cell>
          <cell r="AS149">
            <v>19.574100000000001</v>
          </cell>
          <cell r="AT149">
            <v>19.574100000000001</v>
          </cell>
          <cell r="AU149">
            <v>19.574100000000001</v>
          </cell>
          <cell r="AV149">
            <v>19.574100000000001</v>
          </cell>
          <cell r="AW149">
            <v>19.574100000000001</v>
          </cell>
          <cell r="AX149">
            <v>19.574100000000001</v>
          </cell>
          <cell r="AY149">
            <v>19.574100000000001</v>
          </cell>
          <cell r="AZ149">
            <v>19.574100000000001</v>
          </cell>
          <cell r="BA149">
            <v>19.574100000000001</v>
          </cell>
          <cell r="BZ149">
            <v>23.6710046511628</v>
          </cell>
          <cell r="CH149">
            <v>11.8355023255814</v>
          </cell>
          <cell r="CI149">
            <v>23.6710046511628</v>
          </cell>
          <cell r="CJ149">
            <v>23.6710046511628</v>
          </cell>
          <cell r="CK149">
            <v>23.6710046511628</v>
          </cell>
          <cell r="CL149">
            <v>23.6710046511628</v>
          </cell>
          <cell r="CM149">
            <v>23.6710046511628</v>
          </cell>
          <cell r="CN149">
            <v>23.6710046511628</v>
          </cell>
          <cell r="CO149">
            <v>23.6710046511628</v>
          </cell>
          <cell r="CP149">
            <v>23.6710046511628</v>
          </cell>
          <cell r="CQ149">
            <v>23.6710046511628</v>
          </cell>
          <cell r="CR149">
            <v>23.6710046511628</v>
          </cell>
          <cell r="CS149">
            <v>23.6710046511628</v>
          </cell>
          <cell r="CT149">
            <v>23.6710046511628</v>
          </cell>
          <cell r="CU149">
            <v>11.8355023255814</v>
          </cell>
          <cell r="CX149">
            <v>17.298041860465101</v>
          </cell>
          <cell r="CZ149">
            <v>8.6490209302325791</v>
          </cell>
          <cell r="DA149">
            <v>17.298041860465101</v>
          </cell>
          <cell r="DB149">
            <v>17.298041860465101</v>
          </cell>
          <cell r="DC149">
            <v>17.298041860465101</v>
          </cell>
          <cell r="DD149">
            <v>17.298041860465101</v>
          </cell>
          <cell r="DE149">
            <v>17.298041860465101</v>
          </cell>
          <cell r="DF149">
            <v>17.298041860465101</v>
          </cell>
          <cell r="DG149">
            <v>17.298041860465101</v>
          </cell>
          <cell r="DH149">
            <v>17.298041860465101</v>
          </cell>
          <cell r="DI149">
            <v>17.298041860465101</v>
          </cell>
          <cell r="DJ149">
            <v>17.298041860465101</v>
          </cell>
          <cell r="DK149">
            <v>17.298041860465101</v>
          </cell>
          <cell r="DL149">
            <v>17.298041860465101</v>
          </cell>
          <cell r="DM149">
            <v>17.298041860465101</v>
          </cell>
          <cell r="DN149">
            <v>17.298041860465101</v>
          </cell>
          <cell r="DO149">
            <v>17.298041860465101</v>
          </cell>
          <cell r="DP149">
            <v>17.298041860465101</v>
          </cell>
          <cell r="DQ149">
            <v>17.298041860465101</v>
          </cell>
          <cell r="DR149">
            <v>17.298041860465101</v>
          </cell>
          <cell r="DS149">
            <v>17.298041860465101</v>
          </cell>
          <cell r="DT149">
            <v>8.6490209302325791</v>
          </cell>
          <cell r="DV149">
            <v>37.782565116279102</v>
          </cell>
          <cell r="DW149">
            <v>37.782565116279102</v>
          </cell>
          <cell r="DX149">
            <v>37.782565116279102</v>
          </cell>
          <cell r="DY149">
            <v>37.782565116279102</v>
          </cell>
          <cell r="DZ149">
            <v>37.782565116279102</v>
          </cell>
          <cell r="EA149">
            <v>37.782565116279102</v>
          </cell>
          <cell r="EB149">
            <v>37.782565116279102</v>
          </cell>
          <cell r="EC149">
            <v>37.782565116279102</v>
          </cell>
          <cell r="ED149">
            <v>37.782565116279102</v>
          </cell>
          <cell r="EE149">
            <v>37.782565116279102</v>
          </cell>
          <cell r="EF149">
            <v>37.782565116279102</v>
          </cell>
          <cell r="EG149">
            <v>37.782565116279102</v>
          </cell>
          <cell r="EH149">
            <v>37.782565116279102</v>
          </cell>
          <cell r="EI149">
            <v>37.782565116279102</v>
          </cell>
          <cell r="EJ149">
            <v>37.782565116279102</v>
          </cell>
          <cell r="EK149">
            <v>37.782565116279102</v>
          </cell>
          <cell r="EL149">
            <v>37.782565116279102</v>
          </cell>
          <cell r="EM149">
            <v>37.782565116279102</v>
          </cell>
          <cell r="EN149">
            <v>37.782565116279102</v>
          </cell>
          <cell r="EO149">
            <v>37.782565116279102</v>
          </cell>
          <cell r="EP149">
            <v>37.782565116279102</v>
          </cell>
          <cell r="EQ149">
            <v>37.782565116279102</v>
          </cell>
          <cell r="ER149">
            <v>18.891282558139601</v>
          </cell>
          <cell r="ES149">
            <v>37.782565116279102</v>
          </cell>
          <cell r="EU149">
            <v>15.477195348837199</v>
          </cell>
          <cell r="EZ149">
            <v>7.7385976744186298</v>
          </cell>
          <cell r="FA149">
            <v>15.477195348837199</v>
          </cell>
          <cell r="FB149">
            <v>15.477195348837199</v>
          </cell>
          <cell r="FC149">
            <v>15.477195348837199</v>
          </cell>
          <cell r="FD149">
            <v>15.477195348837199</v>
          </cell>
          <cell r="FE149">
            <v>15.477195348837199</v>
          </cell>
          <cell r="FF149">
            <v>15.477195348837199</v>
          </cell>
          <cell r="FG149">
            <v>15.477195348837199</v>
          </cell>
          <cell r="FH149">
            <v>15.477195348837199</v>
          </cell>
          <cell r="FI149">
            <v>15.477195348837199</v>
          </cell>
          <cell r="FJ149">
            <v>15.477195348837199</v>
          </cell>
          <cell r="FK149">
            <v>15.477195348837199</v>
          </cell>
          <cell r="FL149">
            <v>15.477195348837199</v>
          </cell>
          <cell r="FM149">
            <v>15.477195348837199</v>
          </cell>
          <cell r="FN149">
            <v>15.477195348837199</v>
          </cell>
          <cell r="FO149">
            <v>15.477195348837199</v>
          </cell>
          <cell r="FP149">
            <v>15.477195348837199</v>
          </cell>
          <cell r="FQ149">
            <v>15.477195348837199</v>
          </cell>
          <cell r="FR149">
            <v>7.7385976744186298</v>
          </cell>
          <cell r="FS149">
            <v>30.954390697674501</v>
          </cell>
          <cell r="FV149">
            <v>8.6262603488336094</v>
          </cell>
          <cell r="FW149">
            <v>24.1034556976708</v>
          </cell>
          <cell r="FX149">
            <v>30.954390697674501</v>
          </cell>
          <cell r="FY149">
            <v>30.954390697674501</v>
          </cell>
          <cell r="FZ149">
            <v>30.954390697674501</v>
          </cell>
          <cell r="GA149">
            <v>30.954390697674501</v>
          </cell>
          <cell r="GB149">
            <v>30.954390697674501</v>
          </cell>
          <cell r="GC149">
            <v>30.954390697674501</v>
          </cell>
          <cell r="GD149">
            <v>30.954390697674501</v>
          </cell>
          <cell r="GE149">
            <v>30.954390697674501</v>
          </cell>
          <cell r="GF149">
            <v>30.954390697674501</v>
          </cell>
          <cell r="GG149">
            <v>30.954390697674501</v>
          </cell>
          <cell r="GH149">
            <v>30.954390697674501</v>
          </cell>
          <cell r="GI149">
            <v>30.954390697674501</v>
          </cell>
          <cell r="GJ149">
            <v>30.954390697674501</v>
          </cell>
          <cell r="GK149">
            <v>30.954390697674501</v>
          </cell>
          <cell r="GL149">
            <v>30.954390697674501</v>
          </cell>
          <cell r="GM149">
            <v>30.954390697674501</v>
          </cell>
          <cell r="GN149">
            <v>30.954390697674501</v>
          </cell>
          <cell r="GO149">
            <v>30.954390697674501</v>
          </cell>
        </row>
        <row r="150">
          <cell r="E150">
            <v>817.10443356894496</v>
          </cell>
          <cell r="ET150">
            <v>11886.8503435777</v>
          </cell>
        </row>
        <row r="151">
          <cell r="AD151">
            <v>68.048175600000107</v>
          </cell>
          <cell r="AO151">
            <v>68.048175600000107</v>
          </cell>
          <cell r="AS151">
            <v>68.048175600000107</v>
          </cell>
          <cell r="AT151">
            <v>68.048175600000107</v>
          </cell>
          <cell r="AU151">
            <v>68.048175600000107</v>
          </cell>
          <cell r="AV151">
            <v>68.048175600000107</v>
          </cell>
          <cell r="AW151">
            <v>68.048175600000107</v>
          </cell>
          <cell r="AX151">
            <v>68.048175600000107</v>
          </cell>
          <cell r="AY151">
            <v>68.048175600000107</v>
          </cell>
          <cell r="DI151">
            <v>55.388049906976299</v>
          </cell>
          <cell r="DO151">
            <v>60.135597041860699</v>
          </cell>
          <cell r="DP151">
            <v>60.135597041860699</v>
          </cell>
          <cell r="DQ151">
            <v>60.135597041860699</v>
          </cell>
          <cell r="DR151">
            <v>60.135597041860699</v>
          </cell>
          <cell r="DS151">
            <v>60.135597041860699</v>
          </cell>
          <cell r="DV151">
            <v>131.34880406511601</v>
          </cell>
          <cell r="EG151">
            <v>131.34880406511601</v>
          </cell>
          <cell r="EL151">
            <v>131.34880406511601</v>
          </cell>
          <cell r="EM151">
            <v>131.34880406511601</v>
          </cell>
          <cell r="EN151">
            <v>131.34880406511601</v>
          </cell>
          <cell r="EO151">
            <v>131.34880406511601</v>
          </cell>
          <cell r="EP151">
            <v>131.34880406511601</v>
          </cell>
          <cell r="EQ151">
            <v>131.34880406511601</v>
          </cell>
          <cell r="FN151">
            <v>53.805534195348997</v>
          </cell>
          <cell r="FO151">
            <v>53.805534195348997</v>
          </cell>
          <cell r="FP151">
            <v>53.805534195348997</v>
          </cell>
          <cell r="FQ151">
            <v>53.805534195348997</v>
          </cell>
          <cell r="GK151">
            <v>107.61106839069799</v>
          </cell>
          <cell r="GL151">
            <v>107.61106839069799</v>
          </cell>
          <cell r="GM151">
            <v>107.61106839069799</v>
          </cell>
          <cell r="GN151">
            <v>107.61106839069799</v>
          </cell>
          <cell r="GO151">
            <v>107.61106839069799</v>
          </cell>
        </row>
        <row r="152">
          <cell r="BU152">
            <v>112.85246511628</v>
          </cell>
          <cell r="BV152">
            <v>112.85246511627901</v>
          </cell>
          <cell r="BW152">
            <v>112.85246511627901</v>
          </cell>
          <cell r="CS152">
            <v>244.51367441860501</v>
          </cell>
          <cell r="CT152">
            <v>244.51367441860501</v>
          </cell>
          <cell r="CU152">
            <v>244.51367441860501</v>
          </cell>
        </row>
        <row r="153">
          <cell r="BU153">
            <v>48.0223255813954</v>
          </cell>
          <cell r="BV153">
            <v>48.0223255813954</v>
          </cell>
          <cell r="BW153">
            <v>48.0223255813954</v>
          </cell>
          <cell r="CS153">
            <v>104.048372093024</v>
          </cell>
          <cell r="CT153">
            <v>104.048372093023</v>
          </cell>
          <cell r="CU153">
            <v>104.048372093023</v>
          </cell>
        </row>
        <row r="154">
          <cell r="AD154">
            <v>0.152721</v>
          </cell>
          <cell r="AO154">
            <v>0.152721</v>
          </cell>
          <cell r="AT154">
            <v>0.152721</v>
          </cell>
          <cell r="AU154">
            <v>0.152721</v>
          </cell>
          <cell r="AV154">
            <v>0.152721</v>
          </cell>
          <cell r="AW154">
            <v>0.152721</v>
          </cell>
          <cell r="AX154">
            <v>0.152721</v>
          </cell>
          <cell r="AY154">
            <v>0.152721</v>
          </cell>
          <cell r="DO154">
            <v>0.13496274418604701</v>
          </cell>
          <cell r="DP154">
            <v>0.13496274418604701</v>
          </cell>
          <cell r="DQ154">
            <v>0.13496274418604701</v>
          </cell>
          <cell r="DR154">
            <v>0.13496274418604701</v>
          </cell>
          <cell r="DS154">
            <v>0.13496274418604701</v>
          </cell>
          <cell r="DV154">
            <v>0.29478704651162801</v>
          </cell>
          <cell r="EG154">
            <v>0.29478704651162801</v>
          </cell>
          <cell r="EK154">
            <v>0.277028790697675</v>
          </cell>
          <cell r="EL154">
            <v>0.29478704651162801</v>
          </cell>
          <cell r="EM154">
            <v>0.29478704651162801</v>
          </cell>
          <cell r="EN154">
            <v>0.29478704651162801</v>
          </cell>
          <cell r="EO154">
            <v>0.29478704651162801</v>
          </cell>
          <cell r="EP154">
            <v>0.29478704651162801</v>
          </cell>
          <cell r="EQ154">
            <v>0.29478704651162801</v>
          </cell>
          <cell r="FN154">
            <v>0.120756139534884</v>
          </cell>
          <cell r="FO154">
            <v>0.120756139534884</v>
          </cell>
          <cell r="FP154">
            <v>0.120756139534884</v>
          </cell>
          <cell r="FQ154">
            <v>0.120756139534884</v>
          </cell>
          <cell r="GK154">
            <v>0.24151227906976799</v>
          </cell>
          <cell r="GL154">
            <v>0.24151227906976799</v>
          </cell>
          <cell r="GM154">
            <v>0.24151227906976799</v>
          </cell>
          <cell r="GN154">
            <v>0.24151227906976799</v>
          </cell>
          <cell r="GO154">
            <v>0.24151227906976799</v>
          </cell>
        </row>
        <row r="155">
          <cell r="AD155">
            <v>2.2691759399999998</v>
          </cell>
          <cell r="AO155">
            <v>2.2691759399999998</v>
          </cell>
          <cell r="AS155">
            <v>2.2691759399999998</v>
          </cell>
          <cell r="AT155">
            <v>2.2691759399999998</v>
          </cell>
          <cell r="AU155">
            <v>2.2691759399999998</v>
          </cell>
          <cell r="AV155">
            <v>2.2691759399999998</v>
          </cell>
          <cell r="AW155">
            <v>2.2691759399999998</v>
          </cell>
          <cell r="AX155">
            <v>2.2691759399999998</v>
          </cell>
          <cell r="AY155">
            <v>2.2691759399999998</v>
          </cell>
          <cell r="DI155">
            <v>1.8470036720930101</v>
          </cell>
          <cell r="DO155">
            <v>2.00531827255814</v>
          </cell>
          <cell r="DP155">
            <v>2.00531827255814</v>
          </cell>
          <cell r="DQ155">
            <v>2.00531827255814</v>
          </cell>
          <cell r="DR155">
            <v>2.00531827255814</v>
          </cell>
          <cell r="DS155">
            <v>2.00531827255814</v>
          </cell>
          <cell r="DV155">
            <v>4.3800372795348901</v>
          </cell>
          <cell r="EG155">
            <v>4.3800372795348901</v>
          </cell>
          <cell r="EL155">
            <v>4.3800372795348901</v>
          </cell>
          <cell r="EM155">
            <v>4.3800372795348901</v>
          </cell>
          <cell r="EN155">
            <v>4.3800372795348901</v>
          </cell>
          <cell r="EO155">
            <v>4.3800372795348901</v>
          </cell>
          <cell r="EP155">
            <v>4.3800372795348901</v>
          </cell>
          <cell r="EQ155">
            <v>4.3800372795348901</v>
          </cell>
          <cell r="FN155">
            <v>1.79423213860465</v>
          </cell>
          <cell r="FO155">
            <v>1.79423213860465</v>
          </cell>
          <cell r="FP155">
            <v>1.79423213860465</v>
          </cell>
          <cell r="FQ155">
            <v>1.79423213860465</v>
          </cell>
          <cell r="GK155">
            <v>3.5884642772093098</v>
          </cell>
          <cell r="GL155">
            <v>3.5884642772093098</v>
          </cell>
          <cell r="GM155">
            <v>3.5884642772093098</v>
          </cell>
          <cell r="GN155">
            <v>3.5884642772093098</v>
          </cell>
          <cell r="GO155">
            <v>3.5884642772093098</v>
          </cell>
        </row>
        <row r="156">
          <cell r="AD156">
            <v>20.004300000000001</v>
          </cell>
          <cell r="AO156">
            <v>20.004300000000001</v>
          </cell>
          <cell r="AS156">
            <v>20.004300000000001</v>
          </cell>
          <cell r="AT156">
            <v>20.004300000000001</v>
          </cell>
          <cell r="AU156">
            <v>20.004300000000001</v>
          </cell>
          <cell r="AV156">
            <v>20.004300000000001</v>
          </cell>
          <cell r="AW156">
            <v>20.004300000000001</v>
          </cell>
          <cell r="AX156">
            <v>20.004300000000001</v>
          </cell>
          <cell r="AY156">
            <v>20.004300000000001</v>
          </cell>
          <cell r="DI156">
            <v>0.46521627906969198</v>
          </cell>
          <cell r="DO156">
            <v>17.6782186046512</v>
          </cell>
          <cell r="DP156">
            <v>17.6782186046512</v>
          </cell>
          <cell r="DQ156">
            <v>17.6782186046512</v>
          </cell>
          <cell r="DR156">
            <v>17.6782186046512</v>
          </cell>
          <cell r="DS156">
            <v>17.6782186046512</v>
          </cell>
          <cell r="DV156">
            <v>38.612951162790701</v>
          </cell>
          <cell r="EG156">
            <v>38.612951162790701</v>
          </cell>
          <cell r="EL156">
            <v>38.612951162790701</v>
          </cell>
          <cell r="EM156">
            <v>38.612951162790701</v>
          </cell>
          <cell r="EN156">
            <v>38.612951162790701</v>
          </cell>
          <cell r="EO156">
            <v>38.612951162790701</v>
          </cell>
          <cell r="EP156">
            <v>38.612951162790701</v>
          </cell>
          <cell r="EQ156">
            <v>38.612951162790701</v>
          </cell>
          <cell r="FM156">
            <v>15.817353488372101</v>
          </cell>
          <cell r="FN156">
            <v>15.817353488372101</v>
          </cell>
          <cell r="FO156">
            <v>15.817353488372101</v>
          </cell>
          <cell r="FP156">
            <v>15.817353488372101</v>
          </cell>
          <cell r="FQ156">
            <v>15.817353488372101</v>
          </cell>
          <cell r="GK156">
            <v>31.634706976744202</v>
          </cell>
          <cell r="GL156">
            <v>31.634706976744202</v>
          </cell>
          <cell r="GM156">
            <v>31.634706976744202</v>
          </cell>
          <cell r="GN156">
            <v>31.634706976744202</v>
          </cell>
          <cell r="GO156">
            <v>31.634706976744202</v>
          </cell>
        </row>
        <row r="157">
          <cell r="G157">
            <v>3576.6295032223302</v>
          </cell>
          <cell r="H157">
            <v>4176.4596452832602</v>
          </cell>
          <cell r="I157">
            <v>4105.8601095558197</v>
          </cell>
          <cell r="J157">
            <v>3895.0069659195401</v>
          </cell>
          <cell r="K157">
            <v>3264.5969872911701</v>
          </cell>
          <cell r="L157">
            <v>2343.9592457623298</v>
          </cell>
          <cell r="M157">
            <v>1098.6507998079101</v>
          </cell>
          <cell r="N157">
            <v>233.00505906279099</v>
          </cell>
          <cell r="O157">
            <v>2.2307030539534898</v>
          </cell>
          <cell r="Z157">
            <v>14.034224511627899</v>
          </cell>
          <cell r="AA157">
            <v>218.15094038232601</v>
          </cell>
          <cell r="AB157">
            <v>1096.8189641874401</v>
          </cell>
          <cell r="AC157">
            <v>2392.9756214776799</v>
          </cell>
          <cell r="AE157">
            <v>5911.1222310000103</v>
          </cell>
          <cell r="AF157">
            <v>6980.3303839200098</v>
          </cell>
          <cell r="AG157">
            <v>7297.6570461000101</v>
          </cell>
          <cell r="AH157">
            <v>6581.3900495400103</v>
          </cell>
          <cell r="AI157">
            <v>5502.7776816000096</v>
          </cell>
          <cell r="AJ157">
            <v>3891.0112263000001</v>
          </cell>
          <cell r="AK157">
            <v>1954.7648292599999</v>
          </cell>
          <cell r="AL157">
            <v>348.93642455999998</v>
          </cell>
          <cell r="AM157">
            <v>12.980854799999999</v>
          </cell>
          <cell r="AX157">
            <v>17.938436580000001</v>
          </cell>
          <cell r="AY157">
            <v>361.18538009999997</v>
          </cell>
          <cell r="AZ157">
            <v>1723.1808558600001</v>
          </cell>
          <cell r="BA157">
            <v>3891.8674103399999</v>
          </cell>
          <cell r="BC157">
            <v>4355.2084566139602</v>
          </cell>
          <cell r="BD157">
            <v>4938.8343683274497</v>
          </cell>
          <cell r="BE157">
            <v>5079.8368964093097</v>
          </cell>
          <cell r="BF157">
            <v>5082.19541688559</v>
          </cell>
          <cell r="BG157">
            <v>4564.0993780130302</v>
          </cell>
          <cell r="BH157">
            <v>3883.0496139460502</v>
          </cell>
          <cell r="BI157">
            <v>2411.5948945786099</v>
          </cell>
          <cell r="BJ157">
            <v>1163.20534221768</v>
          </cell>
          <cell r="BK157">
            <v>326.66279354790697</v>
          </cell>
          <cell r="BL157">
            <v>30.244556695814001</v>
          </cell>
          <cell r="BU157">
            <v>13.465147947907001</v>
          </cell>
          <cell r="BV157">
            <v>145.88913586604701</v>
          </cell>
          <cell r="BW157">
            <v>745.27705533767505</v>
          </cell>
          <cell r="BX157">
            <v>2023.8263809786099</v>
          </cell>
          <cell r="BY157">
            <v>3299.9863558102402</v>
          </cell>
          <cell r="CA157">
            <v>8303.2728199200101</v>
          </cell>
          <cell r="CB157">
            <v>9473.2081669172203</v>
          </cell>
          <cell r="CC157">
            <v>10199.3138935033</v>
          </cell>
          <cell r="CD157">
            <v>9804.9489732335005</v>
          </cell>
          <cell r="CE157">
            <v>8629.3691060986093</v>
          </cell>
          <cell r="CF157">
            <v>6652.0001831944301</v>
          </cell>
          <cell r="CG157">
            <v>4788.3399514660496</v>
          </cell>
          <cell r="CH157">
            <v>2179.8535580204698</v>
          </cell>
          <cell r="CI157">
            <v>599.22092183441896</v>
          </cell>
          <cell r="CJ157">
            <v>61.1545347460466</v>
          </cell>
          <cell r="CS157">
            <v>24.047659758139599</v>
          </cell>
          <cell r="CT157">
            <v>263.822867263256</v>
          </cell>
          <cell r="CU157">
            <v>1412.0485214232599</v>
          </cell>
          <cell r="CV157">
            <v>3744.4377212707</v>
          </cell>
          <cell r="CW157">
            <v>6360.3221100446599</v>
          </cell>
          <cell r="CY157">
            <v>4863.9449202195401</v>
          </cell>
          <cell r="CZ157">
            <v>5629.94509773769</v>
          </cell>
          <cell r="DA157">
            <v>5938.3319267888601</v>
          </cell>
          <cell r="DB157">
            <v>5426.7539341562997</v>
          </cell>
          <cell r="DC157">
            <v>5123.2119634800101</v>
          </cell>
          <cell r="DD157">
            <v>4225.8636482065203</v>
          </cell>
          <cell r="DE157">
            <v>2962.6125907311698</v>
          </cell>
          <cell r="DF157">
            <v>1584.9765016493</v>
          </cell>
          <cell r="DG157">
            <v>547.22492289209504</v>
          </cell>
          <cell r="DH157">
            <v>95.884262598139799</v>
          </cell>
          <cell r="DQ157">
            <v>21.0025220734884</v>
          </cell>
          <cell r="DR157">
            <v>247.18540650697699</v>
          </cell>
          <cell r="DS157">
            <v>1066.2715636995399</v>
          </cell>
          <cell r="DT157">
            <v>2506.3904610418599</v>
          </cell>
          <cell r="DU157">
            <v>3762.1484629953502</v>
          </cell>
          <cell r="DW157">
            <v>11552.8734193898</v>
          </cell>
          <cell r="DX157">
            <v>13308.530819596799</v>
          </cell>
          <cell r="DY157">
            <v>13246.450411412099</v>
          </cell>
          <cell r="DZ157">
            <v>13777.3192003368</v>
          </cell>
          <cell r="EA157">
            <v>12057.886477984201</v>
          </cell>
          <cell r="EB157">
            <v>10247.478902418199</v>
          </cell>
          <cell r="EC157">
            <v>7217.6671047725704</v>
          </cell>
          <cell r="ED157">
            <v>3882.5977568776798</v>
          </cell>
          <cell r="EE157">
            <v>1362.1971575218599</v>
          </cell>
          <cell r="EF157">
            <v>261.54270721674402</v>
          </cell>
          <cell r="EO157">
            <v>46.806868515348903</v>
          </cell>
          <cell r="EP157">
            <v>515.40866151069804</v>
          </cell>
          <cell r="EQ157">
            <v>2309.7163802525602</v>
          </cell>
          <cell r="ER157">
            <v>5530.7539607734998</v>
          </cell>
          <cell r="ES157">
            <v>8723.0037178339608</v>
          </cell>
          <cell r="EV157">
            <v>3491.9642703516301</v>
          </cell>
          <cell r="EW157">
            <v>4794.2824981562999</v>
          </cell>
          <cell r="EX157">
            <v>5501.0633866241997</v>
          </cell>
          <cell r="EY157">
            <v>5313.2225173953702</v>
          </cell>
          <cell r="EZ157">
            <v>4809.0014129804804</v>
          </cell>
          <cell r="FA157">
            <v>3336.0835373916302</v>
          </cell>
          <cell r="FB157">
            <v>1728.5662085107001</v>
          </cell>
          <cell r="FC157">
            <v>394.26600628465201</v>
          </cell>
          <cell r="FD157">
            <v>27.0247137906977</v>
          </cell>
          <cell r="FP157">
            <v>77.874852022325797</v>
          </cell>
          <cell r="FQ157">
            <v>574.08135444837399</v>
          </cell>
          <cell r="FR157">
            <v>1835.9444046390699</v>
          </cell>
          <cell r="FT157">
            <v>8642.3178459683804</v>
          </cell>
          <cell r="FU157">
            <v>11633.555116314399</v>
          </cell>
          <cell r="FV157">
            <v>12921.984279092099</v>
          </cell>
          <cell r="FW157">
            <v>12611.2492063423</v>
          </cell>
          <cell r="FX157">
            <v>10959.935462506101</v>
          </cell>
          <cell r="FY157">
            <v>8010.8895029023397</v>
          </cell>
          <cell r="FZ157">
            <v>3944.7783636446602</v>
          </cell>
          <cell r="GA157">
            <v>1084.6573612576799</v>
          </cell>
          <cell r="GB157">
            <v>63.046746435348901</v>
          </cell>
          <cell r="GN157">
            <v>175.360365041861</v>
          </cell>
          <cell r="GO157">
            <v>1354.46773611349</v>
          </cell>
        </row>
        <row r="158">
          <cell r="F158">
            <v>9.7902694967442105</v>
          </cell>
          <cell r="G158">
            <v>9.7902694967442105</v>
          </cell>
          <cell r="H158">
            <v>9.7902694967442105</v>
          </cell>
          <cell r="I158">
            <v>9.7902694967442105</v>
          </cell>
          <cell r="J158">
            <v>9.7902694967442105</v>
          </cell>
          <cell r="K158">
            <v>9.7902694967442105</v>
          </cell>
          <cell r="L158">
            <v>9.7902694967442105</v>
          </cell>
          <cell r="M158">
            <v>9.7902694967442105</v>
          </cell>
          <cell r="N158">
            <v>9.7902694967442105</v>
          </cell>
          <cell r="O158">
            <v>9.7902694967442105</v>
          </cell>
          <cell r="P158">
            <v>9.7902694967442105</v>
          </cell>
          <cell r="Q158">
            <v>9.7902694967442105</v>
          </cell>
          <cell r="R158">
            <v>9.7902694967442105</v>
          </cell>
          <cell r="S158">
            <v>9.7902694967442105</v>
          </cell>
          <cell r="T158">
            <v>9.7902694967442105</v>
          </cell>
          <cell r="U158">
            <v>9.7902694967442105</v>
          </cell>
          <cell r="V158">
            <v>9.7902694967442105</v>
          </cell>
          <cell r="W158">
            <v>9.7902694967442105</v>
          </cell>
          <cell r="X158">
            <v>9.7902694967442105</v>
          </cell>
          <cell r="Y158">
            <v>9.7902694967442105</v>
          </cell>
          <cell r="Z158">
            <v>9.7902694967442105</v>
          </cell>
          <cell r="AA158">
            <v>9.7902694967442105</v>
          </cell>
          <cell r="AB158">
            <v>9.7902694967442105</v>
          </cell>
          <cell r="AC158">
            <v>9.7902694967442105</v>
          </cell>
          <cell r="AD158">
            <v>18.30354732</v>
          </cell>
          <cell r="AE158">
            <v>18.30354732</v>
          </cell>
          <cell r="AF158">
            <v>18.30354732</v>
          </cell>
          <cell r="AG158">
            <v>18.30354732</v>
          </cell>
          <cell r="AH158">
            <v>18.30354732</v>
          </cell>
          <cell r="AI158">
            <v>18.30354732</v>
          </cell>
          <cell r="AJ158">
            <v>18.30354732</v>
          </cell>
          <cell r="AK158">
            <v>18.30354732</v>
          </cell>
          <cell r="AL158">
            <v>18.30354732</v>
          </cell>
          <cell r="AM158">
            <v>18.30354732</v>
          </cell>
          <cell r="AN158">
            <v>18.30354732</v>
          </cell>
          <cell r="AO158">
            <v>18.30354732</v>
          </cell>
          <cell r="AP158">
            <v>18.30354732</v>
          </cell>
          <cell r="AQ158">
            <v>18.30354732</v>
          </cell>
          <cell r="AR158">
            <v>18.30354732</v>
          </cell>
          <cell r="AS158">
            <v>18.30354732</v>
          </cell>
          <cell r="AT158">
            <v>18.30354732</v>
          </cell>
          <cell r="AU158">
            <v>18.30354732</v>
          </cell>
          <cell r="AV158">
            <v>18.30354732</v>
          </cell>
          <cell r="AW158">
            <v>18.30354732</v>
          </cell>
          <cell r="AX158">
            <v>18.30354732</v>
          </cell>
          <cell r="AY158">
            <v>18.30354732</v>
          </cell>
          <cell r="AZ158">
            <v>18.30354732</v>
          </cell>
          <cell r="BA158">
            <v>18.30354732</v>
          </cell>
          <cell r="BB158">
            <v>10.215933387907</v>
          </cell>
          <cell r="BC158">
            <v>10.215933387907</v>
          </cell>
          <cell r="BD158">
            <v>10.215933387907</v>
          </cell>
          <cell r="BE158">
            <v>10.215933387907</v>
          </cell>
          <cell r="BF158">
            <v>10.215933387907</v>
          </cell>
          <cell r="BG158">
            <v>10.215933387907</v>
          </cell>
          <cell r="BH158">
            <v>10.215933387907</v>
          </cell>
          <cell r="BI158">
            <v>10.215933387907</v>
          </cell>
          <cell r="BJ158">
            <v>10.215933387907</v>
          </cell>
          <cell r="BK158">
            <v>10.215933387907</v>
          </cell>
          <cell r="BL158">
            <v>10.215933387907</v>
          </cell>
          <cell r="BM158">
            <v>10.215933387907</v>
          </cell>
          <cell r="BN158">
            <v>10.215933387907</v>
          </cell>
          <cell r="BO158">
            <v>10.215933387907</v>
          </cell>
          <cell r="BP158">
            <v>10.215933387907</v>
          </cell>
          <cell r="BQ158">
            <v>10.215933387907</v>
          </cell>
          <cell r="BR158">
            <v>10.215933387907</v>
          </cell>
          <cell r="BS158">
            <v>10.215933387907</v>
          </cell>
          <cell r="BT158">
            <v>10.215933387907</v>
          </cell>
          <cell r="BU158">
            <v>10.215933387907</v>
          </cell>
          <cell r="BV158">
            <v>10.215933387907</v>
          </cell>
          <cell r="BW158">
            <v>10.215933387907</v>
          </cell>
          <cell r="BX158">
            <v>10.215933387907</v>
          </cell>
          <cell r="BY158">
            <v>10.215933387907</v>
          </cell>
          <cell r="BZ158">
            <v>22.1345223404651</v>
          </cell>
          <cell r="CA158">
            <v>22.1345223404651</v>
          </cell>
          <cell r="CB158">
            <v>22.1345223404651</v>
          </cell>
          <cell r="CC158">
            <v>22.1345223404651</v>
          </cell>
          <cell r="CD158">
            <v>22.1345223404651</v>
          </cell>
          <cell r="CE158">
            <v>22.1345223404651</v>
          </cell>
          <cell r="CF158">
            <v>22.1345223404651</v>
          </cell>
          <cell r="CG158">
            <v>22.1345223404651</v>
          </cell>
          <cell r="CH158">
            <v>22.1345223404651</v>
          </cell>
          <cell r="CI158">
            <v>22.1345223404651</v>
          </cell>
          <cell r="CJ158">
            <v>22.1345223404651</v>
          </cell>
          <cell r="CK158">
            <v>22.1345223404651</v>
          </cell>
          <cell r="CL158">
            <v>22.1345223404651</v>
          </cell>
          <cell r="CM158">
            <v>22.1345223404651</v>
          </cell>
          <cell r="CN158">
            <v>22.1345223404651</v>
          </cell>
          <cell r="CO158">
            <v>22.1345223404651</v>
          </cell>
          <cell r="CP158">
            <v>22.1345223404651</v>
          </cell>
          <cell r="CQ158">
            <v>22.1345223404651</v>
          </cell>
          <cell r="CR158">
            <v>22.1345223404651</v>
          </cell>
          <cell r="CS158">
            <v>22.1345223404651</v>
          </cell>
          <cell r="CT158">
            <v>22.1345223404651</v>
          </cell>
          <cell r="CU158">
            <v>22.1345223404651</v>
          </cell>
          <cell r="CV158">
            <v>22.1345223404651</v>
          </cell>
          <cell r="CW158">
            <v>22.1345223404651</v>
          </cell>
          <cell r="CX158">
            <v>16.175227864186098</v>
          </cell>
          <cell r="CY158">
            <v>16.175227864186098</v>
          </cell>
          <cell r="CZ158">
            <v>16.175227864186098</v>
          </cell>
          <cell r="DA158">
            <v>16.175227864186098</v>
          </cell>
          <cell r="DB158">
            <v>16.175227864186098</v>
          </cell>
          <cell r="DC158">
            <v>16.175227864186098</v>
          </cell>
          <cell r="DD158">
            <v>16.175227864186098</v>
          </cell>
          <cell r="DE158">
            <v>16.175227864186098</v>
          </cell>
          <cell r="DF158">
            <v>16.175227864186098</v>
          </cell>
          <cell r="DG158">
            <v>16.175227864186098</v>
          </cell>
          <cell r="DH158">
            <v>16.175227864186098</v>
          </cell>
          <cell r="DI158">
            <v>16.175227864186098</v>
          </cell>
          <cell r="DJ158">
            <v>16.175227864186098</v>
          </cell>
          <cell r="DK158">
            <v>16.175227864186098</v>
          </cell>
          <cell r="DL158">
            <v>16.175227864186098</v>
          </cell>
          <cell r="DM158">
            <v>16.175227864186098</v>
          </cell>
          <cell r="DN158">
            <v>16.175227864186098</v>
          </cell>
          <cell r="DO158">
            <v>16.175227864186098</v>
          </cell>
          <cell r="DP158">
            <v>16.175227864186098</v>
          </cell>
          <cell r="DQ158">
            <v>16.175227864186098</v>
          </cell>
          <cell r="DR158">
            <v>16.175227864186098</v>
          </cell>
          <cell r="DS158">
            <v>16.175227864186098</v>
          </cell>
          <cell r="DT158">
            <v>16.175227864186098</v>
          </cell>
          <cell r="DU158">
            <v>16.175227864186098</v>
          </cell>
          <cell r="DV158">
            <v>35.330102966511703</v>
          </cell>
          <cell r="DW158">
            <v>35.330102966511703</v>
          </cell>
          <cell r="DX158">
            <v>35.330102966511703</v>
          </cell>
          <cell r="DY158">
            <v>35.330102966511703</v>
          </cell>
          <cell r="DZ158">
            <v>35.330102966511703</v>
          </cell>
          <cell r="EA158">
            <v>35.330102966511703</v>
          </cell>
          <cell r="EB158">
            <v>35.330102966511703</v>
          </cell>
          <cell r="EC158">
            <v>35.330102966511703</v>
          </cell>
          <cell r="ED158">
            <v>35.330102966511703</v>
          </cell>
          <cell r="EE158">
            <v>35.330102966511703</v>
          </cell>
          <cell r="EF158">
            <v>35.330102966511703</v>
          </cell>
          <cell r="EG158">
            <v>35.330102966511703</v>
          </cell>
          <cell r="EH158">
            <v>35.330102966511703</v>
          </cell>
          <cell r="EI158">
            <v>35.330102966511703</v>
          </cell>
          <cell r="EJ158">
            <v>35.330102966511703</v>
          </cell>
          <cell r="EK158">
            <v>35.330102966511703</v>
          </cell>
          <cell r="EL158">
            <v>35.330102966511703</v>
          </cell>
          <cell r="EM158">
            <v>35.330102966511703</v>
          </cell>
          <cell r="EN158">
            <v>35.330102966511703</v>
          </cell>
          <cell r="EO158">
            <v>35.330102966511703</v>
          </cell>
          <cell r="EP158">
            <v>35.330102966511703</v>
          </cell>
          <cell r="EQ158">
            <v>35.330102966511703</v>
          </cell>
          <cell r="ER158">
            <v>35.330102966511703</v>
          </cell>
          <cell r="ES158">
            <v>35.330102966511703</v>
          </cell>
          <cell r="EU158">
            <v>14.4725722995349</v>
          </cell>
          <cell r="EV158">
            <v>14.4725722995349</v>
          </cell>
          <cell r="EW158">
            <v>14.4725722995349</v>
          </cell>
          <cell r="EX158">
            <v>14.4725722995349</v>
          </cell>
          <cell r="EY158">
            <v>14.4725722995349</v>
          </cell>
          <cell r="EZ158">
            <v>14.4725722995349</v>
          </cell>
          <cell r="FA158">
            <v>14.4725722995349</v>
          </cell>
          <cell r="FB158">
            <v>14.4725722995349</v>
          </cell>
          <cell r="FC158">
            <v>14.4725722995349</v>
          </cell>
          <cell r="FD158">
            <v>14.4725722995349</v>
          </cell>
          <cell r="FE158">
            <v>14.4725722995349</v>
          </cell>
          <cell r="FF158">
            <v>14.4725722995349</v>
          </cell>
          <cell r="FG158">
            <v>14.4725722995349</v>
          </cell>
          <cell r="FH158">
            <v>14.4725722995349</v>
          </cell>
          <cell r="FI158">
            <v>14.4725722995349</v>
          </cell>
          <cell r="FJ158">
            <v>14.4725722995349</v>
          </cell>
          <cell r="FK158">
            <v>14.4725722995349</v>
          </cell>
          <cell r="FL158">
            <v>14.4725722995349</v>
          </cell>
          <cell r="FM158">
            <v>14.4725722995349</v>
          </cell>
          <cell r="FN158">
            <v>14.4725722995349</v>
          </cell>
          <cell r="FO158">
            <v>14.4725722995349</v>
          </cell>
          <cell r="FP158">
            <v>14.4725722995349</v>
          </cell>
          <cell r="FQ158">
            <v>14.4725722995349</v>
          </cell>
          <cell r="FR158">
            <v>14.4725722995349</v>
          </cell>
          <cell r="FS158">
            <v>28.945144599069799</v>
          </cell>
          <cell r="FT158">
            <v>28.945144599069799</v>
          </cell>
          <cell r="FU158">
            <v>28.945144599069799</v>
          </cell>
          <cell r="FV158">
            <v>28.945144599069799</v>
          </cell>
          <cell r="FW158">
            <v>28.945144599069799</v>
          </cell>
          <cell r="FX158">
            <v>28.945144599069799</v>
          </cell>
          <cell r="FY158">
            <v>28.945144599069799</v>
          </cell>
          <cell r="FZ158">
            <v>28.945144599069799</v>
          </cell>
          <cell r="GA158">
            <v>28.945144599069799</v>
          </cell>
          <cell r="GB158">
            <v>28.945144599069799</v>
          </cell>
          <cell r="GC158">
            <v>28.945144599069799</v>
          </cell>
          <cell r="GD158">
            <v>28.945144599069799</v>
          </cell>
          <cell r="GE158">
            <v>28.945144599069799</v>
          </cell>
          <cell r="GF158">
            <v>28.945144599069799</v>
          </cell>
          <cell r="GG158">
            <v>28.945144599069799</v>
          </cell>
          <cell r="GH158">
            <v>28.945144599069799</v>
          </cell>
          <cell r="GI158">
            <v>28.945144599069799</v>
          </cell>
          <cell r="GJ158">
            <v>28.945144599069799</v>
          </cell>
          <cell r="GK158">
            <v>28.945144599069799</v>
          </cell>
          <cell r="GL158">
            <v>28.945144599069799</v>
          </cell>
          <cell r="GM158">
            <v>28.945144599069799</v>
          </cell>
          <cell r="GN158">
            <v>28.945144599069799</v>
          </cell>
          <cell r="GO158">
            <v>28.945144599069799</v>
          </cell>
        </row>
        <row r="159">
          <cell r="F159">
            <v>27.842944186046498</v>
          </cell>
          <cell r="G159">
            <v>27.842944186046498</v>
          </cell>
          <cell r="H159">
            <v>27.842944186046498</v>
          </cell>
          <cell r="I159">
            <v>27.842944186046498</v>
          </cell>
          <cell r="J159">
            <v>27.842944186046498</v>
          </cell>
          <cell r="K159">
            <v>27.842944186046498</v>
          </cell>
          <cell r="L159">
            <v>27.842944186046498</v>
          </cell>
          <cell r="M159">
            <v>27.842944186046498</v>
          </cell>
          <cell r="N159">
            <v>27.842944186046498</v>
          </cell>
          <cell r="O159">
            <v>27.842944186046498</v>
          </cell>
          <cell r="P159">
            <v>27.842944186046498</v>
          </cell>
          <cell r="Q159">
            <v>27.842944186046498</v>
          </cell>
          <cell r="R159">
            <v>27.842944186046498</v>
          </cell>
          <cell r="S159">
            <v>27.842944186046498</v>
          </cell>
          <cell r="T159">
            <v>27.842944186046498</v>
          </cell>
          <cell r="U159">
            <v>27.842944186046498</v>
          </cell>
          <cell r="V159">
            <v>27.842944186046498</v>
          </cell>
          <cell r="W159">
            <v>27.842944186046498</v>
          </cell>
          <cell r="X159">
            <v>27.842944186046498</v>
          </cell>
          <cell r="Y159">
            <v>27.842944186046498</v>
          </cell>
          <cell r="Z159">
            <v>27.842944186046498</v>
          </cell>
          <cell r="AA159">
            <v>27.842944186046498</v>
          </cell>
          <cell r="AB159">
            <v>27.842944186046498</v>
          </cell>
          <cell r="AC159">
            <v>27.842944186046498</v>
          </cell>
          <cell r="AD159">
            <v>52.054200000000101</v>
          </cell>
          <cell r="AE159">
            <v>52.054200000000101</v>
          </cell>
          <cell r="AF159">
            <v>52.054200000000101</v>
          </cell>
          <cell r="AG159">
            <v>52.054200000000101</v>
          </cell>
          <cell r="AH159">
            <v>52.054200000000101</v>
          </cell>
          <cell r="AI159">
            <v>52.054200000000101</v>
          </cell>
          <cell r="AJ159">
            <v>52.054200000000101</v>
          </cell>
          <cell r="AK159">
            <v>52.054200000000101</v>
          </cell>
          <cell r="AL159">
            <v>52.054200000000101</v>
          </cell>
          <cell r="AM159">
            <v>52.054200000000101</v>
          </cell>
          <cell r="AN159">
            <v>52.054200000000101</v>
          </cell>
          <cell r="AO159">
            <v>52.054200000000101</v>
          </cell>
          <cell r="AP159">
            <v>52.054200000000101</v>
          </cell>
          <cell r="AQ159">
            <v>52.054200000000101</v>
          </cell>
          <cell r="AR159">
            <v>52.054200000000101</v>
          </cell>
          <cell r="AS159">
            <v>52.054200000000101</v>
          </cell>
          <cell r="AT159">
            <v>52.054200000000101</v>
          </cell>
          <cell r="AU159">
            <v>52.054200000000101</v>
          </cell>
          <cell r="AV159">
            <v>52.054200000000101</v>
          </cell>
          <cell r="AW159">
            <v>52.054200000000101</v>
          </cell>
          <cell r="AX159">
            <v>52.054200000000101</v>
          </cell>
          <cell r="AY159">
            <v>52.054200000000101</v>
          </cell>
          <cell r="AZ159">
            <v>52.054200000000101</v>
          </cell>
          <cell r="BA159">
            <v>52.054200000000101</v>
          </cell>
          <cell r="BB159">
            <v>29.053506976744199</v>
          </cell>
          <cell r="BC159">
            <v>29.053506976744199</v>
          </cell>
          <cell r="BD159">
            <v>29.053506976744199</v>
          </cell>
          <cell r="BE159">
            <v>29.053506976744199</v>
          </cell>
          <cell r="BF159">
            <v>29.053506976744199</v>
          </cell>
          <cell r="BG159">
            <v>29.053506976744199</v>
          </cell>
          <cell r="BH159">
            <v>29.053506976744199</v>
          </cell>
          <cell r="BI159">
            <v>29.053506976744199</v>
          </cell>
          <cell r="BJ159">
            <v>29.053506976744199</v>
          </cell>
          <cell r="BK159">
            <v>29.053506976744199</v>
          </cell>
          <cell r="BL159">
            <v>29.053506976744199</v>
          </cell>
          <cell r="BM159">
            <v>29.053506976744199</v>
          </cell>
          <cell r="BN159">
            <v>29.053506976744199</v>
          </cell>
          <cell r="BO159">
            <v>29.053506976744199</v>
          </cell>
          <cell r="BP159">
            <v>29.053506976744199</v>
          </cell>
          <cell r="BQ159">
            <v>29.053506976744199</v>
          </cell>
          <cell r="BR159">
            <v>29.053506976744199</v>
          </cell>
          <cell r="BS159">
            <v>29.053506976744199</v>
          </cell>
          <cell r="BT159">
            <v>29.053506976744199</v>
          </cell>
          <cell r="BU159">
            <v>29.053506976744199</v>
          </cell>
          <cell r="BV159">
            <v>29.053506976744199</v>
          </cell>
          <cell r="BW159">
            <v>29.053506976744199</v>
          </cell>
          <cell r="BX159">
            <v>29.053506976744199</v>
          </cell>
          <cell r="BY159">
            <v>29.053506976744199</v>
          </cell>
          <cell r="BZ159">
            <v>62.949265116279101</v>
          </cell>
          <cell r="CA159">
            <v>62.949265116279101</v>
          </cell>
          <cell r="CB159">
            <v>62.949265116279101</v>
          </cell>
          <cell r="CC159">
            <v>62.949265116279101</v>
          </cell>
          <cell r="CD159">
            <v>62.949265116279101</v>
          </cell>
          <cell r="CE159">
            <v>62.949265116279101</v>
          </cell>
          <cell r="CF159">
            <v>62.949265116279101</v>
          </cell>
          <cell r="CG159">
            <v>62.949265116279101</v>
          </cell>
          <cell r="CH159">
            <v>62.949265116279101</v>
          </cell>
          <cell r="CI159">
            <v>62.949265116279101</v>
          </cell>
          <cell r="CJ159">
            <v>62.949265116279101</v>
          </cell>
          <cell r="CK159">
            <v>62.949265116279101</v>
          </cell>
          <cell r="CL159">
            <v>62.949265116279101</v>
          </cell>
          <cell r="CM159">
            <v>62.949265116279101</v>
          </cell>
          <cell r="CN159">
            <v>62.949265116279101</v>
          </cell>
          <cell r="CO159">
            <v>62.949265116279101</v>
          </cell>
          <cell r="CP159">
            <v>62.949265116279101</v>
          </cell>
          <cell r="CQ159">
            <v>62.949265116279101</v>
          </cell>
          <cell r="CR159">
            <v>62.949265116279101</v>
          </cell>
          <cell r="CS159">
            <v>62.949265116279101</v>
          </cell>
          <cell r="CT159">
            <v>62.949265116279101</v>
          </cell>
          <cell r="CU159">
            <v>62.949265116279101</v>
          </cell>
          <cell r="CV159">
            <v>62.949265116279101</v>
          </cell>
          <cell r="CW159">
            <v>62.949265116279101</v>
          </cell>
          <cell r="CX159">
            <v>46.001386046511698</v>
          </cell>
          <cell r="CY159">
            <v>46.001386046511698</v>
          </cell>
          <cell r="CZ159">
            <v>46.001386046511698</v>
          </cell>
          <cell r="DA159">
            <v>46.001386046511698</v>
          </cell>
          <cell r="DB159">
            <v>46.001386046511698</v>
          </cell>
          <cell r="DC159">
            <v>46.001386046511698</v>
          </cell>
          <cell r="DD159">
            <v>46.001386046511698</v>
          </cell>
          <cell r="DE159">
            <v>46.001386046511698</v>
          </cell>
          <cell r="DF159">
            <v>46.001386046511698</v>
          </cell>
          <cell r="DG159">
            <v>46.001386046511698</v>
          </cell>
          <cell r="DH159">
            <v>46.001386046511698</v>
          </cell>
          <cell r="DI159">
            <v>46.001386046511698</v>
          </cell>
          <cell r="DJ159">
            <v>46.001386046511698</v>
          </cell>
          <cell r="DK159">
            <v>46.001386046511698</v>
          </cell>
          <cell r="DL159">
            <v>46.001386046511698</v>
          </cell>
          <cell r="DM159">
            <v>46.001386046511698</v>
          </cell>
          <cell r="DN159">
            <v>46.001386046511698</v>
          </cell>
          <cell r="DO159">
            <v>46.001386046511698</v>
          </cell>
          <cell r="DP159">
            <v>46.001386046511698</v>
          </cell>
          <cell r="DQ159">
            <v>46.001386046511698</v>
          </cell>
          <cell r="DR159">
            <v>46.001386046511698</v>
          </cell>
          <cell r="DS159">
            <v>46.001386046511698</v>
          </cell>
          <cell r="DT159">
            <v>46.001386046511698</v>
          </cell>
          <cell r="DU159">
            <v>46.001386046511698</v>
          </cell>
          <cell r="DV159">
            <v>100.47671162790699</v>
          </cell>
          <cell r="DW159">
            <v>100.47671162790699</v>
          </cell>
          <cell r="DX159">
            <v>100.47671162790699</v>
          </cell>
          <cell r="DY159">
            <v>100.47671162790699</v>
          </cell>
          <cell r="DZ159">
            <v>100.47671162790699</v>
          </cell>
          <cell r="EA159">
            <v>100.47671162790699</v>
          </cell>
          <cell r="EB159">
            <v>100.47671162790699</v>
          </cell>
          <cell r="EC159">
            <v>100.47671162790699</v>
          </cell>
          <cell r="ED159">
            <v>100.47671162790699</v>
          </cell>
          <cell r="EE159">
            <v>100.47671162790699</v>
          </cell>
          <cell r="EF159">
            <v>100.47671162790699</v>
          </cell>
          <cell r="EG159">
            <v>100.47671162790699</v>
          </cell>
          <cell r="EH159">
            <v>100.47671162790699</v>
          </cell>
          <cell r="EI159">
            <v>100.47671162790699</v>
          </cell>
          <cell r="EJ159">
            <v>100.47671162790699</v>
          </cell>
          <cell r="EK159">
            <v>100.47671162790699</v>
          </cell>
          <cell r="EL159">
            <v>100.47671162790699</v>
          </cell>
          <cell r="EM159">
            <v>100.47671162790699</v>
          </cell>
          <cell r="EN159">
            <v>100.47671162790699</v>
          </cell>
          <cell r="EO159">
            <v>100.47671162790699</v>
          </cell>
          <cell r="EP159">
            <v>100.47671162790699</v>
          </cell>
          <cell r="EQ159">
            <v>100.47671162790699</v>
          </cell>
          <cell r="ER159">
            <v>100.47671162790699</v>
          </cell>
          <cell r="ES159">
            <v>100.47671162790699</v>
          </cell>
          <cell r="EU159">
            <v>41.159134883721002</v>
          </cell>
          <cell r="EV159">
            <v>41.159134883721002</v>
          </cell>
          <cell r="EW159">
            <v>41.159134883721002</v>
          </cell>
          <cell r="EX159">
            <v>41.159134883721002</v>
          </cell>
          <cell r="EY159">
            <v>41.159134883721002</v>
          </cell>
          <cell r="EZ159">
            <v>41.159134883721002</v>
          </cell>
          <cell r="FA159">
            <v>41.159134883721002</v>
          </cell>
          <cell r="FB159">
            <v>41.159134883721002</v>
          </cell>
          <cell r="FC159">
            <v>41.159134883721002</v>
          </cell>
          <cell r="FD159">
            <v>41.159134883721002</v>
          </cell>
          <cell r="FE159">
            <v>41.159134883721002</v>
          </cell>
          <cell r="FF159">
            <v>41.159134883721002</v>
          </cell>
          <cell r="FG159">
            <v>41.159134883721002</v>
          </cell>
          <cell r="FH159">
            <v>41.159134883721002</v>
          </cell>
          <cell r="FI159">
            <v>41.159134883721002</v>
          </cell>
          <cell r="FJ159">
            <v>41.159134883721002</v>
          </cell>
          <cell r="FK159">
            <v>41.159134883721002</v>
          </cell>
          <cell r="FL159">
            <v>41.159134883721002</v>
          </cell>
          <cell r="FM159">
            <v>41.159134883721002</v>
          </cell>
          <cell r="FN159">
            <v>41.159134883721002</v>
          </cell>
          <cell r="FO159">
            <v>41.159134883721002</v>
          </cell>
          <cell r="FP159">
            <v>41.159134883721002</v>
          </cell>
          <cell r="FQ159">
            <v>41.159134883721002</v>
          </cell>
          <cell r="FR159">
            <v>41.159134883721002</v>
          </cell>
          <cell r="FS159">
            <v>82.318269767441905</v>
          </cell>
          <cell r="FT159">
            <v>82.318269767441905</v>
          </cell>
          <cell r="FU159">
            <v>82.318269767441905</v>
          </cell>
          <cell r="FV159">
            <v>82.318269767441905</v>
          </cell>
          <cell r="FW159">
            <v>82.318269767441905</v>
          </cell>
          <cell r="FX159">
            <v>82.318269767441905</v>
          </cell>
          <cell r="FY159">
            <v>82.318269767441905</v>
          </cell>
          <cell r="FZ159">
            <v>82.318269767441905</v>
          </cell>
          <cell r="GA159">
            <v>82.318269767441905</v>
          </cell>
          <cell r="GB159">
            <v>82.318269767441905</v>
          </cell>
          <cell r="GC159">
            <v>82.318269767441905</v>
          </cell>
          <cell r="GD159">
            <v>82.318269767441905</v>
          </cell>
          <cell r="GE159">
            <v>82.318269767441905</v>
          </cell>
          <cell r="GF159">
            <v>82.318269767441905</v>
          </cell>
          <cell r="GG159">
            <v>82.318269767441905</v>
          </cell>
          <cell r="GH159">
            <v>82.318269767441905</v>
          </cell>
          <cell r="GI159">
            <v>82.318269767441905</v>
          </cell>
          <cell r="GJ159">
            <v>82.318269767441905</v>
          </cell>
          <cell r="GK159">
            <v>82.318269767441905</v>
          </cell>
          <cell r="GL159">
            <v>82.318269767441905</v>
          </cell>
          <cell r="GM159">
            <v>82.318269767441905</v>
          </cell>
          <cell r="GN159">
            <v>82.318269767441905</v>
          </cell>
          <cell r="GO159">
            <v>82.318269767441905</v>
          </cell>
        </row>
        <row r="160">
          <cell r="F160">
            <v>1.58672566883721</v>
          </cell>
          <cell r="G160">
            <v>1.58672566883721</v>
          </cell>
          <cell r="H160">
            <v>1.58672566883721</v>
          </cell>
          <cell r="I160">
            <v>1.58672566883721</v>
          </cell>
          <cell r="J160">
            <v>1.58672566883721</v>
          </cell>
          <cell r="K160">
            <v>1.58672566883721</v>
          </cell>
          <cell r="L160">
            <v>1.58672566883721</v>
          </cell>
          <cell r="M160">
            <v>1.58672566883721</v>
          </cell>
          <cell r="N160">
            <v>1.58672566883721</v>
          </cell>
          <cell r="O160">
            <v>1.58672566883721</v>
          </cell>
          <cell r="P160">
            <v>1.58672566883721</v>
          </cell>
          <cell r="Q160">
            <v>1.58672566883721</v>
          </cell>
          <cell r="R160">
            <v>1.58672566883721</v>
          </cell>
          <cell r="S160">
            <v>1.58672566883721</v>
          </cell>
          <cell r="T160">
            <v>1.58672566883721</v>
          </cell>
          <cell r="U160">
            <v>1.58672566883721</v>
          </cell>
          <cell r="V160">
            <v>1.58672566883721</v>
          </cell>
          <cell r="W160">
            <v>1.58672566883721</v>
          </cell>
          <cell r="X160">
            <v>1.58672566883721</v>
          </cell>
          <cell r="Y160">
            <v>1.58672566883721</v>
          </cell>
          <cell r="Z160">
            <v>1.58672566883721</v>
          </cell>
          <cell r="AA160">
            <v>1.58672566883721</v>
          </cell>
          <cell r="AB160">
            <v>1.58672566883721</v>
          </cell>
          <cell r="AC160">
            <v>1.58672566883721</v>
          </cell>
          <cell r="AD160">
            <v>2.96648712</v>
          </cell>
          <cell r="AE160">
            <v>2.96648712</v>
          </cell>
          <cell r="AF160">
            <v>2.96648712</v>
          </cell>
          <cell r="AG160">
            <v>2.96648712</v>
          </cell>
          <cell r="AH160">
            <v>2.96648712</v>
          </cell>
          <cell r="AI160">
            <v>2.96648712</v>
          </cell>
          <cell r="AJ160">
            <v>2.96648712</v>
          </cell>
          <cell r="AK160">
            <v>2.96648712</v>
          </cell>
          <cell r="AL160">
            <v>2.96648712</v>
          </cell>
          <cell r="AM160">
            <v>2.96648712</v>
          </cell>
          <cell r="AN160">
            <v>2.96648712</v>
          </cell>
          <cell r="AO160">
            <v>2.96648712</v>
          </cell>
          <cell r="AP160">
            <v>2.96648712</v>
          </cell>
          <cell r="AQ160">
            <v>2.96648712</v>
          </cell>
          <cell r="AR160">
            <v>2.96648712</v>
          </cell>
          <cell r="AS160">
            <v>2.96648712</v>
          </cell>
          <cell r="AT160">
            <v>2.96648712</v>
          </cell>
          <cell r="AU160">
            <v>2.96648712</v>
          </cell>
          <cell r="AV160">
            <v>2.96648712</v>
          </cell>
          <cell r="AW160">
            <v>2.96648712</v>
          </cell>
          <cell r="AX160">
            <v>2.96648712</v>
          </cell>
          <cell r="AY160">
            <v>2.96648712</v>
          </cell>
          <cell r="AZ160">
            <v>2.96648712</v>
          </cell>
          <cell r="BA160">
            <v>2.96648712</v>
          </cell>
          <cell r="BB160">
            <v>1.65571374139535</v>
          </cell>
          <cell r="BC160">
            <v>1.65571374139535</v>
          </cell>
          <cell r="BD160">
            <v>1.65571374139535</v>
          </cell>
          <cell r="BE160">
            <v>1.65571374139535</v>
          </cell>
          <cell r="BF160">
            <v>1.65571374139535</v>
          </cell>
          <cell r="BG160">
            <v>1.65571374139535</v>
          </cell>
          <cell r="BH160">
            <v>1.65571374139535</v>
          </cell>
          <cell r="BI160">
            <v>1.65571374139535</v>
          </cell>
          <cell r="BJ160">
            <v>1.65571374139535</v>
          </cell>
          <cell r="BK160">
            <v>1.65571374139535</v>
          </cell>
          <cell r="BL160">
            <v>1.65571374139535</v>
          </cell>
          <cell r="BM160">
            <v>1.65571374139535</v>
          </cell>
          <cell r="BN160">
            <v>1.65571374139535</v>
          </cell>
          <cell r="BO160">
            <v>1.65571374139535</v>
          </cell>
          <cell r="BP160">
            <v>1.65571374139535</v>
          </cell>
          <cell r="BQ160">
            <v>1.65571374139535</v>
          </cell>
          <cell r="BR160">
            <v>1.65571374139535</v>
          </cell>
          <cell r="BS160">
            <v>1.65571374139535</v>
          </cell>
          <cell r="BT160">
            <v>1.65571374139535</v>
          </cell>
          <cell r="BU160">
            <v>1.65571374139535</v>
          </cell>
          <cell r="BV160">
            <v>1.65571374139535</v>
          </cell>
          <cell r="BW160">
            <v>1.65571374139535</v>
          </cell>
          <cell r="BX160">
            <v>1.65571374139535</v>
          </cell>
          <cell r="BY160">
            <v>1.65571374139535</v>
          </cell>
          <cell r="BZ160">
            <v>3.5873797730232599</v>
          </cell>
          <cell r="CA160">
            <v>3.5873797730232599</v>
          </cell>
          <cell r="CB160">
            <v>3.5873797730232599</v>
          </cell>
          <cell r="CC160">
            <v>3.5873797730232599</v>
          </cell>
          <cell r="CD160">
            <v>3.5873797730232599</v>
          </cell>
          <cell r="CE160">
            <v>3.5873797730232599</v>
          </cell>
          <cell r="CF160">
            <v>3.5873797730232599</v>
          </cell>
          <cell r="CG160">
            <v>3.5873797730232599</v>
          </cell>
          <cell r="CH160">
            <v>3.5873797730232599</v>
          </cell>
          <cell r="CI160">
            <v>3.5873797730232599</v>
          </cell>
          <cell r="CJ160">
            <v>3.5873797730232599</v>
          </cell>
          <cell r="CK160">
            <v>3.5873797730232599</v>
          </cell>
          <cell r="CL160">
            <v>3.5873797730232599</v>
          </cell>
          <cell r="CM160">
            <v>3.5873797730232599</v>
          </cell>
          <cell r="CN160">
            <v>3.5873797730232599</v>
          </cell>
          <cell r="CO160">
            <v>3.5873797730232599</v>
          </cell>
          <cell r="CP160">
            <v>3.5873797730232599</v>
          </cell>
          <cell r="CQ160">
            <v>3.5873797730232599</v>
          </cell>
          <cell r="CR160">
            <v>3.5873797730232599</v>
          </cell>
          <cell r="CS160">
            <v>3.5873797730232599</v>
          </cell>
          <cell r="CT160">
            <v>3.5873797730232599</v>
          </cell>
          <cell r="CU160">
            <v>3.5873797730232599</v>
          </cell>
          <cell r="CV160">
            <v>3.5873797730232599</v>
          </cell>
          <cell r="CW160">
            <v>3.5873797730232599</v>
          </cell>
          <cell r="CX160">
            <v>2.6215467572093099</v>
          </cell>
          <cell r="CY160">
            <v>2.6215467572093099</v>
          </cell>
          <cell r="CZ160">
            <v>2.6215467572093099</v>
          </cell>
          <cell r="DA160">
            <v>2.6215467572093099</v>
          </cell>
          <cell r="DB160">
            <v>2.6215467572093099</v>
          </cell>
          <cell r="DC160">
            <v>2.6215467572093099</v>
          </cell>
          <cell r="DD160">
            <v>2.6215467572093099</v>
          </cell>
          <cell r="DE160">
            <v>2.6215467572093099</v>
          </cell>
          <cell r="DF160">
            <v>2.6215467572093099</v>
          </cell>
          <cell r="DG160">
            <v>2.6215467572093099</v>
          </cell>
          <cell r="DH160">
            <v>2.6215467572093099</v>
          </cell>
          <cell r="DI160">
            <v>2.6215467572093099</v>
          </cell>
          <cell r="DJ160">
            <v>2.6215467572093099</v>
          </cell>
          <cell r="DK160">
            <v>2.6215467572093099</v>
          </cell>
          <cell r="DL160">
            <v>2.6215467572093099</v>
          </cell>
          <cell r="DM160">
            <v>2.6215467572093099</v>
          </cell>
          <cell r="DN160">
            <v>2.6215467572093099</v>
          </cell>
          <cell r="DO160">
            <v>2.6215467572093099</v>
          </cell>
          <cell r="DP160">
            <v>2.6215467572093099</v>
          </cell>
          <cell r="DQ160">
            <v>2.6215467572093099</v>
          </cell>
          <cell r="DR160">
            <v>2.6215467572093099</v>
          </cell>
          <cell r="DS160">
            <v>2.6215467572093099</v>
          </cell>
          <cell r="DT160">
            <v>2.6215467572093099</v>
          </cell>
          <cell r="DU160">
            <v>2.6215467572093099</v>
          </cell>
          <cell r="DV160">
            <v>5.7260100223255899</v>
          </cell>
          <cell r="DW160">
            <v>5.7260100223255899</v>
          </cell>
          <cell r="DX160">
            <v>5.7260100223255899</v>
          </cell>
          <cell r="DY160">
            <v>5.7260100223255899</v>
          </cell>
          <cell r="DZ160">
            <v>5.7260100223255899</v>
          </cell>
          <cell r="EA160">
            <v>5.7260100223255899</v>
          </cell>
          <cell r="EB160">
            <v>5.7260100223255899</v>
          </cell>
          <cell r="EC160">
            <v>5.7260100223255899</v>
          </cell>
          <cell r="ED160">
            <v>5.7260100223255899</v>
          </cell>
          <cell r="EE160">
            <v>5.7260100223255899</v>
          </cell>
          <cell r="EF160">
            <v>5.7260100223255899</v>
          </cell>
          <cell r="EG160">
            <v>5.7260100223255899</v>
          </cell>
          <cell r="EH160">
            <v>5.7260100223255899</v>
          </cell>
          <cell r="EI160">
            <v>5.7260100223255899</v>
          </cell>
          <cell r="EJ160">
            <v>5.7260100223255899</v>
          </cell>
          <cell r="EK160">
            <v>5.7260100223255899</v>
          </cell>
          <cell r="EL160">
            <v>5.7260100223255899</v>
          </cell>
          <cell r="EM160">
            <v>5.7260100223255899</v>
          </cell>
          <cell r="EN160">
            <v>5.7260100223255899</v>
          </cell>
          <cell r="EO160">
            <v>5.7260100223255899</v>
          </cell>
          <cell r="EP160">
            <v>5.7260100223255899</v>
          </cell>
          <cell r="EQ160">
            <v>5.7260100223255899</v>
          </cell>
          <cell r="ER160">
            <v>5.7260100223255899</v>
          </cell>
          <cell r="ES160">
            <v>5.7260100223255899</v>
          </cell>
          <cell r="EU160">
            <v>2.3455944669767499</v>
          </cell>
          <cell r="EV160">
            <v>2.3455944669767499</v>
          </cell>
          <cell r="EW160">
            <v>2.3455944669767499</v>
          </cell>
          <cell r="EX160">
            <v>2.3455944669767499</v>
          </cell>
          <cell r="EY160">
            <v>2.3455944669767499</v>
          </cell>
          <cell r="EZ160">
            <v>2.3455944669767499</v>
          </cell>
          <cell r="FA160">
            <v>2.3455944669767499</v>
          </cell>
          <cell r="FB160">
            <v>2.3455944669767499</v>
          </cell>
          <cell r="FC160">
            <v>2.3455944669767499</v>
          </cell>
          <cell r="FD160">
            <v>2.3455944669767499</v>
          </cell>
          <cell r="FE160">
            <v>2.3455944669767499</v>
          </cell>
          <cell r="FF160">
            <v>2.3455944669767499</v>
          </cell>
          <cell r="FG160">
            <v>2.3455944669767499</v>
          </cell>
          <cell r="FH160">
            <v>2.3455944669767499</v>
          </cell>
          <cell r="FI160">
            <v>2.3455944669767499</v>
          </cell>
          <cell r="FJ160">
            <v>2.3455944669767499</v>
          </cell>
          <cell r="FK160">
            <v>2.3455944669767499</v>
          </cell>
          <cell r="FL160">
            <v>2.3455944669767499</v>
          </cell>
          <cell r="FM160">
            <v>2.3455944669767499</v>
          </cell>
          <cell r="FN160">
            <v>2.3455944669767499</v>
          </cell>
          <cell r="FO160">
            <v>2.3455944669767499</v>
          </cell>
          <cell r="FP160">
            <v>2.3455944669767499</v>
          </cell>
          <cell r="FQ160">
            <v>2.3455944669767499</v>
          </cell>
          <cell r="FR160">
            <v>2.3455944669767499</v>
          </cell>
          <cell r="FS160">
            <v>4.69118893395349</v>
          </cell>
          <cell r="FT160">
            <v>4.69118893395349</v>
          </cell>
          <cell r="FU160">
            <v>4.69118893395349</v>
          </cell>
          <cell r="FV160">
            <v>4.69118893395349</v>
          </cell>
          <cell r="FW160">
            <v>4.69118893395349</v>
          </cell>
          <cell r="FX160">
            <v>4.69118893395349</v>
          </cell>
          <cell r="FY160">
            <v>4.69118893395349</v>
          </cell>
          <cell r="FZ160">
            <v>4.69118893395349</v>
          </cell>
          <cell r="GA160">
            <v>4.69118893395349</v>
          </cell>
          <cell r="GB160">
            <v>4.69118893395349</v>
          </cell>
          <cell r="GC160">
            <v>4.69118893395349</v>
          </cell>
          <cell r="GD160">
            <v>4.69118893395349</v>
          </cell>
          <cell r="GE160">
            <v>4.69118893395349</v>
          </cell>
          <cell r="GF160">
            <v>4.69118893395349</v>
          </cell>
          <cell r="GG160">
            <v>4.69118893395349</v>
          </cell>
          <cell r="GH160">
            <v>4.69118893395349</v>
          </cell>
          <cell r="GI160">
            <v>4.69118893395349</v>
          </cell>
          <cell r="GJ160">
            <v>4.69118893395349</v>
          </cell>
          <cell r="GK160">
            <v>4.69118893395349</v>
          </cell>
          <cell r="GL160">
            <v>4.69118893395349</v>
          </cell>
          <cell r="GM160">
            <v>4.69118893395349</v>
          </cell>
          <cell r="GN160">
            <v>4.69118893395349</v>
          </cell>
          <cell r="GO160">
            <v>4.69118893395349</v>
          </cell>
        </row>
        <row r="161">
          <cell r="F161">
            <v>1.58672566883721</v>
          </cell>
          <cell r="G161">
            <v>1.58672566883721</v>
          </cell>
          <cell r="H161">
            <v>1.58672566883721</v>
          </cell>
          <cell r="I161">
            <v>1.58672566883721</v>
          </cell>
          <cell r="J161">
            <v>1.58672566883721</v>
          </cell>
          <cell r="K161">
            <v>1.58672566883721</v>
          </cell>
          <cell r="L161">
            <v>1.58672566883721</v>
          </cell>
          <cell r="M161">
            <v>1.58672566883721</v>
          </cell>
          <cell r="N161">
            <v>1.58672566883721</v>
          </cell>
          <cell r="O161">
            <v>1.58672566883721</v>
          </cell>
          <cell r="P161">
            <v>1.58672566883721</v>
          </cell>
          <cell r="Q161">
            <v>1.58672566883721</v>
          </cell>
          <cell r="R161">
            <v>1.58672566883721</v>
          </cell>
          <cell r="S161">
            <v>1.58672566883721</v>
          </cell>
          <cell r="T161">
            <v>1.58672566883721</v>
          </cell>
          <cell r="U161">
            <v>1.58672566883721</v>
          </cell>
          <cell r="V161">
            <v>1.58672566883721</v>
          </cell>
          <cell r="W161">
            <v>1.58672566883721</v>
          </cell>
          <cell r="X161">
            <v>1.58672566883721</v>
          </cell>
          <cell r="Y161">
            <v>1.58672566883721</v>
          </cell>
          <cell r="Z161">
            <v>1.58672566883721</v>
          </cell>
          <cell r="AA161">
            <v>1.58672566883721</v>
          </cell>
          <cell r="AB161">
            <v>1.58672566883721</v>
          </cell>
          <cell r="AC161">
            <v>1.58672566883721</v>
          </cell>
          <cell r="AD161">
            <v>2.96648712</v>
          </cell>
          <cell r="AE161">
            <v>2.96648712</v>
          </cell>
          <cell r="AF161">
            <v>2.96648712</v>
          </cell>
          <cell r="AG161">
            <v>2.96648712</v>
          </cell>
          <cell r="AH161">
            <v>2.96648712</v>
          </cell>
          <cell r="AI161">
            <v>2.96648712</v>
          </cell>
          <cell r="AJ161">
            <v>2.96648712</v>
          </cell>
          <cell r="AK161">
            <v>2.96648712</v>
          </cell>
          <cell r="AL161">
            <v>2.96648712</v>
          </cell>
          <cell r="AM161">
            <v>2.96648712</v>
          </cell>
          <cell r="AN161">
            <v>2.96648712</v>
          </cell>
          <cell r="AO161">
            <v>2.96648712</v>
          </cell>
          <cell r="AP161">
            <v>2.96648712</v>
          </cell>
          <cell r="AQ161">
            <v>2.96648712</v>
          </cell>
          <cell r="AR161">
            <v>2.96648712</v>
          </cell>
          <cell r="AS161">
            <v>2.96648712</v>
          </cell>
          <cell r="AT161">
            <v>2.96648712</v>
          </cell>
          <cell r="AU161">
            <v>2.96648712</v>
          </cell>
          <cell r="AV161">
            <v>2.96648712</v>
          </cell>
          <cell r="AW161">
            <v>2.96648712</v>
          </cell>
          <cell r="AX161">
            <v>2.96648712</v>
          </cell>
          <cell r="AY161">
            <v>2.96648712</v>
          </cell>
          <cell r="AZ161">
            <v>2.96648712</v>
          </cell>
          <cell r="BA161">
            <v>2.96648712</v>
          </cell>
          <cell r="BB161">
            <v>1.65571374139535</v>
          </cell>
          <cell r="BC161">
            <v>1.65571374139535</v>
          </cell>
          <cell r="BD161">
            <v>1.65571374139535</v>
          </cell>
          <cell r="BE161">
            <v>1.65571374139535</v>
          </cell>
          <cell r="BF161">
            <v>1.65571374139535</v>
          </cell>
          <cell r="BG161">
            <v>1.65571374139535</v>
          </cell>
          <cell r="BH161">
            <v>1.65571374139535</v>
          </cell>
          <cell r="BI161">
            <v>1.65571374139535</v>
          </cell>
          <cell r="BJ161">
            <v>1.65571374139535</v>
          </cell>
          <cell r="BK161">
            <v>1.65571374139535</v>
          </cell>
          <cell r="BL161">
            <v>1.65571374139535</v>
          </cell>
          <cell r="BM161">
            <v>1.65571374139535</v>
          </cell>
          <cell r="BN161">
            <v>1.65571374139535</v>
          </cell>
          <cell r="BO161">
            <v>1.65571374139535</v>
          </cell>
          <cell r="BP161">
            <v>1.65571374139535</v>
          </cell>
          <cell r="BQ161">
            <v>1.65571374139535</v>
          </cell>
          <cell r="BR161">
            <v>1.65571374139535</v>
          </cell>
          <cell r="BS161">
            <v>1.65571374139535</v>
          </cell>
          <cell r="BT161">
            <v>1.65571374139535</v>
          </cell>
          <cell r="BU161">
            <v>1.65571374139535</v>
          </cell>
          <cell r="BV161">
            <v>1.65571374139535</v>
          </cell>
          <cell r="BW161">
            <v>1.65571374139535</v>
          </cell>
          <cell r="BX161">
            <v>1.65571374139535</v>
          </cell>
          <cell r="BY161">
            <v>1.65571374139535</v>
          </cell>
          <cell r="BZ161">
            <v>3.5873797730232599</v>
          </cell>
          <cell r="CA161">
            <v>3.5873797730232599</v>
          </cell>
          <cell r="CB161">
            <v>3.5873797730232599</v>
          </cell>
          <cell r="CC161">
            <v>3.5873797730232599</v>
          </cell>
          <cell r="CD161">
            <v>3.5873797730232599</v>
          </cell>
          <cell r="CE161">
            <v>3.5873797730232599</v>
          </cell>
          <cell r="CF161">
            <v>3.5873797730232599</v>
          </cell>
          <cell r="CG161">
            <v>3.5873797730232599</v>
          </cell>
          <cell r="CH161">
            <v>3.5873797730232599</v>
          </cell>
          <cell r="CI161">
            <v>3.5873797730232599</v>
          </cell>
          <cell r="CJ161">
            <v>3.5873797730232599</v>
          </cell>
          <cell r="CK161">
            <v>3.5873797730232599</v>
          </cell>
          <cell r="CL161">
            <v>3.5873797730232599</v>
          </cell>
          <cell r="CM161">
            <v>3.5873797730232599</v>
          </cell>
          <cell r="CN161">
            <v>3.5873797730232599</v>
          </cell>
          <cell r="CO161">
            <v>3.5873797730232599</v>
          </cell>
          <cell r="CP161">
            <v>3.5873797730232599</v>
          </cell>
          <cell r="CQ161">
            <v>3.5873797730232599</v>
          </cell>
          <cell r="CR161">
            <v>3.5873797730232599</v>
          </cell>
          <cell r="CS161">
            <v>3.5873797730232599</v>
          </cell>
          <cell r="CT161">
            <v>3.5873797730232599</v>
          </cell>
          <cell r="CU161">
            <v>3.5873797730232599</v>
          </cell>
          <cell r="CV161">
            <v>3.5873797730232599</v>
          </cell>
          <cell r="CW161">
            <v>3.5873797730232599</v>
          </cell>
          <cell r="CX161">
            <v>2.6215467572093099</v>
          </cell>
          <cell r="CY161">
            <v>2.6215467572093099</v>
          </cell>
          <cell r="CZ161">
            <v>2.6215467572093099</v>
          </cell>
          <cell r="DA161">
            <v>2.6215467572093099</v>
          </cell>
          <cell r="DB161">
            <v>2.6215467572093099</v>
          </cell>
          <cell r="DC161">
            <v>2.6215467572093099</v>
          </cell>
          <cell r="DD161">
            <v>2.6215467572093099</v>
          </cell>
          <cell r="DE161">
            <v>2.6215467572093099</v>
          </cell>
          <cell r="DF161">
            <v>2.6215467572093099</v>
          </cell>
          <cell r="DG161">
            <v>2.6215467572093099</v>
          </cell>
          <cell r="DH161">
            <v>2.6215467572093099</v>
          </cell>
          <cell r="DI161">
            <v>2.6215467572093099</v>
          </cell>
          <cell r="DJ161">
            <v>2.6215467572093099</v>
          </cell>
          <cell r="DK161">
            <v>2.6215467572093099</v>
          </cell>
          <cell r="DL161">
            <v>2.6215467572093099</v>
          </cell>
          <cell r="DM161">
            <v>2.6215467572093099</v>
          </cell>
          <cell r="DN161">
            <v>2.6215467572093099</v>
          </cell>
          <cell r="DO161">
            <v>2.6215467572093099</v>
          </cell>
          <cell r="DP161">
            <v>2.6215467572093099</v>
          </cell>
          <cell r="DQ161">
            <v>2.6215467572093099</v>
          </cell>
          <cell r="DR161">
            <v>2.6215467572093099</v>
          </cell>
          <cell r="DS161">
            <v>2.6215467572093099</v>
          </cell>
          <cell r="DT161">
            <v>2.6215467572093099</v>
          </cell>
          <cell r="DU161">
            <v>2.6215467572093099</v>
          </cell>
          <cell r="DV161">
            <v>5.7260100223255899</v>
          </cell>
          <cell r="DW161">
            <v>5.7260100223255899</v>
          </cell>
          <cell r="DX161">
            <v>5.7260100223255899</v>
          </cell>
          <cell r="DY161">
            <v>5.7260100223255899</v>
          </cell>
          <cell r="DZ161">
            <v>5.7260100223255899</v>
          </cell>
          <cell r="EA161">
            <v>5.7260100223255899</v>
          </cell>
          <cell r="EB161">
            <v>5.7260100223255899</v>
          </cell>
          <cell r="EC161">
            <v>5.7260100223255899</v>
          </cell>
          <cell r="ED161">
            <v>5.7260100223255899</v>
          </cell>
          <cell r="EE161">
            <v>5.7260100223255899</v>
          </cell>
          <cell r="EF161">
            <v>5.7260100223255899</v>
          </cell>
          <cell r="EG161">
            <v>5.7260100223255899</v>
          </cell>
          <cell r="EH161">
            <v>5.7260100223255899</v>
          </cell>
          <cell r="EI161">
            <v>5.7260100223255899</v>
          </cell>
          <cell r="EJ161">
            <v>5.7260100223255899</v>
          </cell>
          <cell r="EK161">
            <v>5.7260100223255899</v>
          </cell>
          <cell r="EL161">
            <v>5.7260100223255899</v>
          </cell>
          <cell r="EM161">
            <v>5.7260100223255899</v>
          </cell>
          <cell r="EN161">
            <v>5.7260100223255899</v>
          </cell>
          <cell r="EO161">
            <v>5.7260100223255899</v>
          </cell>
          <cell r="EP161">
            <v>5.7260100223255899</v>
          </cell>
          <cell r="EQ161">
            <v>5.7260100223255899</v>
          </cell>
          <cell r="ER161">
            <v>5.7260100223255899</v>
          </cell>
          <cell r="ES161">
            <v>5.7260100223255899</v>
          </cell>
          <cell r="EU161">
            <v>2.3455944669767499</v>
          </cell>
          <cell r="EV161">
            <v>2.3455944669767499</v>
          </cell>
          <cell r="EW161">
            <v>2.3455944669767499</v>
          </cell>
          <cell r="EX161">
            <v>2.3455944669767499</v>
          </cell>
          <cell r="EY161">
            <v>2.3455944669767499</v>
          </cell>
          <cell r="EZ161">
            <v>2.3455944669767499</v>
          </cell>
          <cell r="FA161">
            <v>2.3455944669767499</v>
          </cell>
          <cell r="FB161">
            <v>2.3455944669767499</v>
          </cell>
          <cell r="FC161">
            <v>2.3455944669767499</v>
          </cell>
          <cell r="FD161">
            <v>2.3455944669767499</v>
          </cell>
          <cell r="FE161">
            <v>2.3455944669767499</v>
          </cell>
          <cell r="FF161">
            <v>2.3455944669767499</v>
          </cell>
          <cell r="FG161">
            <v>2.3455944669767499</v>
          </cell>
          <cell r="FH161">
            <v>2.3455944669767499</v>
          </cell>
          <cell r="FI161">
            <v>2.3455944669767499</v>
          </cell>
          <cell r="FJ161">
            <v>2.3455944669767499</v>
          </cell>
          <cell r="FK161">
            <v>2.3455944669767499</v>
          </cell>
          <cell r="FL161">
            <v>2.3455944669767499</v>
          </cell>
          <cell r="FM161">
            <v>2.3455944669767499</v>
          </cell>
          <cell r="FN161">
            <v>2.3455944669767499</v>
          </cell>
          <cell r="FO161">
            <v>2.3455944669767499</v>
          </cell>
          <cell r="FP161">
            <v>2.3455944669767499</v>
          </cell>
          <cell r="FQ161">
            <v>2.3455944669767499</v>
          </cell>
          <cell r="FR161">
            <v>2.3455944669767499</v>
          </cell>
          <cell r="FS161">
            <v>4.69118893395349</v>
          </cell>
          <cell r="FT161">
            <v>4.69118893395349</v>
          </cell>
          <cell r="FU161">
            <v>4.69118893395349</v>
          </cell>
          <cell r="FV161">
            <v>4.69118893395349</v>
          </cell>
          <cell r="FW161">
            <v>4.69118893395349</v>
          </cell>
          <cell r="FX161">
            <v>4.69118893395349</v>
          </cell>
          <cell r="FY161">
            <v>4.69118893395349</v>
          </cell>
          <cell r="FZ161">
            <v>4.69118893395349</v>
          </cell>
          <cell r="GA161">
            <v>4.69118893395349</v>
          </cell>
          <cell r="GB161">
            <v>4.69118893395349</v>
          </cell>
          <cell r="GC161">
            <v>4.69118893395349</v>
          </cell>
          <cell r="GD161">
            <v>4.69118893395349</v>
          </cell>
          <cell r="GE161">
            <v>4.69118893395349</v>
          </cell>
          <cell r="GF161">
            <v>4.69118893395349</v>
          </cell>
          <cell r="GG161">
            <v>4.69118893395349</v>
          </cell>
          <cell r="GH161">
            <v>4.69118893395349</v>
          </cell>
          <cell r="GI161">
            <v>4.69118893395349</v>
          </cell>
          <cell r="GJ161">
            <v>4.69118893395349</v>
          </cell>
          <cell r="GK161">
            <v>4.69118893395349</v>
          </cell>
          <cell r="GL161">
            <v>4.69118893395349</v>
          </cell>
          <cell r="GM161">
            <v>4.69118893395349</v>
          </cell>
          <cell r="GN161">
            <v>4.69118893395349</v>
          </cell>
          <cell r="GO161">
            <v>4.69118893395349</v>
          </cell>
        </row>
        <row r="162">
          <cell r="F162">
            <v>113.8834005277</v>
          </cell>
          <cell r="G162">
            <v>101.270154985261</v>
          </cell>
          <cell r="H162">
            <v>99.912682745853701</v>
          </cell>
          <cell r="I162">
            <v>101.650708929307</v>
          </cell>
          <cell r="J162">
            <v>102.003772395529</v>
          </cell>
          <cell r="K162">
            <v>103.718448093841</v>
          </cell>
          <cell r="L162">
            <v>105.855100443618</v>
          </cell>
          <cell r="M162">
            <v>104.816677211109</v>
          </cell>
          <cell r="N162">
            <v>104.832959258633</v>
          </cell>
          <cell r="O162">
            <v>106.328170922605</v>
          </cell>
          <cell r="P162">
            <v>128.083109186916</v>
          </cell>
          <cell r="Q162">
            <v>117.708385100706</v>
          </cell>
          <cell r="R162">
            <v>131.37903086705799</v>
          </cell>
          <cell r="S162">
            <v>131.005963384469</v>
          </cell>
          <cell r="T162">
            <v>114.017639714504</v>
          </cell>
          <cell r="U162">
            <v>106.031204660977</v>
          </cell>
          <cell r="V162">
            <v>105.608413983071</v>
          </cell>
          <cell r="W162">
            <v>120.369500942084</v>
          </cell>
          <cell r="X162">
            <v>118.66847195663</v>
          </cell>
          <cell r="Y162">
            <v>119.344840223769</v>
          </cell>
          <cell r="Z162">
            <v>119.929422453575</v>
          </cell>
          <cell r="AA162">
            <v>118.465625224175</v>
          </cell>
          <cell r="AB162">
            <v>113.099003282384</v>
          </cell>
          <cell r="AC162">
            <v>104.478923440865</v>
          </cell>
          <cell r="AD162">
            <v>191.29515174593999</v>
          </cell>
          <cell r="AE162">
            <v>170.00977198589999</v>
          </cell>
          <cell r="AF162">
            <v>165.94474096629</v>
          </cell>
          <cell r="AG162">
            <v>168.01549111412999</v>
          </cell>
          <cell r="AH162">
            <v>170.65790072298</v>
          </cell>
          <cell r="AI162">
            <v>181.64148929981999</v>
          </cell>
          <cell r="AJ162">
            <v>190.43245417680001</v>
          </cell>
          <cell r="AK162">
            <v>196.31803162653</v>
          </cell>
          <cell r="AL162">
            <v>203.00887004111999</v>
          </cell>
          <cell r="AM162">
            <v>205.62559232192999</v>
          </cell>
          <cell r="AN162">
            <v>243.75734120826101</v>
          </cell>
          <cell r="AO162">
            <v>198.48316715964</v>
          </cell>
          <cell r="AP162">
            <v>244.04679994464101</v>
          </cell>
          <cell r="AQ162">
            <v>245.68933307787</v>
          </cell>
          <cell r="AR162">
            <v>220.66410039003</v>
          </cell>
          <cell r="AS162">
            <v>204.08493966894</v>
          </cell>
          <cell r="AT162">
            <v>201.70827408599999</v>
          </cell>
          <cell r="AU162">
            <v>203.69285938979999</v>
          </cell>
          <cell r="AV162">
            <v>204.781126026511</v>
          </cell>
          <cell r="AW162">
            <v>207.06140237408999</v>
          </cell>
          <cell r="AX162">
            <v>201.59604073521101</v>
          </cell>
          <cell r="AY162">
            <v>193.05842483268</v>
          </cell>
          <cell r="AZ162">
            <v>187.12212222132001</v>
          </cell>
          <cell r="BA162">
            <v>172.05456861945001</v>
          </cell>
          <cell r="BB162">
            <v>86.369171147681996</v>
          </cell>
          <cell r="BC162">
            <v>75.466804356853999</v>
          </cell>
          <cell r="BD162">
            <v>76.670943593241006</v>
          </cell>
          <cell r="BE162">
            <v>78.329481527603804</v>
          </cell>
          <cell r="BF162">
            <v>74.603030124173102</v>
          </cell>
          <cell r="BG162">
            <v>76.776828967356394</v>
          </cell>
          <cell r="BH162">
            <v>79.552587685713604</v>
          </cell>
          <cell r="BI162">
            <v>81.664057644195495</v>
          </cell>
          <cell r="BJ162">
            <v>87.414357722969399</v>
          </cell>
          <cell r="BK162">
            <v>87.408342458472703</v>
          </cell>
          <cell r="BL162">
            <v>87.424575709311696</v>
          </cell>
          <cell r="BM162">
            <v>88.716927731827099</v>
          </cell>
          <cell r="BN162">
            <v>95.042199619021503</v>
          </cell>
          <cell r="BO162">
            <v>98.369451874749899</v>
          </cell>
          <cell r="BP162">
            <v>102.102893551959</v>
          </cell>
          <cell r="BQ162">
            <v>99.306779682491296</v>
          </cell>
          <cell r="BR162">
            <v>99.058741045317305</v>
          </cell>
          <cell r="BS162">
            <v>87.784814104158201</v>
          </cell>
          <cell r="BT162">
            <v>88.497650085639194</v>
          </cell>
          <cell r="BU162">
            <v>87.244738991213097</v>
          </cell>
          <cell r="BV162">
            <v>85.808655307842002</v>
          </cell>
          <cell r="BW162">
            <v>81.331529956057807</v>
          </cell>
          <cell r="BX162">
            <v>70.5885619297229</v>
          </cell>
          <cell r="BY162">
            <v>60.6454038030475</v>
          </cell>
          <cell r="BZ162">
            <v>225.758534733293</v>
          </cell>
          <cell r="CA162">
            <v>219.158206428357</v>
          </cell>
          <cell r="CB162">
            <v>220.51506753715</v>
          </cell>
          <cell r="CC162">
            <v>223.161368516598</v>
          </cell>
          <cell r="CD162">
            <v>207.47251515994299</v>
          </cell>
          <cell r="CE162">
            <v>202.37969957574199</v>
          </cell>
          <cell r="CF162">
            <v>208.53318137771799</v>
          </cell>
          <cell r="CG162">
            <v>213.93506183019099</v>
          </cell>
          <cell r="CH162">
            <v>218.32556190587999</v>
          </cell>
          <cell r="CI162">
            <v>217.69107709186099</v>
          </cell>
          <cell r="CJ162">
            <v>215.93362774757901</v>
          </cell>
          <cell r="CK162">
            <v>226.19472421180299</v>
          </cell>
          <cell r="CL162">
            <v>224.025249322826</v>
          </cell>
          <cell r="CM162">
            <v>228.466249015789</v>
          </cell>
          <cell r="CN162">
            <v>227.632977003592</v>
          </cell>
          <cell r="CO162">
            <v>217.45255116714699</v>
          </cell>
          <cell r="CP162">
            <v>210.78065126457199</v>
          </cell>
          <cell r="CQ162">
            <v>228.35222185855801</v>
          </cell>
          <cell r="CR162">
            <v>223.35440186581201</v>
          </cell>
          <cell r="CS162">
            <v>214.95818424785</v>
          </cell>
          <cell r="CT162">
            <v>208.38498049512</v>
          </cell>
          <cell r="CU162">
            <v>205.37656816008601</v>
          </cell>
          <cell r="CV162">
            <v>191.73190720657499</v>
          </cell>
          <cell r="CW162">
            <v>182.88107972446599</v>
          </cell>
          <cell r="CX162">
            <v>103.38504350153001</v>
          </cell>
          <cell r="CY162">
            <v>88.324106489213307</v>
          </cell>
          <cell r="CZ162">
            <v>89.346243695848102</v>
          </cell>
          <cell r="DA162">
            <v>92.6408338999872</v>
          </cell>
          <cell r="DB162">
            <v>93.814535427882106</v>
          </cell>
          <cell r="DC162">
            <v>121.619171596529</v>
          </cell>
          <cell r="DD162">
            <v>127.822188142211</v>
          </cell>
          <cell r="DE162">
            <v>121.480082223873</v>
          </cell>
          <cell r="DF162">
            <v>110.829024174491</v>
          </cell>
          <cell r="DG162">
            <v>101.866726144721</v>
          </cell>
          <cell r="DH162">
            <v>100.435397199828</v>
          </cell>
          <cell r="DI162">
            <v>106.71485362141</v>
          </cell>
          <cell r="DJ162">
            <v>104.144558795226</v>
          </cell>
          <cell r="DK162">
            <v>107.87655004213001</v>
          </cell>
          <cell r="DL162">
            <v>105.56873661556099</v>
          </cell>
          <cell r="DM162">
            <v>107.387477106099</v>
          </cell>
          <cell r="DN162">
            <v>110.844007662316</v>
          </cell>
          <cell r="DO162">
            <v>107.119410929121</v>
          </cell>
          <cell r="DP162">
            <v>104.29578186984</v>
          </cell>
          <cell r="DQ162">
            <v>102.883892692496</v>
          </cell>
          <cell r="DR162">
            <v>101.78847402330599</v>
          </cell>
          <cell r="DS162">
            <v>97.029140931130001</v>
          </cell>
          <cell r="DT162">
            <v>87.799230883519797</v>
          </cell>
          <cell r="DU162">
            <v>86.772011987407197</v>
          </cell>
          <cell r="DV162">
            <v>237.012070734704</v>
          </cell>
          <cell r="DW162">
            <v>195.798488858073</v>
          </cell>
          <cell r="DX162">
            <v>186.624618898503</v>
          </cell>
          <cell r="DY162">
            <v>184.93983407546</v>
          </cell>
          <cell r="DZ162">
            <v>185.662847137265</v>
          </cell>
          <cell r="EA162">
            <v>248.62957177147601</v>
          </cell>
          <cell r="EB162">
            <v>258.75642269344002</v>
          </cell>
          <cell r="EC162">
            <v>241.40751263034599</v>
          </cell>
          <cell r="ED162">
            <v>209.90548904761701</v>
          </cell>
          <cell r="EE162">
            <v>190.56018938940599</v>
          </cell>
          <cell r="EF162">
            <v>187.07938106245399</v>
          </cell>
          <cell r="EG162">
            <v>239.333323917417</v>
          </cell>
          <cell r="EH162">
            <v>208.34448376919099</v>
          </cell>
          <cell r="EI162">
            <v>225.70242577523601</v>
          </cell>
          <cell r="EJ162">
            <v>219.941094327478</v>
          </cell>
          <cell r="EK162">
            <v>217.40572572899899</v>
          </cell>
          <cell r="EL162">
            <v>225.039791909721</v>
          </cell>
          <cell r="EM162">
            <v>236.45288084079601</v>
          </cell>
          <cell r="EN162">
            <v>236.822025885344</v>
          </cell>
          <cell r="EO162">
            <v>238.500142251721</v>
          </cell>
          <cell r="EP162">
            <v>238.44284449349101</v>
          </cell>
          <cell r="EQ162">
            <v>229.801097371851</v>
          </cell>
          <cell r="ER162">
            <v>212.09204543428299</v>
          </cell>
          <cell r="ES162">
            <v>201.28609571075401</v>
          </cell>
          <cell r="EU162">
            <v>226.024321134404</v>
          </cell>
          <cell r="EV162">
            <v>211.93194035592501</v>
          </cell>
          <cell r="EW162">
            <v>211.27190648214599</v>
          </cell>
          <cell r="EX162">
            <v>209.54503568983401</v>
          </cell>
          <cell r="EY162">
            <v>194.90896874463201</v>
          </cell>
          <cell r="EZ162">
            <v>191.040465435263</v>
          </cell>
          <cell r="FA162">
            <v>199.51955217308199</v>
          </cell>
          <cell r="FB162">
            <v>204.44500635095699</v>
          </cell>
          <cell r="FC162">
            <v>208.29662356397901</v>
          </cell>
          <cell r="FD162">
            <v>207.35426870716199</v>
          </cell>
          <cell r="FE162">
            <v>216.46515508766399</v>
          </cell>
          <cell r="FF162">
            <v>231.632244469222</v>
          </cell>
          <cell r="FG162">
            <v>222.18047963031</v>
          </cell>
          <cell r="FH162">
            <v>223.72954520496799</v>
          </cell>
          <cell r="FI162">
            <v>225.914451501006</v>
          </cell>
          <cell r="FJ162">
            <v>224.092371772055</v>
          </cell>
          <cell r="FK162">
            <v>228.979699494941</v>
          </cell>
          <cell r="FL162">
            <v>234.50514778110599</v>
          </cell>
          <cell r="FM162">
            <v>231.872737481435</v>
          </cell>
          <cell r="FN162">
            <v>228.13840528122199</v>
          </cell>
          <cell r="FO162">
            <v>224.00709771514201</v>
          </cell>
          <cell r="FP162">
            <v>216.676605653042</v>
          </cell>
          <cell r="FQ162">
            <v>207.915923642568</v>
          </cell>
          <cell r="FR162">
            <v>200.502002388232</v>
          </cell>
          <cell r="FS162">
            <v>508.07887753778903</v>
          </cell>
          <cell r="FT162">
            <v>521.07591832265405</v>
          </cell>
          <cell r="FU162">
            <v>512.24769922318399</v>
          </cell>
          <cell r="FV162">
            <v>508.70260905459901</v>
          </cell>
          <cell r="FW162">
            <v>476.91228595391198</v>
          </cell>
          <cell r="FX162">
            <v>462.280504235911</v>
          </cell>
          <cell r="FY162">
            <v>472.15491258681197</v>
          </cell>
          <cell r="FZ162">
            <v>476.26153421339802</v>
          </cell>
          <cell r="GA162">
            <v>492.08011563863801</v>
          </cell>
          <cell r="GB162">
            <v>505.22714330441102</v>
          </cell>
          <cell r="GC162">
            <v>522.79048964293997</v>
          </cell>
          <cell r="GD162">
            <v>518.03886695533197</v>
          </cell>
          <cell r="GE162">
            <v>521.10666531893298</v>
          </cell>
          <cell r="GF162">
            <v>522.017395367375</v>
          </cell>
          <cell r="GG162">
            <v>507.49776593097499</v>
          </cell>
          <cell r="GH162">
            <v>494.05176916045201</v>
          </cell>
          <cell r="GI162">
            <v>494.46998151739598</v>
          </cell>
          <cell r="GJ162">
            <v>526.32299858651197</v>
          </cell>
          <cell r="GK162">
            <v>530.93111134434696</v>
          </cell>
          <cell r="GL162">
            <v>523.80718014240097</v>
          </cell>
          <cell r="GM162">
            <v>521.64745818556196</v>
          </cell>
          <cell r="GN162">
            <v>513.68153568382195</v>
          </cell>
          <cell r="GO162">
            <v>500.78777476777202</v>
          </cell>
        </row>
        <row r="163">
          <cell r="F163">
            <v>151.84453403693399</v>
          </cell>
          <cell r="G163">
            <v>135.02687331368199</v>
          </cell>
          <cell r="H163">
            <v>133.21691032780501</v>
          </cell>
          <cell r="I163">
            <v>135.53427857240899</v>
          </cell>
          <cell r="J163">
            <v>136.005029860706</v>
          </cell>
          <cell r="K163">
            <v>138.29126412512099</v>
          </cell>
          <cell r="L163">
            <v>141.140133924823</v>
          </cell>
          <cell r="M163">
            <v>139.755569614812</v>
          </cell>
          <cell r="N163">
            <v>139.77727901151101</v>
          </cell>
          <cell r="O163">
            <v>141.77089456347301</v>
          </cell>
          <cell r="P163">
            <v>170.777478915887</v>
          </cell>
          <cell r="Q163">
            <v>156.944513467608</v>
          </cell>
          <cell r="R163">
            <v>175.172041156078</v>
          </cell>
          <cell r="S163">
            <v>174.67461784595699</v>
          </cell>
          <cell r="T163">
            <v>152.023519619339</v>
          </cell>
          <cell r="U163">
            <v>141.37493954796901</v>
          </cell>
          <cell r="V163">
            <v>140.811218644094</v>
          </cell>
          <cell r="W163">
            <v>160.49266792277899</v>
          </cell>
          <cell r="X163">
            <v>158.224629275506</v>
          </cell>
          <cell r="Y163">
            <v>159.12645363169199</v>
          </cell>
          <cell r="Z163">
            <v>159.90589660476601</v>
          </cell>
          <cell r="AA163">
            <v>157.954166965566</v>
          </cell>
          <cell r="AB163">
            <v>150.79867104317901</v>
          </cell>
          <cell r="AC163">
            <v>139.30523125448701</v>
          </cell>
          <cell r="AD163">
            <v>255.06020232792</v>
          </cell>
          <cell r="AE163">
            <v>226.67969598120001</v>
          </cell>
          <cell r="AF163">
            <v>221.25965462171999</v>
          </cell>
          <cell r="AG163">
            <v>224.020654818841</v>
          </cell>
          <cell r="AH163">
            <v>227.54386763064099</v>
          </cell>
          <cell r="AI163">
            <v>242.188652399761</v>
          </cell>
          <cell r="AJ163">
            <v>253.9099389024</v>
          </cell>
          <cell r="AK163">
            <v>261.75737550204002</v>
          </cell>
          <cell r="AL163">
            <v>270.67849338816097</v>
          </cell>
          <cell r="AM163">
            <v>274.16745642924099</v>
          </cell>
          <cell r="AN163">
            <v>325.00978827768103</v>
          </cell>
          <cell r="AO163">
            <v>264.64422287951999</v>
          </cell>
          <cell r="AP163">
            <v>325.39573325952</v>
          </cell>
          <cell r="AQ163">
            <v>327.58577743716103</v>
          </cell>
          <cell r="AR163">
            <v>294.21880052004099</v>
          </cell>
          <cell r="AS163">
            <v>272.11325289192001</v>
          </cell>
          <cell r="AT163">
            <v>268.94436544799999</v>
          </cell>
          <cell r="AU163">
            <v>271.59047918639999</v>
          </cell>
          <cell r="AV163">
            <v>273.041501368681</v>
          </cell>
          <cell r="AW163">
            <v>276.08186983211999</v>
          </cell>
          <cell r="AX163">
            <v>268.794720980281</v>
          </cell>
          <cell r="AY163">
            <v>257.41123311024103</v>
          </cell>
          <cell r="AZ163">
            <v>249.496162961761</v>
          </cell>
          <cell r="BA163">
            <v>229.40609149260001</v>
          </cell>
          <cell r="BB163">
            <v>115.15889486357599</v>
          </cell>
          <cell r="BC163">
            <v>100.622405809139</v>
          </cell>
          <cell r="BD163">
            <v>102.227924790988</v>
          </cell>
          <cell r="BE163">
            <v>104.43930870347199</v>
          </cell>
          <cell r="BF163">
            <v>99.470706832230803</v>
          </cell>
          <cell r="BG163">
            <v>102.369105289809</v>
          </cell>
          <cell r="BH163">
            <v>106.07011691428499</v>
          </cell>
          <cell r="BI163">
            <v>108.88541019226101</v>
          </cell>
          <cell r="BJ163">
            <v>116.55247696395899</v>
          </cell>
          <cell r="BK163">
            <v>116.54445661129699</v>
          </cell>
          <cell r="BL163">
            <v>116.566100945749</v>
          </cell>
          <cell r="BM163">
            <v>118.28923697577</v>
          </cell>
          <cell r="BN163">
            <v>126.72293282536199</v>
          </cell>
          <cell r="BO163">
            <v>131.15926916633299</v>
          </cell>
          <cell r="BP163">
            <v>136.13719140261199</v>
          </cell>
          <cell r="BQ163">
            <v>132.409039576655</v>
          </cell>
          <cell r="BR163">
            <v>132.078321393756</v>
          </cell>
          <cell r="BS163">
            <v>117.04641880554399</v>
          </cell>
          <cell r="BT163">
            <v>117.996866780852</v>
          </cell>
          <cell r="BU163">
            <v>116.326318654951</v>
          </cell>
          <cell r="BV163">
            <v>114.411540410456</v>
          </cell>
          <cell r="BW163">
            <v>108.44203994141</v>
          </cell>
          <cell r="BX163">
            <v>94.1180825729638</v>
          </cell>
          <cell r="BY163">
            <v>80.860538404063306</v>
          </cell>
          <cell r="BZ163">
            <v>301.01137964439101</v>
          </cell>
          <cell r="CA163">
            <v>292.21094190447701</v>
          </cell>
          <cell r="CB163">
            <v>294.020090049533</v>
          </cell>
          <cell r="CC163">
            <v>297.54849135546402</v>
          </cell>
          <cell r="CD163">
            <v>276.63002021325798</v>
          </cell>
          <cell r="CE163">
            <v>269.839599434322</v>
          </cell>
          <cell r="CF163">
            <v>278.04424183695602</v>
          </cell>
          <cell r="CG163">
            <v>285.24674910692102</v>
          </cell>
          <cell r="CH163">
            <v>291.10074920784001</v>
          </cell>
          <cell r="CI163">
            <v>290.25476945581403</v>
          </cell>
          <cell r="CJ163">
            <v>287.91150366343902</v>
          </cell>
          <cell r="CK163">
            <v>301.59296561573598</v>
          </cell>
          <cell r="CL163">
            <v>298.700332430434</v>
          </cell>
          <cell r="CM163">
            <v>304.62166535438502</v>
          </cell>
          <cell r="CN163">
            <v>303.51063600478898</v>
          </cell>
          <cell r="CO163">
            <v>289.93673488952902</v>
          </cell>
          <cell r="CP163">
            <v>281.04086835276303</v>
          </cell>
          <cell r="CQ163">
            <v>304.469629144745</v>
          </cell>
          <cell r="CR163">
            <v>297.80586915441501</v>
          </cell>
          <cell r="CS163">
            <v>286.61091233046801</v>
          </cell>
          <cell r="CT163">
            <v>277.84664066016097</v>
          </cell>
          <cell r="CU163">
            <v>273.83542421344799</v>
          </cell>
          <cell r="CV163">
            <v>255.642542942099</v>
          </cell>
          <cell r="CW163">
            <v>243.84143963262099</v>
          </cell>
          <cell r="CX163">
            <v>137.846724668707</v>
          </cell>
          <cell r="CY163">
            <v>117.765475318951</v>
          </cell>
          <cell r="CZ163">
            <v>119.128324927798</v>
          </cell>
          <cell r="DA163">
            <v>123.52111186665</v>
          </cell>
          <cell r="DB163">
            <v>125.086047237176</v>
          </cell>
          <cell r="DC163">
            <v>162.15889546203999</v>
          </cell>
          <cell r="DD163">
            <v>170.429584189613</v>
          </cell>
          <cell r="DE163">
            <v>161.97344296516499</v>
          </cell>
          <cell r="DF163">
            <v>147.77203223265499</v>
          </cell>
          <cell r="DG163">
            <v>135.82230152629401</v>
          </cell>
          <cell r="DH163">
            <v>133.91386293310401</v>
          </cell>
          <cell r="DI163">
            <v>142.28647149521299</v>
          </cell>
          <cell r="DJ163">
            <v>138.85941172696801</v>
          </cell>
          <cell r="DK163">
            <v>143.835400056173</v>
          </cell>
          <cell r="DL163">
            <v>140.758315487414</v>
          </cell>
          <cell r="DM163">
            <v>143.18330280813299</v>
          </cell>
          <cell r="DN163">
            <v>147.792010216421</v>
          </cell>
          <cell r="DO163">
            <v>142.825881238828</v>
          </cell>
          <cell r="DP163">
            <v>139.06104249312</v>
          </cell>
          <cell r="DQ163">
            <v>137.178523589994</v>
          </cell>
          <cell r="DR163">
            <v>135.717965364408</v>
          </cell>
          <cell r="DS163">
            <v>129.372187908173</v>
          </cell>
          <cell r="DT163">
            <v>117.06564117802699</v>
          </cell>
          <cell r="DU163">
            <v>115.69601598321</v>
          </cell>
          <cell r="DV163">
            <v>316.01609431293798</v>
          </cell>
          <cell r="DW163">
            <v>261.06465181076402</v>
          </cell>
          <cell r="DX163">
            <v>248.83282519800301</v>
          </cell>
          <cell r="DY163">
            <v>246.58644543394701</v>
          </cell>
          <cell r="DZ163">
            <v>247.55046284968799</v>
          </cell>
          <cell r="EA163">
            <v>331.50609569530002</v>
          </cell>
          <cell r="EB163">
            <v>345.00856359125402</v>
          </cell>
          <cell r="EC163">
            <v>321.87668350712698</v>
          </cell>
          <cell r="ED163">
            <v>279.87398539682198</v>
          </cell>
          <cell r="EE163">
            <v>254.08025251920799</v>
          </cell>
          <cell r="EF163">
            <v>249.439174749937</v>
          </cell>
          <cell r="EG163">
            <v>319.11109855655502</v>
          </cell>
          <cell r="EH163">
            <v>277.792645025588</v>
          </cell>
          <cell r="EI163">
            <v>300.93656770031401</v>
          </cell>
          <cell r="EJ163">
            <v>293.25479243663801</v>
          </cell>
          <cell r="EK163">
            <v>289.87430097199803</v>
          </cell>
          <cell r="EL163">
            <v>300.053055879628</v>
          </cell>
          <cell r="EM163">
            <v>315.27050778772798</v>
          </cell>
          <cell r="EN163">
            <v>315.76270118046</v>
          </cell>
          <cell r="EO163">
            <v>318.00018966896101</v>
          </cell>
          <cell r="EP163">
            <v>317.92379265798797</v>
          </cell>
          <cell r="EQ163">
            <v>306.40146316246899</v>
          </cell>
          <cell r="ER163">
            <v>282.78939391237702</v>
          </cell>
          <cell r="ES163">
            <v>268.381460947672</v>
          </cell>
          <cell r="EU163">
            <v>301.365761512539</v>
          </cell>
          <cell r="EV163">
            <v>282.575920474567</v>
          </cell>
          <cell r="EW163">
            <v>281.69587530952799</v>
          </cell>
          <cell r="EX163">
            <v>279.39338091977902</v>
          </cell>
          <cell r="EY163">
            <v>259.87862499284199</v>
          </cell>
          <cell r="EZ163">
            <v>254.72062058034999</v>
          </cell>
          <cell r="FA163">
            <v>266.02606956410801</v>
          </cell>
          <cell r="FB163">
            <v>272.59334180127701</v>
          </cell>
          <cell r="FC163">
            <v>277.728831418639</v>
          </cell>
          <cell r="FD163">
            <v>276.47235827621699</v>
          </cell>
          <cell r="FE163">
            <v>288.62020678355299</v>
          </cell>
          <cell r="FF163">
            <v>308.84299262563098</v>
          </cell>
          <cell r="FG163">
            <v>296.24063950707898</v>
          </cell>
          <cell r="FH163">
            <v>298.30606027328997</v>
          </cell>
          <cell r="FI163">
            <v>301.219268668008</v>
          </cell>
          <cell r="FJ163">
            <v>298.78982902940697</v>
          </cell>
          <cell r="FK163">
            <v>305.30626599325501</v>
          </cell>
          <cell r="FL163">
            <v>312.67353037480802</v>
          </cell>
          <cell r="FM163">
            <v>309.16364997524698</v>
          </cell>
          <cell r="FN163">
            <v>304.18454037496298</v>
          </cell>
          <cell r="FO163">
            <v>298.67613028685599</v>
          </cell>
          <cell r="FP163">
            <v>288.90214087072201</v>
          </cell>
          <cell r="FQ163">
            <v>277.22123152342402</v>
          </cell>
          <cell r="FR163">
            <v>267.33600318431002</v>
          </cell>
          <cell r="FS163">
            <v>677.43850338371794</v>
          </cell>
          <cell r="FT163">
            <v>694.76789109687195</v>
          </cell>
          <cell r="FU163">
            <v>682.99693229757895</v>
          </cell>
          <cell r="FV163">
            <v>678.270145406133</v>
          </cell>
          <cell r="FW163">
            <v>635.88304793855002</v>
          </cell>
          <cell r="FX163">
            <v>616.37400564788197</v>
          </cell>
          <cell r="FY163">
            <v>629.53988344908305</v>
          </cell>
          <cell r="FZ163">
            <v>635.01537895119702</v>
          </cell>
          <cell r="GA163">
            <v>656.106820851517</v>
          </cell>
          <cell r="GB163">
            <v>673.63619107254704</v>
          </cell>
          <cell r="GC163">
            <v>697.05398619058701</v>
          </cell>
          <cell r="GD163">
            <v>690.71848927377505</v>
          </cell>
          <cell r="GE163">
            <v>694.80888709191095</v>
          </cell>
          <cell r="GF163">
            <v>696.02319382316705</v>
          </cell>
          <cell r="GG163">
            <v>676.66368790796696</v>
          </cell>
          <cell r="GH163">
            <v>658.73569221393598</v>
          </cell>
          <cell r="GI163">
            <v>659.29330868986096</v>
          </cell>
          <cell r="GJ163">
            <v>701.76399811534998</v>
          </cell>
          <cell r="GK163">
            <v>707.90814845912996</v>
          </cell>
          <cell r="GL163">
            <v>698.40957352320095</v>
          </cell>
          <cell r="GM163">
            <v>695.52994424741701</v>
          </cell>
          <cell r="GN163">
            <v>684.90871424509498</v>
          </cell>
          <cell r="GO163">
            <v>667.71703302369599</v>
          </cell>
        </row>
        <row r="164">
          <cell r="F164">
            <v>4.8674298683721</v>
          </cell>
          <cell r="N164">
            <v>4.8674298683721</v>
          </cell>
          <cell r="O164">
            <v>4.8674298683721</v>
          </cell>
          <cell r="P164">
            <v>4.8674298683721</v>
          </cell>
          <cell r="Q164">
            <v>4.8674298683721</v>
          </cell>
          <cell r="R164">
            <v>4.8674298683721</v>
          </cell>
          <cell r="S164">
            <v>4.8674298683721</v>
          </cell>
          <cell r="T164">
            <v>4.8674298683721</v>
          </cell>
          <cell r="U164">
            <v>4.8674298683721</v>
          </cell>
          <cell r="V164">
            <v>4.8674298683721</v>
          </cell>
          <cell r="W164">
            <v>4.8674298683721</v>
          </cell>
          <cell r="X164">
            <v>4.8674298683721</v>
          </cell>
          <cell r="Y164">
            <v>4.8674298683721</v>
          </cell>
          <cell r="Z164">
            <v>4.8674298683721</v>
          </cell>
          <cell r="AA164">
            <v>4.8674298683721</v>
          </cell>
          <cell r="AD164">
            <v>9.0999775800000098</v>
          </cell>
          <cell r="AE164">
            <v>9.0999775800000098</v>
          </cell>
          <cell r="AF164">
            <v>9.0999775800000098</v>
          </cell>
          <cell r="AG164">
            <v>9.0999775800000098</v>
          </cell>
          <cell r="AH164">
            <v>9.0999775800000098</v>
          </cell>
          <cell r="AI164">
            <v>9.0999775800000098</v>
          </cell>
          <cell r="AJ164">
            <v>9.0999775800000098</v>
          </cell>
          <cell r="AK164">
            <v>9.0999775800000098</v>
          </cell>
          <cell r="AL164">
            <v>9.0999775800000098</v>
          </cell>
          <cell r="AM164">
            <v>9.0999775800000098</v>
          </cell>
          <cell r="AN164">
            <v>9.0999775800000098</v>
          </cell>
          <cell r="AO164">
            <v>9.0999775800000098</v>
          </cell>
          <cell r="AP164">
            <v>9.0999775800000098</v>
          </cell>
          <cell r="AQ164">
            <v>9.0999775800000098</v>
          </cell>
          <cell r="AR164">
            <v>9.0999775800000098</v>
          </cell>
          <cell r="AS164">
            <v>9.0999775800000098</v>
          </cell>
          <cell r="AT164">
            <v>9.0999775800000098</v>
          </cell>
          <cell r="AU164">
            <v>9.0999775800000098</v>
          </cell>
          <cell r="AV164">
            <v>9.0999775800000098</v>
          </cell>
          <cell r="AW164">
            <v>9.0999775800000098</v>
          </cell>
          <cell r="AX164">
            <v>9.0999775800000098</v>
          </cell>
          <cell r="AY164">
            <v>9.0999775800000098</v>
          </cell>
          <cell r="AZ164">
            <v>9.0999775800000098</v>
          </cell>
          <cell r="BA164">
            <v>9.0999775800000098</v>
          </cell>
          <cell r="BZ164">
            <v>11.0046240502326</v>
          </cell>
          <cell r="CH164">
            <v>11.0046240502326</v>
          </cell>
          <cell r="CI164">
            <v>11.0046240502326</v>
          </cell>
          <cell r="CJ164">
            <v>11.0046240502326</v>
          </cell>
          <cell r="CK164">
            <v>11.0046240502326</v>
          </cell>
          <cell r="CL164">
            <v>11.0046240502326</v>
          </cell>
          <cell r="CM164">
            <v>11.0046240502326</v>
          </cell>
          <cell r="CN164">
            <v>11.0046240502326</v>
          </cell>
          <cell r="CO164">
            <v>11.0046240502326</v>
          </cell>
          <cell r="CP164">
            <v>11.0046240502326</v>
          </cell>
          <cell r="CQ164">
            <v>11.0046240502326</v>
          </cell>
          <cell r="CR164">
            <v>11.0046240502326</v>
          </cell>
          <cell r="CS164">
            <v>11.0046240502326</v>
          </cell>
          <cell r="CT164">
            <v>11.0046240502326</v>
          </cell>
          <cell r="CU164">
            <v>11.0046240502326</v>
          </cell>
          <cell r="CX164">
            <v>8.0418406520930503</v>
          </cell>
          <cell r="CZ164">
            <v>8.0418406520930503</v>
          </cell>
          <cell r="DA164">
            <v>8.0418406520930503</v>
          </cell>
          <cell r="DB164">
            <v>8.0418406520930503</v>
          </cell>
          <cell r="DC164">
            <v>8.0418406520930503</v>
          </cell>
          <cell r="DD164">
            <v>8.0418406520930503</v>
          </cell>
          <cell r="DE164">
            <v>8.0418406520930503</v>
          </cell>
          <cell r="DF164">
            <v>8.0418406520930503</v>
          </cell>
          <cell r="DG164">
            <v>8.0418406520930503</v>
          </cell>
          <cell r="DH164">
            <v>8.0418406520930503</v>
          </cell>
          <cell r="DI164">
            <v>8.0418406520930503</v>
          </cell>
          <cell r="DJ164">
            <v>8.0418406520930503</v>
          </cell>
          <cell r="DK164">
            <v>8.0418406520930503</v>
          </cell>
          <cell r="DL164">
            <v>8.0418406520930503</v>
          </cell>
          <cell r="DM164">
            <v>8.0418406520930503</v>
          </cell>
          <cell r="DN164">
            <v>8.0418406520930503</v>
          </cell>
          <cell r="DO164">
            <v>8.0418406520930503</v>
          </cell>
          <cell r="DP164">
            <v>8.0418406520930503</v>
          </cell>
          <cell r="DQ164">
            <v>8.0418406520930503</v>
          </cell>
          <cell r="DR164">
            <v>8.0418406520930503</v>
          </cell>
          <cell r="DS164">
            <v>8.0418406520930503</v>
          </cell>
          <cell r="DV164">
            <v>17.565073003255801</v>
          </cell>
          <cell r="DW164">
            <v>17.565073003255801</v>
          </cell>
          <cell r="DX164">
            <v>17.565073003255801</v>
          </cell>
          <cell r="DY164">
            <v>17.565073003255801</v>
          </cell>
          <cell r="DZ164">
            <v>17.565073003255801</v>
          </cell>
          <cell r="EA164">
            <v>17.565073003255801</v>
          </cell>
          <cell r="EB164">
            <v>17.565073003255801</v>
          </cell>
          <cell r="EC164">
            <v>17.565073003255801</v>
          </cell>
          <cell r="ED164">
            <v>17.565073003255801</v>
          </cell>
          <cell r="EE164">
            <v>17.565073003255801</v>
          </cell>
          <cell r="EF164">
            <v>17.565073003255801</v>
          </cell>
          <cell r="EG164">
            <v>17.565073003255801</v>
          </cell>
          <cell r="EH164">
            <v>17.565073003255801</v>
          </cell>
          <cell r="EI164">
            <v>17.565073003255801</v>
          </cell>
          <cell r="EJ164">
            <v>17.565073003255801</v>
          </cell>
          <cell r="EK164">
            <v>17.565073003255801</v>
          </cell>
          <cell r="EL164">
            <v>17.565073003255801</v>
          </cell>
          <cell r="EM164">
            <v>17.565073003255801</v>
          </cell>
          <cell r="EN164">
            <v>17.565073003255801</v>
          </cell>
          <cell r="EO164">
            <v>17.565073003255801</v>
          </cell>
          <cell r="EP164">
            <v>17.565073003255801</v>
          </cell>
          <cell r="EQ164">
            <v>17.565073003255801</v>
          </cell>
          <cell r="ER164">
            <v>17.565073003255801</v>
          </cell>
          <cell r="ES164">
            <v>17.565073003255801</v>
          </cell>
          <cell r="EU164">
            <v>7.1953311097674604</v>
          </cell>
          <cell r="EZ164">
            <v>7.1953311097674604</v>
          </cell>
          <cell r="FA164">
            <v>7.1953311097674604</v>
          </cell>
          <cell r="FB164">
            <v>7.1953311097674604</v>
          </cell>
          <cell r="FC164">
            <v>7.1953311097674604</v>
          </cell>
          <cell r="FD164">
            <v>7.1953311097674604</v>
          </cell>
          <cell r="FE164">
            <v>7.1953311097674604</v>
          </cell>
          <cell r="FF164">
            <v>7.1953311097674604</v>
          </cell>
          <cell r="FG164">
            <v>7.1953311097674604</v>
          </cell>
          <cell r="FH164">
            <v>7.1953311097674604</v>
          </cell>
          <cell r="FI164">
            <v>7.1953311097674604</v>
          </cell>
          <cell r="FJ164">
            <v>7.1953311097674604</v>
          </cell>
          <cell r="FK164">
            <v>7.1953311097674604</v>
          </cell>
          <cell r="FL164">
            <v>7.1953311097674604</v>
          </cell>
          <cell r="FM164">
            <v>7.1953311097674604</v>
          </cell>
          <cell r="FN164">
            <v>7.1953311097674604</v>
          </cell>
          <cell r="FO164">
            <v>7.1953311097674604</v>
          </cell>
          <cell r="FP164">
            <v>7.1953311097674604</v>
          </cell>
          <cell r="FQ164">
            <v>7.1953311097674604</v>
          </cell>
          <cell r="FS164">
            <v>14.390662219534899</v>
          </cell>
          <cell r="FV164">
            <v>11.6395062069742</v>
          </cell>
          <cell r="FW164">
            <v>14.390662219534899</v>
          </cell>
          <cell r="FX164">
            <v>14.390662219534899</v>
          </cell>
          <cell r="FY164">
            <v>14.390662219534899</v>
          </cell>
          <cell r="FZ164">
            <v>14.390662219534899</v>
          </cell>
          <cell r="GA164">
            <v>14.390662219534899</v>
          </cell>
          <cell r="GB164">
            <v>14.390662219534899</v>
          </cell>
          <cell r="GC164">
            <v>14.390662219534899</v>
          </cell>
          <cell r="GD164">
            <v>14.390662219534899</v>
          </cell>
          <cell r="GE164">
            <v>14.390662219534899</v>
          </cell>
          <cell r="GF164">
            <v>14.390662219534899</v>
          </cell>
          <cell r="GG164">
            <v>14.390662219534899</v>
          </cell>
          <cell r="GH164">
            <v>14.390662219534899</v>
          </cell>
          <cell r="GI164">
            <v>14.390662219534899</v>
          </cell>
          <cell r="GJ164">
            <v>14.390662219534899</v>
          </cell>
          <cell r="GK164">
            <v>14.390662219534899</v>
          </cell>
          <cell r="GL164">
            <v>14.390662219534899</v>
          </cell>
          <cell r="GM164">
            <v>14.390662219534899</v>
          </cell>
          <cell r="GN164">
            <v>14.390662219534899</v>
          </cell>
          <cell r="GO164">
            <v>14.390662219534899</v>
          </cell>
        </row>
        <row r="165">
          <cell r="F165">
            <v>2.57719813953489</v>
          </cell>
          <cell r="N165">
            <v>2.57719813953489</v>
          </cell>
          <cell r="O165">
            <v>2.57719813953489</v>
          </cell>
          <cell r="P165">
            <v>2.57719813953489</v>
          </cell>
          <cell r="Q165">
            <v>2.57719813953489</v>
          </cell>
          <cell r="R165">
            <v>2.57719813953489</v>
          </cell>
          <cell r="S165">
            <v>2.57719813953489</v>
          </cell>
          <cell r="T165">
            <v>2.57719813953489</v>
          </cell>
          <cell r="U165">
            <v>2.57719813953489</v>
          </cell>
          <cell r="V165">
            <v>2.57719813953489</v>
          </cell>
          <cell r="W165">
            <v>2.57719813953489</v>
          </cell>
          <cell r="X165">
            <v>2.57719813953489</v>
          </cell>
          <cell r="Y165">
            <v>2.57719813953489</v>
          </cell>
          <cell r="Z165">
            <v>2.57719813953489</v>
          </cell>
          <cell r="AA165">
            <v>2.57719813953489</v>
          </cell>
          <cell r="AD165">
            <v>4.8182400000000101</v>
          </cell>
          <cell r="AE165">
            <v>4.8182400000000101</v>
          </cell>
          <cell r="AF165">
            <v>4.8182400000000101</v>
          </cell>
          <cell r="AG165">
            <v>4.8182400000000101</v>
          </cell>
          <cell r="AH165">
            <v>4.8182400000000101</v>
          </cell>
          <cell r="AI165">
            <v>4.8182400000000101</v>
          </cell>
          <cell r="AJ165">
            <v>4.8182400000000101</v>
          </cell>
          <cell r="AK165">
            <v>4.8182400000000101</v>
          </cell>
          <cell r="AL165">
            <v>4.8182400000000101</v>
          </cell>
          <cell r="AM165">
            <v>4.8182400000000101</v>
          </cell>
          <cell r="AN165">
            <v>4.8182400000000101</v>
          </cell>
          <cell r="AO165">
            <v>4.8182400000000101</v>
          </cell>
          <cell r="AP165">
            <v>4.8182400000000101</v>
          </cell>
          <cell r="AQ165">
            <v>4.8182400000000101</v>
          </cell>
          <cell r="AR165">
            <v>4.8182400000000101</v>
          </cell>
          <cell r="AS165">
            <v>4.8182400000000101</v>
          </cell>
          <cell r="AT165">
            <v>4.8182400000000101</v>
          </cell>
          <cell r="AU165">
            <v>4.8182400000000101</v>
          </cell>
          <cell r="AV165">
            <v>4.8182400000000101</v>
          </cell>
          <cell r="AW165">
            <v>4.8182400000000101</v>
          </cell>
          <cell r="AX165">
            <v>4.8182400000000101</v>
          </cell>
          <cell r="AY165">
            <v>4.8182400000000101</v>
          </cell>
          <cell r="AZ165">
            <v>4.8182400000000101</v>
          </cell>
          <cell r="BA165">
            <v>4.8182400000000101</v>
          </cell>
          <cell r="BZ165">
            <v>5.8267088372093099</v>
          </cell>
          <cell r="CH165">
            <v>5.8267088372093099</v>
          </cell>
          <cell r="CI165">
            <v>5.8267088372093099</v>
          </cell>
          <cell r="CJ165">
            <v>5.8267088372093099</v>
          </cell>
          <cell r="CK165">
            <v>5.8267088372093099</v>
          </cell>
          <cell r="CL165">
            <v>5.8267088372093099</v>
          </cell>
          <cell r="CM165">
            <v>5.8267088372093099</v>
          </cell>
          <cell r="CN165">
            <v>5.8267088372093099</v>
          </cell>
          <cell r="CO165">
            <v>5.8267088372093099</v>
          </cell>
          <cell r="CP165">
            <v>5.8267088372093099</v>
          </cell>
          <cell r="CQ165">
            <v>5.8267088372093099</v>
          </cell>
          <cell r="CR165">
            <v>5.8267088372093099</v>
          </cell>
          <cell r="CS165">
            <v>5.8267088372093099</v>
          </cell>
          <cell r="CT165">
            <v>5.8267088372093099</v>
          </cell>
          <cell r="CU165">
            <v>5.8267088372093099</v>
          </cell>
          <cell r="CX165">
            <v>4.2579795348837299</v>
          </cell>
          <cell r="DA165">
            <v>4.2579795348837299</v>
          </cell>
          <cell r="DB165">
            <v>4.2579795348837299</v>
          </cell>
          <cell r="DC165">
            <v>4.2579795348837299</v>
          </cell>
          <cell r="DD165">
            <v>4.2579795348837299</v>
          </cell>
          <cell r="DE165">
            <v>4.2579795348837299</v>
          </cell>
          <cell r="DF165">
            <v>4.2579795348837299</v>
          </cell>
          <cell r="DG165">
            <v>4.2579795348837299</v>
          </cell>
          <cell r="DH165">
            <v>4.2579795348837299</v>
          </cell>
          <cell r="DI165">
            <v>4.2579795348837299</v>
          </cell>
          <cell r="DJ165">
            <v>4.2579795348837299</v>
          </cell>
          <cell r="DK165">
            <v>4.2579795348837299</v>
          </cell>
          <cell r="DL165">
            <v>4.2579795348837299</v>
          </cell>
          <cell r="DM165">
            <v>4.2579795348837299</v>
          </cell>
          <cell r="DN165">
            <v>4.2579795348837299</v>
          </cell>
          <cell r="DO165">
            <v>4.2579795348837299</v>
          </cell>
          <cell r="DP165">
            <v>4.2579795348837299</v>
          </cell>
          <cell r="DQ165">
            <v>4.2579795348837299</v>
          </cell>
          <cell r="DR165">
            <v>4.2579795348837299</v>
          </cell>
          <cell r="DS165">
            <v>4.2579795348837299</v>
          </cell>
          <cell r="DV165">
            <v>9.3003237209302405</v>
          </cell>
          <cell r="DW165">
            <v>9.3003237209302405</v>
          </cell>
          <cell r="DX165">
            <v>9.3003237209302405</v>
          </cell>
          <cell r="DY165">
            <v>9.3003237209302405</v>
          </cell>
          <cell r="DZ165">
            <v>9.3003237209302405</v>
          </cell>
          <cell r="EA165">
            <v>9.3003237209302405</v>
          </cell>
          <cell r="EB165">
            <v>9.3003237209302405</v>
          </cell>
          <cell r="EC165">
            <v>9.3003237209302405</v>
          </cell>
          <cell r="ED165">
            <v>9.3003237209302405</v>
          </cell>
          <cell r="EE165">
            <v>9.3003237209302405</v>
          </cell>
          <cell r="EF165">
            <v>9.3003237209302405</v>
          </cell>
          <cell r="EG165">
            <v>9.3003237209302405</v>
          </cell>
          <cell r="EH165">
            <v>9.3003237209302405</v>
          </cell>
          <cell r="EI165">
            <v>9.3003237209302405</v>
          </cell>
          <cell r="EJ165">
            <v>9.3003237209302405</v>
          </cell>
          <cell r="EK165">
            <v>9.3003237209302405</v>
          </cell>
          <cell r="EL165">
            <v>9.3003237209302405</v>
          </cell>
          <cell r="EM165">
            <v>9.3003237209302405</v>
          </cell>
          <cell r="EN165">
            <v>9.3003237209302405</v>
          </cell>
          <cell r="EO165">
            <v>9.3003237209302405</v>
          </cell>
          <cell r="EP165">
            <v>9.3003237209302405</v>
          </cell>
          <cell r="EQ165">
            <v>9.3003237209302405</v>
          </cell>
          <cell r="ER165">
            <v>8.2918548837215393</v>
          </cell>
          <cell r="ES165">
            <v>9.3003237209302405</v>
          </cell>
          <cell r="EU165">
            <v>3.8097711627907</v>
          </cell>
          <cell r="EY165">
            <v>3.8097711627907</v>
          </cell>
          <cell r="EZ165">
            <v>3.8097711627907</v>
          </cell>
          <cell r="FA165">
            <v>3.8097711627907</v>
          </cell>
          <cell r="FB165">
            <v>3.8097711627907</v>
          </cell>
          <cell r="FC165">
            <v>3.8097711627907</v>
          </cell>
          <cell r="FD165">
            <v>3.8097711627907</v>
          </cell>
          <cell r="FE165">
            <v>3.8097711627907</v>
          </cell>
          <cell r="FF165">
            <v>3.8097711627907</v>
          </cell>
          <cell r="FG165">
            <v>3.8097711627907</v>
          </cell>
          <cell r="FH165">
            <v>3.8097711627907</v>
          </cell>
          <cell r="FI165">
            <v>3.8097711627907</v>
          </cell>
          <cell r="FJ165">
            <v>3.8097711627907</v>
          </cell>
          <cell r="FK165">
            <v>3.8097711627907</v>
          </cell>
          <cell r="FL165">
            <v>3.8097711627907</v>
          </cell>
          <cell r="FM165">
            <v>3.8097711627907</v>
          </cell>
          <cell r="FN165">
            <v>3.8097711627907</v>
          </cell>
          <cell r="FO165">
            <v>3.8097711627907</v>
          </cell>
          <cell r="FP165">
            <v>3.8097711627907</v>
          </cell>
          <cell r="FQ165">
            <v>3.8097711627907</v>
          </cell>
          <cell r="FS165">
            <v>7.6195423255814001</v>
          </cell>
          <cell r="FV165">
            <v>7.6195423255814001</v>
          </cell>
          <cell r="FW165">
            <v>7.6195423255814001</v>
          </cell>
          <cell r="FX165">
            <v>7.6195423255814001</v>
          </cell>
          <cell r="FY165">
            <v>7.6195423255814001</v>
          </cell>
          <cell r="FZ165">
            <v>7.6195423255814001</v>
          </cell>
          <cell r="GA165">
            <v>7.6195423255814001</v>
          </cell>
          <cell r="GB165">
            <v>7.6195423255814001</v>
          </cell>
          <cell r="GC165">
            <v>7.6195423255814001</v>
          </cell>
          <cell r="GD165">
            <v>7.6195423255814001</v>
          </cell>
          <cell r="GE165">
            <v>7.6195423255814001</v>
          </cell>
          <cell r="GF165">
            <v>7.6195423255814001</v>
          </cell>
          <cell r="GG165">
            <v>7.6195423255814001</v>
          </cell>
          <cell r="GH165">
            <v>7.6195423255814001</v>
          </cell>
          <cell r="GI165">
            <v>7.6195423255814001</v>
          </cell>
          <cell r="GJ165">
            <v>7.6195423255814001</v>
          </cell>
          <cell r="GK165">
            <v>7.6195423255814001</v>
          </cell>
          <cell r="GL165">
            <v>7.6195423255814001</v>
          </cell>
          <cell r="GM165">
            <v>7.6195423255814001</v>
          </cell>
          <cell r="GN165">
            <v>7.6195423255814001</v>
          </cell>
          <cell r="GO165">
            <v>7.6195423255814001</v>
          </cell>
        </row>
        <row r="166">
          <cell r="F166">
            <v>31.1910006976745</v>
          </cell>
          <cell r="N166">
            <v>31.1910006976745</v>
          </cell>
          <cell r="O166">
            <v>31.1910006976745</v>
          </cell>
          <cell r="P166">
            <v>31.1910006976745</v>
          </cell>
          <cell r="Q166">
            <v>31.1910006976745</v>
          </cell>
          <cell r="R166">
            <v>31.1910006976745</v>
          </cell>
          <cell r="S166">
            <v>31.1910006976745</v>
          </cell>
          <cell r="T166">
            <v>31.1910006976745</v>
          </cell>
          <cell r="U166">
            <v>31.1910006976745</v>
          </cell>
          <cell r="V166">
            <v>31.1910006976745</v>
          </cell>
          <cell r="W166">
            <v>31.1910006976745</v>
          </cell>
          <cell r="X166">
            <v>31.1910006976745</v>
          </cell>
          <cell r="Y166">
            <v>31.1910006976745</v>
          </cell>
          <cell r="Z166">
            <v>31.1910006976745</v>
          </cell>
          <cell r="AA166">
            <v>31.1910006976745</v>
          </cell>
          <cell r="AD166">
            <v>58.313610000000097</v>
          </cell>
          <cell r="AI166">
            <v>35.801844279057399</v>
          </cell>
          <cell r="AJ166">
            <v>58.313610000000097</v>
          </cell>
          <cell r="AK166">
            <v>58.313610000000097</v>
          </cell>
          <cell r="AL166">
            <v>58.313610000000097</v>
          </cell>
          <cell r="AM166">
            <v>58.313610000000097</v>
          </cell>
          <cell r="AN166">
            <v>58.313610000000097</v>
          </cell>
          <cell r="AO166">
            <v>58.313610000000097</v>
          </cell>
          <cell r="AP166">
            <v>58.313610000000097</v>
          </cell>
          <cell r="AQ166">
            <v>58.313610000000097</v>
          </cell>
          <cell r="AR166">
            <v>58.313610000000097</v>
          </cell>
          <cell r="AS166">
            <v>58.313610000000097</v>
          </cell>
          <cell r="AT166">
            <v>58.313610000000097</v>
          </cell>
          <cell r="AU166">
            <v>58.313610000000097</v>
          </cell>
          <cell r="AV166">
            <v>58.313610000000097</v>
          </cell>
          <cell r="AW166">
            <v>58.313610000000097</v>
          </cell>
          <cell r="AX166">
            <v>58.313610000000097</v>
          </cell>
          <cell r="AY166">
            <v>58.313610000000097</v>
          </cell>
          <cell r="AZ166">
            <v>58.313610000000097</v>
          </cell>
          <cell r="BZ166">
            <v>70.518784186046602</v>
          </cell>
          <cell r="CH166">
            <v>70.518784186046602</v>
          </cell>
          <cell r="CI166">
            <v>70.518784186046602</v>
          </cell>
          <cell r="CJ166">
            <v>70.518784186046602</v>
          </cell>
          <cell r="CK166">
            <v>70.518784186046602</v>
          </cell>
          <cell r="CL166">
            <v>70.518784186046602</v>
          </cell>
          <cell r="CM166">
            <v>70.518784186046602</v>
          </cell>
          <cell r="CN166">
            <v>70.518784186046602</v>
          </cell>
          <cell r="CO166">
            <v>70.518784186046602</v>
          </cell>
          <cell r="CP166">
            <v>70.518784186046602</v>
          </cell>
          <cell r="CQ166">
            <v>70.518784186046602</v>
          </cell>
          <cell r="CR166">
            <v>70.518784186046602</v>
          </cell>
          <cell r="CS166">
            <v>70.518784186046602</v>
          </cell>
          <cell r="CT166">
            <v>70.518784186046602</v>
          </cell>
          <cell r="CU166">
            <v>70.518784186046602</v>
          </cell>
          <cell r="CX166">
            <v>51.532957674418803</v>
          </cell>
          <cell r="DF166">
            <v>51.532957674418803</v>
          </cell>
          <cell r="DG166">
            <v>51.532957674418803</v>
          </cell>
          <cell r="DH166">
            <v>51.532957674418803</v>
          </cell>
          <cell r="DI166">
            <v>51.532957674418803</v>
          </cell>
          <cell r="DJ166">
            <v>51.532957674418803</v>
          </cell>
          <cell r="DK166">
            <v>51.532957674418803</v>
          </cell>
          <cell r="DL166">
            <v>51.532957674418803</v>
          </cell>
          <cell r="DM166">
            <v>51.532957674418803</v>
          </cell>
          <cell r="DN166">
            <v>51.532957674418803</v>
          </cell>
          <cell r="DO166">
            <v>51.532957674418803</v>
          </cell>
          <cell r="DP166">
            <v>51.532957674418803</v>
          </cell>
          <cell r="DQ166">
            <v>51.532957674418803</v>
          </cell>
          <cell r="DR166">
            <v>51.532957674418803</v>
          </cell>
          <cell r="DS166">
            <v>51.532957674418803</v>
          </cell>
          <cell r="DV166">
            <v>112.558828604651</v>
          </cell>
          <cell r="EB166">
            <v>112.558828604651</v>
          </cell>
          <cell r="EC166">
            <v>112.558828604651</v>
          </cell>
          <cell r="ED166">
            <v>112.558828604651</v>
          </cell>
          <cell r="EE166">
            <v>112.558828604651</v>
          </cell>
          <cell r="EF166">
            <v>112.558828604651</v>
          </cell>
          <cell r="EG166">
            <v>112.558828604651</v>
          </cell>
          <cell r="EH166">
            <v>112.558828604651</v>
          </cell>
          <cell r="EI166">
            <v>112.558828604651</v>
          </cell>
          <cell r="EJ166">
            <v>112.558828604651</v>
          </cell>
          <cell r="EK166">
            <v>112.558828604651</v>
          </cell>
          <cell r="EL166">
            <v>112.558828604651</v>
          </cell>
          <cell r="EM166">
            <v>112.558828604651</v>
          </cell>
          <cell r="EN166">
            <v>112.558828604651</v>
          </cell>
          <cell r="EO166">
            <v>112.558828604651</v>
          </cell>
          <cell r="EP166">
            <v>112.558828604651</v>
          </cell>
          <cell r="EQ166">
            <v>112.558828604651</v>
          </cell>
          <cell r="EU166">
            <v>46.108435813953697</v>
          </cell>
          <cell r="FC166">
            <v>46.108435813953697</v>
          </cell>
          <cell r="FD166">
            <v>46.108435813953697</v>
          </cell>
          <cell r="FE166">
            <v>46.108435813953697</v>
          </cell>
          <cell r="FF166">
            <v>46.108435813953697</v>
          </cell>
          <cell r="FG166">
            <v>46.108435813953697</v>
          </cell>
          <cell r="FH166">
            <v>46.108435813953697</v>
          </cell>
          <cell r="FI166">
            <v>46.108435813953697</v>
          </cell>
          <cell r="FJ166">
            <v>46.108435813953697</v>
          </cell>
          <cell r="FK166">
            <v>46.108435813953697</v>
          </cell>
          <cell r="FL166">
            <v>46.108435813953697</v>
          </cell>
          <cell r="FM166">
            <v>46.108435813953697</v>
          </cell>
          <cell r="FN166">
            <v>46.108435813953697</v>
          </cell>
          <cell r="FO166">
            <v>46.108435813953697</v>
          </cell>
          <cell r="FP166">
            <v>46.108435813953697</v>
          </cell>
          <cell r="FQ166">
            <v>46.108435813953697</v>
          </cell>
          <cell r="FS166">
            <v>92.216871627907096</v>
          </cell>
          <cell r="FZ166">
            <v>92.216871627907096</v>
          </cell>
          <cell r="GA166">
            <v>92.216871627907096</v>
          </cell>
          <cell r="GB166">
            <v>92.216871627907096</v>
          </cell>
          <cell r="GC166">
            <v>92.216871627907096</v>
          </cell>
          <cell r="GD166">
            <v>92.216871627907096</v>
          </cell>
          <cell r="GE166">
            <v>92.216871627907096</v>
          </cell>
          <cell r="GF166">
            <v>92.216871627907096</v>
          </cell>
          <cell r="GG166">
            <v>92.216871627907096</v>
          </cell>
          <cell r="GH166">
            <v>92.216871627907096</v>
          </cell>
          <cell r="GI166">
            <v>92.216871627907096</v>
          </cell>
          <cell r="GJ166">
            <v>92.216871627907096</v>
          </cell>
          <cell r="GK166">
            <v>92.216871627907096</v>
          </cell>
          <cell r="GL166">
            <v>92.216871627907096</v>
          </cell>
          <cell r="GM166">
            <v>92.216871627907096</v>
          </cell>
          <cell r="GN166">
            <v>92.216871627907096</v>
          </cell>
          <cell r="GO166">
            <v>92.216871627907096</v>
          </cell>
        </row>
        <row r="167">
          <cell r="F167">
            <v>0.48322465116279101</v>
          </cell>
          <cell r="N167">
            <v>0.48322465116279101</v>
          </cell>
          <cell r="O167">
            <v>0.48322465116279101</v>
          </cell>
          <cell r="P167">
            <v>0.48322465116279101</v>
          </cell>
          <cell r="Q167">
            <v>0.48322465116279101</v>
          </cell>
          <cell r="R167">
            <v>0.48322465116279101</v>
          </cell>
          <cell r="S167">
            <v>0.48322465116279101</v>
          </cell>
          <cell r="T167">
            <v>0.48322465116279101</v>
          </cell>
          <cell r="U167">
            <v>0.48322465116279101</v>
          </cell>
          <cell r="V167">
            <v>0.48322465116279101</v>
          </cell>
          <cell r="W167">
            <v>0.48322465116279101</v>
          </cell>
          <cell r="X167">
            <v>0.48322465116279101</v>
          </cell>
          <cell r="Y167">
            <v>0.48322465116279101</v>
          </cell>
          <cell r="Z167">
            <v>0.48322465116279101</v>
          </cell>
          <cell r="AA167">
            <v>0.48322465116279101</v>
          </cell>
          <cell r="AD167">
            <v>0.903420000000001</v>
          </cell>
          <cell r="AI167">
            <v>0.55465786046509202</v>
          </cell>
          <cell r="AJ167">
            <v>0.903420000000001</v>
          </cell>
          <cell r="AK167">
            <v>0.903420000000001</v>
          </cell>
          <cell r="AL167">
            <v>0.903420000000001</v>
          </cell>
          <cell r="AM167">
            <v>0.903420000000001</v>
          </cell>
          <cell r="AN167">
            <v>0.903420000000001</v>
          </cell>
          <cell r="AO167">
            <v>0.903420000000001</v>
          </cell>
          <cell r="AP167">
            <v>0.903420000000001</v>
          </cell>
          <cell r="AQ167">
            <v>0.903420000000001</v>
          </cell>
          <cell r="AR167">
            <v>0.903420000000001</v>
          </cell>
          <cell r="AS167">
            <v>0.903420000000001</v>
          </cell>
          <cell r="AT167">
            <v>0.903420000000001</v>
          </cell>
          <cell r="AU167">
            <v>0.903420000000001</v>
          </cell>
          <cell r="AV167">
            <v>0.903420000000001</v>
          </cell>
          <cell r="AW167">
            <v>0.903420000000001</v>
          </cell>
          <cell r="AX167">
            <v>0.903420000000001</v>
          </cell>
          <cell r="AY167">
            <v>0.903420000000001</v>
          </cell>
          <cell r="AZ167">
            <v>0.903420000000001</v>
          </cell>
          <cell r="BZ167">
            <v>1.09250790697675</v>
          </cell>
          <cell r="CH167">
            <v>1.09250790697675</v>
          </cell>
          <cell r="CI167">
            <v>1.09250790697675</v>
          </cell>
          <cell r="CJ167">
            <v>1.09250790697675</v>
          </cell>
          <cell r="CK167">
            <v>1.09250790697675</v>
          </cell>
          <cell r="CL167">
            <v>1.09250790697675</v>
          </cell>
          <cell r="CM167">
            <v>1.09250790697675</v>
          </cell>
          <cell r="CN167">
            <v>1.09250790697675</v>
          </cell>
          <cell r="CO167">
            <v>1.09250790697675</v>
          </cell>
          <cell r="CP167">
            <v>1.09250790697675</v>
          </cell>
          <cell r="CQ167">
            <v>1.09250790697675</v>
          </cell>
          <cell r="CR167">
            <v>1.09250790697675</v>
          </cell>
          <cell r="CS167">
            <v>1.09250790697675</v>
          </cell>
          <cell r="CT167">
            <v>1.09250790697675</v>
          </cell>
          <cell r="CU167">
            <v>1.09250790697675</v>
          </cell>
          <cell r="CX167">
            <v>0.79837116279069997</v>
          </cell>
          <cell r="DF167">
            <v>0.79837116279069997</v>
          </cell>
          <cell r="DG167">
            <v>0.79837116279069997</v>
          </cell>
          <cell r="DH167">
            <v>0.79837116279069997</v>
          </cell>
          <cell r="DI167">
            <v>0.79837116279069997</v>
          </cell>
          <cell r="DJ167">
            <v>0.79837116279069997</v>
          </cell>
          <cell r="DK167">
            <v>0.79837116279069997</v>
          </cell>
          <cell r="DL167">
            <v>0.79837116279069997</v>
          </cell>
          <cell r="DM167">
            <v>0.79837116279069997</v>
          </cell>
          <cell r="DN167">
            <v>0.79837116279069997</v>
          </cell>
          <cell r="DO167">
            <v>0.79837116279069997</v>
          </cell>
          <cell r="DP167">
            <v>0.79837116279069997</v>
          </cell>
          <cell r="DQ167">
            <v>0.79837116279069997</v>
          </cell>
          <cell r="DR167">
            <v>0.79837116279069997</v>
          </cell>
          <cell r="DS167">
            <v>0.79837116279069997</v>
          </cell>
          <cell r="DV167">
            <v>1.7438106976744201</v>
          </cell>
          <cell r="EB167">
            <v>1.7438106976744201</v>
          </cell>
          <cell r="EC167">
            <v>1.7438106976744201</v>
          </cell>
          <cell r="ED167">
            <v>1.7438106976744201</v>
          </cell>
          <cell r="EE167">
            <v>1.7438106976744201</v>
          </cell>
          <cell r="EF167">
            <v>1.7438106976744201</v>
          </cell>
          <cell r="EG167">
            <v>1.7438106976744201</v>
          </cell>
          <cell r="EH167">
            <v>1.7438106976744201</v>
          </cell>
          <cell r="EI167">
            <v>1.7438106976744201</v>
          </cell>
          <cell r="EJ167">
            <v>1.7438106976744201</v>
          </cell>
          <cell r="EK167">
            <v>1.7438106976744201</v>
          </cell>
          <cell r="EL167">
            <v>1.7438106976744201</v>
          </cell>
          <cell r="EM167">
            <v>1.7438106976744201</v>
          </cell>
          <cell r="EN167">
            <v>1.7438106976744201</v>
          </cell>
          <cell r="EO167">
            <v>1.7438106976744201</v>
          </cell>
          <cell r="EP167">
            <v>1.7438106976744201</v>
          </cell>
          <cell r="EQ167">
            <v>1.7438106976744201</v>
          </cell>
          <cell r="EU167">
            <v>0.71433209302325795</v>
          </cell>
          <cell r="FC167">
            <v>0.71433209302325795</v>
          </cell>
          <cell r="FD167">
            <v>0.71433209302325795</v>
          </cell>
          <cell r="FE167">
            <v>0.71433209302325795</v>
          </cell>
          <cell r="FF167">
            <v>0.71433209302325795</v>
          </cell>
          <cell r="FG167">
            <v>0.71433209302325795</v>
          </cell>
          <cell r="FH167">
            <v>0.71433209302325795</v>
          </cell>
          <cell r="FI167">
            <v>0.71433209302325795</v>
          </cell>
          <cell r="FJ167">
            <v>0.71433209302325795</v>
          </cell>
          <cell r="FK167">
            <v>0.71433209302325795</v>
          </cell>
          <cell r="FL167">
            <v>0.71433209302325795</v>
          </cell>
          <cell r="FM167">
            <v>0.71433209302325795</v>
          </cell>
          <cell r="FN167">
            <v>0.71433209302325795</v>
          </cell>
          <cell r="FO167">
            <v>0.71433209302325795</v>
          </cell>
          <cell r="FP167">
            <v>0.71433209302325795</v>
          </cell>
          <cell r="FQ167">
            <v>0.71433209302325795</v>
          </cell>
          <cell r="FS167">
            <v>1.4286641860465099</v>
          </cell>
          <cell r="FZ167">
            <v>1.4286641860465099</v>
          </cell>
          <cell r="GA167">
            <v>1.4286641860465099</v>
          </cell>
          <cell r="GB167">
            <v>1.4286641860465099</v>
          </cell>
          <cell r="GC167">
            <v>1.4286641860465099</v>
          </cell>
          <cell r="GD167">
            <v>1.4286641860465099</v>
          </cell>
          <cell r="GE167">
            <v>1.4286641860465099</v>
          </cell>
          <cell r="GF167">
            <v>1.4286641860465099</v>
          </cell>
          <cell r="GG167">
            <v>1.4286641860465099</v>
          </cell>
          <cell r="GH167">
            <v>1.4286641860465099</v>
          </cell>
          <cell r="GI167">
            <v>1.4286641860465099</v>
          </cell>
          <cell r="GJ167">
            <v>1.4286641860465099</v>
          </cell>
          <cell r="GK167">
            <v>1.4286641860465099</v>
          </cell>
          <cell r="GL167">
            <v>1.4286641860465099</v>
          </cell>
          <cell r="GM167">
            <v>1.4286641860465099</v>
          </cell>
          <cell r="GN167">
            <v>1.4286641860465099</v>
          </cell>
          <cell r="GO167">
            <v>1.4286641860465099</v>
          </cell>
        </row>
        <row r="168">
          <cell r="AD168">
            <v>10.9701</v>
          </cell>
          <cell r="AO168">
            <v>10.9701</v>
          </cell>
          <cell r="AS168">
            <v>10.9701</v>
          </cell>
          <cell r="AT168">
            <v>10.9701</v>
          </cell>
          <cell r="AU168">
            <v>10.9701</v>
          </cell>
          <cell r="AV168">
            <v>10.9701</v>
          </cell>
          <cell r="AW168">
            <v>10.9701</v>
          </cell>
          <cell r="AX168">
            <v>10.9701</v>
          </cell>
          <cell r="AY168">
            <v>10.9701</v>
          </cell>
          <cell r="DI168">
            <v>9.6945069767442096</v>
          </cell>
          <cell r="DO168">
            <v>9.6945069767442096</v>
          </cell>
          <cell r="DP168">
            <v>9.6945069767442096</v>
          </cell>
          <cell r="DQ168">
            <v>9.6945069767442096</v>
          </cell>
          <cell r="DR168">
            <v>9.6945069767442096</v>
          </cell>
          <cell r="DS168">
            <v>9.6945069767442096</v>
          </cell>
          <cell r="DV168">
            <v>21.174844186046499</v>
          </cell>
          <cell r="EG168">
            <v>21.174844186046499</v>
          </cell>
          <cell r="EK168">
            <v>21.174844186046499</v>
          </cell>
          <cell r="EL168">
            <v>21.174844186046499</v>
          </cell>
          <cell r="EM168">
            <v>21.174844186046499</v>
          </cell>
          <cell r="EN168">
            <v>21.174844186046499</v>
          </cell>
          <cell r="EO168">
            <v>21.174844186046499</v>
          </cell>
          <cell r="EP168">
            <v>21.174844186046499</v>
          </cell>
          <cell r="EQ168">
            <v>21.174844186046499</v>
          </cell>
          <cell r="FM168">
            <v>8.6740325581395599</v>
          </cell>
          <cell r="FN168">
            <v>8.6740325581395599</v>
          </cell>
          <cell r="FO168">
            <v>8.6740325581395599</v>
          </cell>
          <cell r="FP168">
            <v>8.6740325581395599</v>
          </cell>
          <cell r="FQ168">
            <v>8.6740325581395599</v>
          </cell>
          <cell r="GJ168">
            <v>11.9003029939265</v>
          </cell>
          <cell r="GK168">
            <v>17.348065116279098</v>
          </cell>
          <cell r="GL168">
            <v>17.348065116279098</v>
          </cell>
          <cell r="GM168">
            <v>17.348065116279098</v>
          </cell>
          <cell r="GN168">
            <v>17.348065116279098</v>
          </cell>
          <cell r="GO168">
            <v>17.348065116279098</v>
          </cell>
        </row>
        <row r="169">
          <cell r="F169">
            <v>939.26109623063599</v>
          </cell>
          <cell r="N169">
            <v>811.21482401545495</v>
          </cell>
          <cell r="O169">
            <v>1079.9385552185699</v>
          </cell>
          <cell r="P169">
            <v>1044.6921709165599</v>
          </cell>
          <cell r="Q169">
            <v>866.26919175069895</v>
          </cell>
          <cell r="R169">
            <v>1029.4768161030499</v>
          </cell>
          <cell r="S169">
            <v>1009.96962926043</v>
          </cell>
          <cell r="T169">
            <v>1043.30825709641</v>
          </cell>
          <cell r="U169">
            <v>1053.1943244955401</v>
          </cell>
          <cell r="V169">
            <v>1003.38164752503</v>
          </cell>
          <cell r="W169">
            <v>835.29688458818998</v>
          </cell>
          <cell r="X169">
            <v>840.058400534886</v>
          </cell>
          <cell r="Y169">
            <v>849.67730930250195</v>
          </cell>
          <cell r="Z169">
            <v>847.31227622781296</v>
          </cell>
          <cell r="AA169">
            <v>698.18604075517999</v>
          </cell>
          <cell r="AD169">
            <v>469.091911973496</v>
          </cell>
          <cell r="AK169">
            <v>557.61824950151197</v>
          </cell>
          <cell r="AL169">
            <v>2071.58261606527</v>
          </cell>
          <cell r="AM169">
            <v>2420.6804417551798</v>
          </cell>
          <cell r="AN169">
            <v>2309.4637380221702</v>
          </cell>
          <cell r="AO169">
            <v>426.002224107617</v>
          </cell>
          <cell r="AP169">
            <v>2220.3175142882601</v>
          </cell>
          <cell r="AQ169">
            <v>2126.7900401291099</v>
          </cell>
          <cell r="AR169">
            <v>1871.1305590485799</v>
          </cell>
          <cell r="AS169">
            <v>1122.08854835956</v>
          </cell>
          <cell r="AT169">
            <v>648.60341913875504</v>
          </cell>
          <cell r="AU169">
            <v>414.45831398686897</v>
          </cell>
          <cell r="AV169">
            <v>424.497081563297</v>
          </cell>
          <cell r="AW169">
            <v>469.70087495783201</v>
          </cell>
          <cell r="AX169">
            <v>563.39042196121704</v>
          </cell>
          <cell r="AY169">
            <v>384.25031927071302</v>
          </cell>
          <cell r="BB169">
            <v>1162.96738519784</v>
          </cell>
          <cell r="BJ169">
            <v>16.296465209558701</v>
          </cell>
          <cell r="BK169">
            <v>861.42158732458097</v>
          </cell>
          <cell r="BL169">
            <v>1187.79182898972</v>
          </cell>
          <cell r="BM169">
            <v>1137.9040571801399</v>
          </cell>
          <cell r="BN169">
            <v>1230.8638507108401</v>
          </cell>
          <cell r="BO169">
            <v>1210.2474553719901</v>
          </cell>
          <cell r="BP169">
            <v>1197.8638609607499</v>
          </cell>
          <cell r="BQ169">
            <v>1189.6992046651501</v>
          </cell>
          <cell r="BR169">
            <v>1135.1945040189</v>
          </cell>
          <cell r="BS169">
            <v>1132.7345279825199</v>
          </cell>
          <cell r="BT169">
            <v>1133.5193976909</v>
          </cell>
          <cell r="BU169">
            <v>971.89553292632797</v>
          </cell>
          <cell r="BV169">
            <v>853.83909842931996</v>
          </cell>
          <cell r="BW169">
            <v>270.40615052515398</v>
          </cell>
          <cell r="BZ169">
            <v>2190.77252219714</v>
          </cell>
          <cell r="CH169">
            <v>850.98485462025894</v>
          </cell>
          <cell r="CI169">
            <v>2377.7868225851198</v>
          </cell>
          <cell r="CJ169">
            <v>2873.2546639215602</v>
          </cell>
          <cell r="CK169">
            <v>2168.7412854239701</v>
          </cell>
          <cell r="CL169">
            <v>2789.18511163427</v>
          </cell>
          <cell r="CM169">
            <v>2649.8074466645298</v>
          </cell>
          <cell r="CN169">
            <v>2595.0363304804901</v>
          </cell>
          <cell r="CO169">
            <v>2562.6872783026502</v>
          </cell>
          <cell r="CP169">
            <v>2454.2154014039802</v>
          </cell>
          <cell r="CQ169">
            <v>2160.4427769973599</v>
          </cell>
          <cell r="CR169">
            <v>2194.5456232138999</v>
          </cell>
          <cell r="CS169">
            <v>1903.1388162622</v>
          </cell>
          <cell r="CT169">
            <v>1791.1119976085799</v>
          </cell>
          <cell r="CU169">
            <v>908.88173733088797</v>
          </cell>
          <cell r="CX169">
            <v>1693.8663372267799</v>
          </cell>
          <cell r="DF169">
            <v>477.53961018718297</v>
          </cell>
          <cell r="DG169">
            <v>1453.5736303875101</v>
          </cell>
          <cell r="DH169">
            <v>1930.6014110957799</v>
          </cell>
          <cell r="DI169">
            <v>1017.08099691494</v>
          </cell>
          <cell r="DJ169">
            <v>2043.8505466786401</v>
          </cell>
          <cell r="DK169">
            <v>1990.7777326028699</v>
          </cell>
          <cell r="DL169">
            <v>1922.4199521165101</v>
          </cell>
          <cell r="DM169">
            <v>1826.68443175107</v>
          </cell>
          <cell r="DN169">
            <v>1713.9606246005401</v>
          </cell>
          <cell r="DO169">
            <v>464.33295344917798</v>
          </cell>
          <cell r="DP169">
            <v>464.48706720154399</v>
          </cell>
          <cell r="DQ169">
            <v>445.24090648624099</v>
          </cell>
          <cell r="DR169">
            <v>243.945450460655</v>
          </cell>
          <cell r="DS169">
            <v>112.87053664457</v>
          </cell>
          <cell r="DV169">
            <v>1206.76858447722</v>
          </cell>
          <cell r="ED169">
            <v>1908.6300915883501</v>
          </cell>
          <cell r="EE169">
            <v>4134.9619777462303</v>
          </cell>
          <cell r="EF169">
            <v>5168.4185829465296</v>
          </cell>
          <cell r="EG169">
            <v>1158.50963791041</v>
          </cell>
          <cell r="EH169">
            <v>5295.2303713191704</v>
          </cell>
          <cell r="EI169">
            <v>5038.0279012737801</v>
          </cell>
          <cell r="EJ169">
            <v>3956.8149817416802</v>
          </cell>
          <cell r="EK169">
            <v>2437.16035387791</v>
          </cell>
          <cell r="EL169">
            <v>1604.98714359258</v>
          </cell>
          <cell r="EM169">
            <v>1147.5205636804401</v>
          </cell>
          <cell r="EN169">
            <v>1151.59453857055</v>
          </cell>
          <cell r="EO169">
            <v>1144.3657987541501</v>
          </cell>
          <cell r="EP169">
            <v>835.06669476112302</v>
          </cell>
          <cell r="EQ169">
            <v>792.00714392664702</v>
          </cell>
          <cell r="EU169">
            <v>1336.7414099770799</v>
          </cell>
          <cell r="FC169">
            <v>1005.82567705117</v>
          </cell>
          <cell r="FD169">
            <v>1362.57011572283</v>
          </cell>
          <cell r="FE169">
            <v>1383.3703621407899</v>
          </cell>
          <cell r="FF169">
            <v>1261.2283370673399</v>
          </cell>
          <cell r="FG169">
            <v>1359.36325890542</v>
          </cell>
          <cell r="FH169">
            <v>1330.3885046043499</v>
          </cell>
          <cell r="FI169">
            <v>1348.28115684049</v>
          </cell>
          <cell r="FJ169">
            <v>1391.4364419585499</v>
          </cell>
          <cell r="FK169">
            <v>1341.47425704535</v>
          </cell>
          <cell r="FL169">
            <v>1205.58059959972</v>
          </cell>
          <cell r="FM169">
            <v>683.96305715308097</v>
          </cell>
          <cell r="FN169">
            <v>173.71794243511101</v>
          </cell>
          <cell r="FO169">
            <v>197.70123655623999</v>
          </cell>
          <cell r="FP169">
            <v>145.766096732459</v>
          </cell>
          <cell r="FQ169">
            <v>244.987695441375</v>
          </cell>
          <cell r="FS169">
            <v>2720.2367450513798</v>
          </cell>
          <cell r="GA169">
            <v>2713.3583139699899</v>
          </cell>
          <cell r="GB169">
            <v>3552.2092150899002</v>
          </cell>
          <cell r="GC169">
            <v>3476.4273260937198</v>
          </cell>
          <cell r="GD169">
            <v>2110.1944574946401</v>
          </cell>
          <cell r="GE169">
            <v>3313.3484145004099</v>
          </cell>
          <cell r="GF169">
            <v>3148.4998116187598</v>
          </cell>
          <cell r="GG169">
            <v>3116.9694890589199</v>
          </cell>
          <cell r="GH169">
            <v>3161.8083266819099</v>
          </cell>
          <cell r="GI169">
            <v>3089.22400314279</v>
          </cell>
          <cell r="GJ169">
            <v>1054.1451199723299</v>
          </cell>
          <cell r="GK169">
            <v>454.32545472111201</v>
          </cell>
          <cell r="GL169">
            <v>551.65837917774104</v>
          </cell>
          <cell r="GM169">
            <v>702.89625927241798</v>
          </cell>
          <cell r="GN169">
            <v>755.97357089110005</v>
          </cell>
          <cell r="GO169">
            <v>1042.13456350362</v>
          </cell>
        </row>
        <row r="170">
          <cell r="F170">
            <v>0.70186901362738496</v>
          </cell>
          <cell r="G170">
            <v>7.0186901362738696E-2</v>
          </cell>
          <cell r="K170">
            <v>7.0186901362738696E-2</v>
          </cell>
          <cell r="L170">
            <v>0.140373802725477</v>
          </cell>
          <cell r="M170">
            <v>0.21056070408821501</v>
          </cell>
          <cell r="N170">
            <v>0.28074760545095401</v>
          </cell>
          <cell r="O170">
            <v>0.35093450681369198</v>
          </cell>
          <cell r="P170">
            <v>0.42112140817643101</v>
          </cell>
          <cell r="Q170">
            <v>0.63168211226464599</v>
          </cell>
          <cell r="R170">
            <v>0.49130830953916899</v>
          </cell>
          <cell r="S170">
            <v>0.56149521090190802</v>
          </cell>
          <cell r="T170">
            <v>0.63168211226464599</v>
          </cell>
          <cell r="U170">
            <v>0.70186901362738496</v>
          </cell>
          <cell r="V170">
            <v>0.70186901362738496</v>
          </cell>
          <cell r="W170">
            <v>0.56149521090190802</v>
          </cell>
          <cell r="X170">
            <v>0.49130830953916899</v>
          </cell>
          <cell r="Y170">
            <v>0.42112140817643101</v>
          </cell>
          <cell r="Z170">
            <v>0.35093450681369198</v>
          </cell>
          <cell r="AA170">
            <v>0.28074760545095401</v>
          </cell>
          <cell r="AB170">
            <v>0.21056070408821501</v>
          </cell>
          <cell r="AC170">
            <v>0.140373802725477</v>
          </cell>
          <cell r="AD170">
            <v>1.3121898950424999</v>
          </cell>
          <cell r="AE170">
            <v>0.39365696851274901</v>
          </cell>
          <cell r="AF170">
            <v>0.26243797900849902</v>
          </cell>
          <cell r="AG170">
            <v>0.13121898950424901</v>
          </cell>
          <cell r="AH170">
            <v>0.26243797900849902</v>
          </cell>
          <cell r="AI170">
            <v>0.39365696851274901</v>
          </cell>
          <cell r="AJ170">
            <v>0.52487595801699904</v>
          </cell>
          <cell r="AK170">
            <v>0.65609494752124997</v>
          </cell>
          <cell r="AL170">
            <v>0.78731393702550001</v>
          </cell>
          <cell r="AM170">
            <v>0.91853292652975005</v>
          </cell>
          <cell r="AN170">
            <v>1.0497519160340001</v>
          </cell>
          <cell r="AO170">
            <v>1.3121898950424999</v>
          </cell>
          <cell r="AP170">
            <v>1.18097090553825</v>
          </cell>
          <cell r="AQ170">
            <v>1.3121898950424999</v>
          </cell>
          <cell r="AR170">
            <v>1.3121898950424999</v>
          </cell>
          <cell r="AS170">
            <v>1.3121898950424999</v>
          </cell>
          <cell r="AT170">
            <v>1.3121898950424999</v>
          </cell>
          <cell r="AU170">
            <v>1.3121898950424999</v>
          </cell>
          <cell r="AV170">
            <v>1.18097090553825</v>
          </cell>
          <cell r="AW170">
            <v>1.0497519160340001</v>
          </cell>
          <cell r="AX170">
            <v>0.91853292652975005</v>
          </cell>
          <cell r="AY170">
            <v>0.78731393702550001</v>
          </cell>
          <cell r="AZ170">
            <v>0.65609494752124997</v>
          </cell>
          <cell r="BA170">
            <v>0.52487595801699904</v>
          </cell>
          <cell r="BZ170">
            <v>1.1107840041755099</v>
          </cell>
          <cell r="CH170">
            <v>0.15868342916792999</v>
          </cell>
          <cell r="CI170">
            <v>0.31736685833586098</v>
          </cell>
          <cell r="CJ170">
            <v>0.47605028750379103</v>
          </cell>
          <cell r="CK170">
            <v>0.95210057500758105</v>
          </cell>
          <cell r="CL170">
            <v>0.63473371667172196</v>
          </cell>
          <cell r="CM170">
            <v>0.79341714583965095</v>
          </cell>
          <cell r="CN170">
            <v>0.95210057500758105</v>
          </cell>
          <cell r="CO170">
            <v>1.1107840041755099</v>
          </cell>
          <cell r="CP170">
            <v>1.2694674333434399</v>
          </cell>
          <cell r="CQ170">
            <v>0.79341714583965095</v>
          </cell>
          <cell r="CR170">
            <v>0.63473371667172196</v>
          </cell>
          <cell r="CS170">
            <v>0.47605028750379103</v>
          </cell>
          <cell r="CT170">
            <v>0.31736685833586098</v>
          </cell>
          <cell r="CU170">
            <v>0.15868342916792999</v>
          </cell>
          <cell r="CX170">
            <v>1.1596096746887199</v>
          </cell>
          <cell r="CY170">
            <v>0.23192193493774399</v>
          </cell>
          <cell r="CZ170">
            <v>0.11596096746887199</v>
          </cell>
          <cell r="DC170">
            <v>0.11596096746887199</v>
          </cell>
          <cell r="DD170">
            <v>0.23192193493774399</v>
          </cell>
          <cell r="DE170">
            <v>0.34788290240661701</v>
          </cell>
          <cell r="DF170">
            <v>0.46384386987548898</v>
          </cell>
          <cell r="DG170">
            <v>0.57980483734436095</v>
          </cell>
          <cell r="DH170">
            <v>0.69576580481323302</v>
          </cell>
          <cell r="DI170">
            <v>1.1596096746887199</v>
          </cell>
          <cell r="DJ170">
            <v>0.81172677228210599</v>
          </cell>
          <cell r="DK170">
            <v>0.92768773975097796</v>
          </cell>
          <cell r="DL170">
            <v>1.0436487072198499</v>
          </cell>
          <cell r="DM170">
            <v>1.1596096746887199</v>
          </cell>
          <cell r="DN170">
            <v>1.1596096746887199</v>
          </cell>
          <cell r="DO170">
            <v>1.0436487072198499</v>
          </cell>
          <cell r="DP170">
            <v>0.92768773975097796</v>
          </cell>
          <cell r="DQ170">
            <v>0.81172677228210599</v>
          </cell>
          <cell r="DR170">
            <v>0.69576580481323302</v>
          </cell>
          <cell r="DS170">
            <v>0.57980483734436095</v>
          </cell>
          <cell r="DT170">
            <v>0.46384386987548898</v>
          </cell>
          <cell r="DU170">
            <v>0.34788290240661701</v>
          </cell>
          <cell r="DV170">
            <v>2.5328316578727401</v>
          </cell>
          <cell r="DW170">
            <v>0.506566331574547</v>
          </cell>
          <cell r="DX170">
            <v>0.253283165787274</v>
          </cell>
          <cell r="DZ170">
            <v>0.16020923137145901</v>
          </cell>
          <cell r="EA170">
            <v>0.41349239715873298</v>
          </cell>
          <cell r="EB170">
            <v>0.66677556294600704</v>
          </cell>
          <cell r="EC170">
            <v>0.92005872873327899</v>
          </cell>
          <cell r="ED170">
            <v>1.17334189452055</v>
          </cell>
          <cell r="EE170">
            <v>1.4266250603078301</v>
          </cell>
          <cell r="EF170">
            <v>1.6799082260950899</v>
          </cell>
          <cell r="EG170">
            <v>2.5328316578727401</v>
          </cell>
          <cell r="EH170">
            <v>1.93319139188237</v>
          </cell>
          <cell r="EI170">
            <v>2.1864745576696398</v>
          </cell>
          <cell r="EJ170">
            <v>2.4397577234569199</v>
          </cell>
          <cell r="EK170">
            <v>2.5328316578727401</v>
          </cell>
          <cell r="EL170">
            <v>2.5328316578727401</v>
          </cell>
          <cell r="EM170">
            <v>2.2795484920854601</v>
          </cell>
          <cell r="EN170">
            <v>2.0262653262981898</v>
          </cell>
          <cell r="EO170">
            <v>1.77298216051091</v>
          </cell>
          <cell r="EP170">
            <v>1.5196989947236399</v>
          </cell>
          <cell r="EQ170">
            <v>1.2664158289363601</v>
          </cell>
          <cell r="ER170">
            <v>1.01313266314909</v>
          </cell>
          <cell r="ES170">
            <v>0.75984949736181995</v>
          </cell>
          <cell r="EU170">
            <v>1.0375454984057</v>
          </cell>
          <cell r="EV170">
            <v>0.20750909968114001</v>
          </cell>
          <cell r="EW170">
            <v>0.103754549840569</v>
          </cell>
          <cell r="EZ170">
            <v>0.103754549840569</v>
          </cell>
          <cell r="FA170">
            <v>0.20750909968114001</v>
          </cell>
          <cell r="FB170">
            <v>0.31126364952170998</v>
          </cell>
          <cell r="FC170">
            <v>0.41501819936228002</v>
          </cell>
          <cell r="FD170">
            <v>0.51877274920284899</v>
          </cell>
          <cell r="FE170">
            <v>0.62252729904341897</v>
          </cell>
          <cell r="FF170">
            <v>1.0375454984057</v>
          </cell>
          <cell r="FG170">
            <v>0.72628184888398895</v>
          </cell>
          <cell r="FH170">
            <v>0.83003639872455903</v>
          </cell>
          <cell r="FI170">
            <v>0.93379094856512901</v>
          </cell>
          <cell r="FJ170">
            <v>1.0375454984057</v>
          </cell>
          <cell r="FK170">
            <v>1.0375454984057</v>
          </cell>
          <cell r="FL170">
            <v>0.93379094856512901</v>
          </cell>
          <cell r="FM170">
            <v>0.83003639872455903</v>
          </cell>
          <cell r="FN170">
            <v>0.72628184888398895</v>
          </cell>
          <cell r="FO170">
            <v>0.62252729904341897</v>
          </cell>
          <cell r="FP170">
            <v>0.51877274920284899</v>
          </cell>
          <cell r="FQ170">
            <v>0.41501819936228002</v>
          </cell>
          <cell r="FR170">
            <v>0.31126364952170998</v>
          </cell>
          <cell r="FS170">
            <v>2.0750909968114</v>
          </cell>
          <cell r="FT170">
            <v>0.62252729904341897</v>
          </cell>
          <cell r="FU170">
            <v>0.41501819936228002</v>
          </cell>
          <cell r="FV170">
            <v>0.20750909968114101</v>
          </cell>
          <cell r="FW170">
            <v>0.20750909968114101</v>
          </cell>
          <cell r="FX170">
            <v>0.41501819936228002</v>
          </cell>
          <cell r="FY170">
            <v>0.62252729904341897</v>
          </cell>
          <cell r="FZ170">
            <v>0.83003639872455903</v>
          </cell>
          <cell r="GA170">
            <v>1.0375454984057</v>
          </cell>
          <cell r="GB170">
            <v>1.2450545980868399</v>
          </cell>
          <cell r="GC170">
            <v>1.4525636977679799</v>
          </cell>
          <cell r="GD170">
            <v>2.0750909968114</v>
          </cell>
          <cell r="GE170">
            <v>1.6600727974491201</v>
          </cell>
          <cell r="GF170">
            <v>1.86758189713026</v>
          </cell>
          <cell r="GG170">
            <v>2.0750909968114</v>
          </cell>
          <cell r="GH170">
            <v>2.0750909968114</v>
          </cell>
          <cell r="GI170">
            <v>2.0750909968114</v>
          </cell>
          <cell r="GJ170">
            <v>2.0750909968114</v>
          </cell>
          <cell r="GK170">
            <v>1.86758189713026</v>
          </cell>
          <cell r="GL170">
            <v>1.6600727974491201</v>
          </cell>
          <cell r="GM170">
            <v>1.4525636977679799</v>
          </cell>
          <cell r="GN170">
            <v>1.2450545980868399</v>
          </cell>
          <cell r="GO170">
            <v>1.0375454984057</v>
          </cell>
        </row>
        <row r="171">
          <cell r="F171">
            <v>1.1022299631252801</v>
          </cell>
          <cell r="G171">
            <v>0.11022299631252799</v>
          </cell>
          <cell r="K171">
            <v>0.11022299631252799</v>
          </cell>
          <cell r="L171">
            <v>0.22044599262505599</v>
          </cell>
          <cell r="M171">
            <v>0.33066898893758301</v>
          </cell>
          <cell r="N171">
            <v>0.44089198525011097</v>
          </cell>
          <cell r="O171">
            <v>0.55111498156263905</v>
          </cell>
          <cell r="P171">
            <v>0.66133797787516602</v>
          </cell>
          <cell r="Q171">
            <v>0.99200696681274902</v>
          </cell>
          <cell r="R171">
            <v>0.77156097418769398</v>
          </cell>
          <cell r="S171">
            <v>0.88178397050022195</v>
          </cell>
          <cell r="T171">
            <v>0.99200696681274902</v>
          </cell>
          <cell r="U171">
            <v>1.1022299631252801</v>
          </cell>
          <cell r="V171">
            <v>1.1022299631252801</v>
          </cell>
          <cell r="W171">
            <v>0.88178397050022195</v>
          </cell>
          <cell r="X171">
            <v>0.77156097418769398</v>
          </cell>
          <cell r="Y171">
            <v>0.66133797787516602</v>
          </cell>
          <cell r="Z171">
            <v>0.55111498156263905</v>
          </cell>
          <cell r="AA171">
            <v>0.44089198525011097</v>
          </cell>
          <cell r="AB171">
            <v>0.33066898893758301</v>
          </cell>
          <cell r="AC171">
            <v>0.22044599262505599</v>
          </cell>
          <cell r="AD171">
            <v>2.06069080062551</v>
          </cell>
          <cell r="AE171">
            <v>0.61820724018765405</v>
          </cell>
          <cell r="AF171">
            <v>0.41213816012510301</v>
          </cell>
          <cell r="AG171">
            <v>0.20606908006255101</v>
          </cell>
          <cell r="AH171">
            <v>0.41213816012510301</v>
          </cell>
          <cell r="AI171">
            <v>0.61820724018765405</v>
          </cell>
          <cell r="AJ171">
            <v>0.82427632025020703</v>
          </cell>
          <cell r="AK171">
            <v>1.0303454003127599</v>
          </cell>
          <cell r="AL171">
            <v>1.2364144803753201</v>
          </cell>
          <cell r="AM171">
            <v>1.4424835604378601</v>
          </cell>
          <cell r="AN171">
            <v>1.6485526405004101</v>
          </cell>
          <cell r="AO171">
            <v>2.06069080062551</v>
          </cell>
          <cell r="AP171">
            <v>1.85462172056297</v>
          </cell>
          <cell r="AQ171">
            <v>2.06069080062551</v>
          </cell>
          <cell r="AR171">
            <v>2.06069080062551</v>
          </cell>
          <cell r="AS171">
            <v>2.06069080062551</v>
          </cell>
          <cell r="AT171">
            <v>2.06069080062551</v>
          </cell>
          <cell r="AU171">
            <v>2.06069080062551</v>
          </cell>
          <cell r="AV171">
            <v>1.85462172056297</v>
          </cell>
          <cell r="AW171">
            <v>1.6485526405004101</v>
          </cell>
          <cell r="AX171">
            <v>1.4424835604378601</v>
          </cell>
          <cell r="AY171">
            <v>1.2364144803753201</v>
          </cell>
          <cell r="AZ171">
            <v>1.0303454003127599</v>
          </cell>
          <cell r="BA171">
            <v>0.82427632025020703</v>
          </cell>
          <cell r="BZ171">
            <v>1.74439872425043</v>
          </cell>
          <cell r="CH171">
            <v>0.249199817750062</v>
          </cell>
          <cell r="CI171">
            <v>0.498399635500125</v>
          </cell>
          <cell r="CJ171">
            <v>0.74759945325018695</v>
          </cell>
          <cell r="CK171">
            <v>1.4951989065003699</v>
          </cell>
          <cell r="CL171">
            <v>0.99679927100025001</v>
          </cell>
          <cell r="CM171">
            <v>1.2459990887503201</v>
          </cell>
          <cell r="CN171">
            <v>1.4951989065003699</v>
          </cell>
          <cell r="CO171">
            <v>1.74439872425043</v>
          </cell>
          <cell r="CP171">
            <v>1.9935985420005</v>
          </cell>
          <cell r="CQ171">
            <v>1.2459990887503201</v>
          </cell>
          <cell r="CR171">
            <v>0.99679927100025001</v>
          </cell>
          <cell r="CS171">
            <v>0.74759945325018695</v>
          </cell>
          <cell r="CT171">
            <v>0.498399635500125</v>
          </cell>
          <cell r="CU171">
            <v>0.249199817750062</v>
          </cell>
          <cell r="CX171">
            <v>1.8210755912504599</v>
          </cell>
          <cell r="CY171">
            <v>0.36421511825009101</v>
          </cell>
          <cell r="CZ171">
            <v>0.182107559125046</v>
          </cell>
          <cell r="DC171">
            <v>0.182107559125046</v>
          </cell>
          <cell r="DD171">
            <v>0.36421511825009101</v>
          </cell>
          <cell r="DE171">
            <v>0.54632267737513796</v>
          </cell>
          <cell r="DF171">
            <v>0.72843023650018301</v>
          </cell>
          <cell r="DG171">
            <v>0.91053779562522896</v>
          </cell>
          <cell r="DH171">
            <v>1.0926453547502699</v>
          </cell>
          <cell r="DI171">
            <v>1.8210755912504599</v>
          </cell>
          <cell r="DJ171">
            <v>1.27475291387532</v>
          </cell>
          <cell r="DK171">
            <v>1.45686047300036</v>
          </cell>
          <cell r="DL171">
            <v>1.6389680321254101</v>
          </cell>
          <cell r="DM171">
            <v>1.8210755912504599</v>
          </cell>
          <cell r="DN171">
            <v>1.8210755912504599</v>
          </cell>
          <cell r="DO171">
            <v>1.6389680321254101</v>
          </cell>
          <cell r="DP171">
            <v>1.45686047300036</v>
          </cell>
          <cell r="DQ171">
            <v>1.27475291387532</v>
          </cell>
          <cell r="DR171">
            <v>1.0926453547502699</v>
          </cell>
          <cell r="DS171">
            <v>0.91053779562522896</v>
          </cell>
          <cell r="DT171">
            <v>0.72843023650018301</v>
          </cell>
          <cell r="DU171">
            <v>0.54632267737513796</v>
          </cell>
          <cell r="DV171">
            <v>3.9776124756259899</v>
          </cell>
          <cell r="DW171">
            <v>0.79552249512520001</v>
          </cell>
          <cell r="DX171">
            <v>0.39776124756259901</v>
          </cell>
          <cell r="DZ171">
            <v>0.25159596984379701</v>
          </cell>
          <cell r="EA171">
            <v>0.64935721740639596</v>
          </cell>
          <cell r="EB171">
            <v>1.047118464969</v>
          </cell>
          <cell r="EC171">
            <v>1.44487971253159</v>
          </cell>
          <cell r="ED171">
            <v>1.8426409600942</v>
          </cell>
          <cell r="EE171">
            <v>2.24040220765679</v>
          </cell>
          <cell r="EF171">
            <v>2.6381634552194</v>
          </cell>
          <cell r="EG171">
            <v>3.9776124756259899</v>
          </cell>
          <cell r="EH171">
            <v>3.03592470278199</v>
          </cell>
          <cell r="EI171">
            <v>3.4336859503446</v>
          </cell>
          <cell r="EJ171">
            <v>3.83144719790719</v>
          </cell>
          <cell r="EK171">
            <v>3.9776124756259899</v>
          </cell>
          <cell r="EL171">
            <v>3.9776124756259899</v>
          </cell>
          <cell r="EM171">
            <v>3.5798512280633998</v>
          </cell>
          <cell r="EN171">
            <v>3.1820899805007898</v>
          </cell>
          <cell r="EO171">
            <v>2.7843287329381998</v>
          </cell>
          <cell r="EP171">
            <v>2.3865674853756</v>
          </cell>
          <cell r="EQ171">
            <v>1.988806237813</v>
          </cell>
          <cell r="ER171">
            <v>1.5910449902504</v>
          </cell>
          <cell r="ES171">
            <v>1.1932837426878</v>
          </cell>
          <cell r="EU171">
            <v>1.6293834237504099</v>
          </cell>
          <cell r="EV171">
            <v>0.32587668475008202</v>
          </cell>
          <cell r="EW171">
            <v>0.16293834237504101</v>
          </cell>
          <cell r="EZ171">
            <v>0.16293834237504101</v>
          </cell>
          <cell r="FA171">
            <v>0.32587668475008202</v>
          </cell>
          <cell r="FB171">
            <v>0.48881502712512298</v>
          </cell>
          <cell r="FC171">
            <v>0.65175336950016305</v>
          </cell>
          <cell r="FD171">
            <v>0.81469171187520395</v>
          </cell>
          <cell r="FE171">
            <v>0.97763005425024596</v>
          </cell>
          <cell r="FF171">
            <v>1.6293834237504099</v>
          </cell>
          <cell r="FG171">
            <v>1.14056839662529</v>
          </cell>
          <cell r="FH171">
            <v>1.3035067390003301</v>
          </cell>
          <cell r="FI171">
            <v>1.46644508137537</v>
          </cell>
          <cell r="FJ171">
            <v>1.6293834237504099</v>
          </cell>
          <cell r="FK171">
            <v>1.6293834237504099</v>
          </cell>
          <cell r="FL171">
            <v>1.46644508137537</v>
          </cell>
          <cell r="FM171">
            <v>1.3035067390003301</v>
          </cell>
          <cell r="FN171">
            <v>1.14056839662529</v>
          </cell>
          <cell r="FO171">
            <v>0.97763005425024596</v>
          </cell>
          <cell r="FP171">
            <v>0.81469171187520395</v>
          </cell>
          <cell r="FQ171">
            <v>0.65175336950016305</v>
          </cell>
          <cell r="FR171">
            <v>0.48881502712512298</v>
          </cell>
          <cell r="FS171">
            <v>3.2587668475008198</v>
          </cell>
          <cell r="FT171">
            <v>0.97763005425024596</v>
          </cell>
          <cell r="FU171">
            <v>0.65175336950016505</v>
          </cell>
          <cell r="FV171">
            <v>0.32587668475008302</v>
          </cell>
          <cell r="FW171">
            <v>0.32587668475008302</v>
          </cell>
          <cell r="FX171">
            <v>0.65175336950016505</v>
          </cell>
          <cell r="FY171">
            <v>0.97763005425024596</v>
          </cell>
          <cell r="FZ171">
            <v>1.3035067390003301</v>
          </cell>
          <cell r="GA171">
            <v>1.6293834237504099</v>
          </cell>
          <cell r="GB171">
            <v>1.9552601085004899</v>
          </cell>
          <cell r="GC171">
            <v>2.2811367932505702</v>
          </cell>
          <cell r="GD171">
            <v>3.2587668475008198</v>
          </cell>
          <cell r="GE171">
            <v>2.60701347800065</v>
          </cell>
          <cell r="GF171">
            <v>2.93289016275074</v>
          </cell>
          <cell r="GG171">
            <v>3.2587668475008198</v>
          </cell>
          <cell r="GH171">
            <v>3.2587668475008198</v>
          </cell>
          <cell r="GI171">
            <v>3.2587668475008198</v>
          </cell>
          <cell r="GJ171">
            <v>3.2587668475008198</v>
          </cell>
          <cell r="GK171">
            <v>2.93289016275074</v>
          </cell>
          <cell r="GL171">
            <v>2.60701347800065</v>
          </cell>
          <cell r="GM171">
            <v>2.2811367932505702</v>
          </cell>
          <cell r="GN171">
            <v>1.9552601085004899</v>
          </cell>
          <cell r="GO171">
            <v>1.6293834237504099</v>
          </cell>
        </row>
        <row r="176">
          <cell r="F176">
            <v>1296.5342245746899</v>
          </cell>
          <cell r="G176">
            <v>1331.4636854194</v>
          </cell>
          <cell r="H176">
            <v>1336.79190826012</v>
          </cell>
          <cell r="I176">
            <v>1312.51889309685</v>
          </cell>
          <cell r="J176">
            <v>1316.0710416573299</v>
          </cell>
          <cell r="K176">
            <v>1332.64773493956</v>
          </cell>
          <cell r="L176">
            <v>1332.64773493956</v>
          </cell>
          <cell r="M176">
            <v>1343.3041806209901</v>
          </cell>
          <cell r="N176">
            <v>1352.77657678227</v>
          </cell>
          <cell r="O176">
            <v>1393.03426046769</v>
          </cell>
          <cell r="P176">
            <v>1406.0588051894499</v>
          </cell>
          <cell r="Q176">
            <v>1279.3655065323801</v>
          </cell>
          <cell r="R176">
            <v>1398.95450806849</v>
          </cell>
          <cell r="S176">
            <v>1379.41769098586</v>
          </cell>
          <cell r="T176">
            <v>1373.49744338506</v>
          </cell>
          <cell r="U176">
            <v>1365.2090967439501</v>
          </cell>
          <cell r="V176">
            <v>1316.0710416573299</v>
          </cell>
          <cell r="W176">
            <v>1276.4053827319799</v>
          </cell>
          <cell r="X176">
            <v>1276.9974074920599</v>
          </cell>
          <cell r="Y176">
            <v>1287.6538531735</v>
          </cell>
          <cell r="Z176">
            <v>1300.0863731351701</v>
          </cell>
          <cell r="AA176">
            <v>1304.8225712158101</v>
          </cell>
          <cell r="AB176">
            <v>1305.4145959758901</v>
          </cell>
          <cell r="AC176">
            <v>1319.0311654577299</v>
          </cell>
          <cell r="AD176">
            <v>2590.1083253489901</v>
          </cell>
          <cell r="AE176">
            <v>3148.3876741042</v>
          </cell>
          <cell r="AF176">
            <v>3146.6115998239702</v>
          </cell>
          <cell r="AG176">
            <v>3001.5655336044301</v>
          </cell>
          <cell r="AH176">
            <v>2989.7250384028298</v>
          </cell>
          <cell r="AI176">
            <v>3128.2588322615002</v>
          </cell>
          <cell r="AJ176">
            <v>3120.56251038046</v>
          </cell>
          <cell r="AK176">
            <v>3156.0839959852401</v>
          </cell>
          <cell r="AL176">
            <v>3166.74044166668</v>
          </cell>
          <cell r="AM176">
            <v>3185.6852339892398</v>
          </cell>
          <cell r="AN176">
            <v>3151.9398226646799</v>
          </cell>
          <cell r="AO176">
            <v>2564.6512606655601</v>
          </cell>
          <cell r="AP176">
            <v>3066.6882572131999</v>
          </cell>
          <cell r="AQ176">
            <v>2980.2526422415499</v>
          </cell>
          <cell r="AR176">
            <v>2920.4581414734998</v>
          </cell>
          <cell r="AS176">
            <v>2875.4642597074298</v>
          </cell>
          <cell r="AT176">
            <v>2787.2525704555401</v>
          </cell>
          <cell r="AU176">
            <v>2565.2432854256399</v>
          </cell>
          <cell r="AV176">
            <v>2577.0837806272302</v>
          </cell>
          <cell r="AW176">
            <v>2625.6298109537702</v>
          </cell>
          <cell r="AX176">
            <v>2720.9457973266099</v>
          </cell>
          <cell r="AY176">
            <v>2852.9673188244101</v>
          </cell>
          <cell r="AZ176">
            <v>2983.8047908020299</v>
          </cell>
          <cell r="BA176">
            <v>3135.3631293824501</v>
          </cell>
          <cell r="BB176">
            <v>1361.0649234233899</v>
          </cell>
          <cell r="BC176">
            <v>1382.9698395463399</v>
          </cell>
          <cell r="BD176">
            <v>1389.4821119072201</v>
          </cell>
          <cell r="BE176">
            <v>1361.0649234233899</v>
          </cell>
          <cell r="BF176">
            <v>1364.6170719838699</v>
          </cell>
          <cell r="BG176">
            <v>1380.00971574594</v>
          </cell>
          <cell r="BH176">
            <v>1376.45756718546</v>
          </cell>
          <cell r="BI176">
            <v>1382.9698395463399</v>
          </cell>
          <cell r="BJ176">
            <v>1379.41769098586</v>
          </cell>
          <cell r="BK176">
            <v>1387.7060376269801</v>
          </cell>
          <cell r="BL176">
            <v>1416.71525087089</v>
          </cell>
          <cell r="BM176">
            <v>1342.1201311008399</v>
          </cell>
          <cell r="BN176">
            <v>1446.3164888748699</v>
          </cell>
          <cell r="BO176">
            <v>1433.8839689132001</v>
          </cell>
          <cell r="BP176">
            <v>1430.3318203527199</v>
          </cell>
          <cell r="BQ176">
            <v>1416.12322611081</v>
          </cell>
          <cell r="BR176">
            <v>1362.8409977036299</v>
          </cell>
          <cell r="BS176">
            <v>1335.01583397988</v>
          </cell>
          <cell r="BT176">
            <v>1337.3839330201999</v>
          </cell>
          <cell r="BU176">
            <v>1346.8563291814701</v>
          </cell>
          <cell r="BV176">
            <v>1357.51277486291</v>
          </cell>
          <cell r="BW176">
            <v>1362.8409977036299</v>
          </cell>
          <cell r="BX176">
            <v>1356.32872534275</v>
          </cell>
          <cell r="BY176">
            <v>1369.9452948245801</v>
          </cell>
          <cell r="BZ176">
            <v>3047.1514401305699</v>
          </cell>
          <cell r="CA176">
            <v>3644.5044230510598</v>
          </cell>
          <cell r="CB176">
            <v>3644.5044230510598</v>
          </cell>
          <cell r="CC176">
            <v>3472.22521786785</v>
          </cell>
          <cell r="CD176">
            <v>3450.32030174489</v>
          </cell>
          <cell r="CE176">
            <v>3617.8633088474699</v>
          </cell>
          <cell r="CF176">
            <v>3600.6945908051498</v>
          </cell>
          <cell r="CG176">
            <v>3628.5197545289002</v>
          </cell>
          <cell r="CH176">
            <v>3618.4553336075501</v>
          </cell>
          <cell r="CI176">
            <v>3584.11789752291</v>
          </cell>
          <cell r="CJ176">
            <v>3611.9430612466699</v>
          </cell>
          <cell r="CK176">
            <v>3026.4305735277799</v>
          </cell>
          <cell r="CL176">
            <v>3591.8142194039501</v>
          </cell>
          <cell r="CM176">
            <v>3496.49823303111</v>
          </cell>
          <cell r="CN176">
            <v>3442.0319551037701</v>
          </cell>
          <cell r="CO176">
            <v>3388.15770193652</v>
          </cell>
          <cell r="CP176">
            <v>3268.5687004003998</v>
          </cell>
          <cell r="CQ176">
            <v>3022.8784249672999</v>
          </cell>
          <cell r="CR176">
            <v>3044.1913163301701</v>
          </cell>
          <cell r="CS176">
            <v>3103.39379233815</v>
          </cell>
          <cell r="CT176">
            <v>3211.73432343275</v>
          </cell>
          <cell r="CU176">
            <v>3341.3877458902102</v>
          </cell>
          <cell r="CV176">
            <v>3462.7528217065701</v>
          </cell>
          <cell r="CW176">
            <v>3633.2559526095401</v>
          </cell>
          <cell r="CX176">
            <v>2228.38119694025</v>
          </cell>
          <cell r="CY176">
            <v>2414.8689963653801</v>
          </cell>
          <cell r="CZ176">
            <v>2464.59907621208</v>
          </cell>
          <cell r="DA176">
            <v>2441.51011056896</v>
          </cell>
          <cell r="DB176">
            <v>2455.7187048108799</v>
          </cell>
          <cell r="DC176">
            <v>2501.8966360971099</v>
          </cell>
          <cell r="DD176">
            <v>2493.0162646959102</v>
          </cell>
          <cell r="DE176">
            <v>2491.24019041567</v>
          </cell>
          <cell r="DF176">
            <v>2475.8475466535901</v>
          </cell>
          <cell r="DG176">
            <v>2470.51932381287</v>
          </cell>
          <cell r="DH176">
            <v>2492.42423993583</v>
          </cell>
          <cell r="DI176">
            <v>2193.4517360955401</v>
          </cell>
          <cell r="DJ176">
            <v>2517.8813046192499</v>
          </cell>
          <cell r="DK176">
            <v>2475.2555218935099</v>
          </cell>
          <cell r="DL176">
            <v>2404.2125506839402</v>
          </cell>
          <cell r="DM176">
            <v>2316.00086143206</v>
          </cell>
          <cell r="DN176">
            <v>2214.7646274584099</v>
          </cell>
          <cell r="DO176">
            <v>2178.0590923334598</v>
          </cell>
          <cell r="DP176">
            <v>2171.5468199725901</v>
          </cell>
          <cell r="DQ176">
            <v>2169.7707456923499</v>
          </cell>
          <cell r="DR176">
            <v>2191.0836370552202</v>
          </cell>
          <cell r="DS176">
            <v>2224.2370236196898</v>
          </cell>
          <cell r="DT176">
            <v>2263.3106577849499</v>
          </cell>
          <cell r="DU176">
            <v>2342.0499508755602</v>
          </cell>
          <cell r="DV176">
            <v>4951.1030685470996</v>
          </cell>
          <cell r="DW176">
            <v>6375.5146412990198</v>
          </cell>
          <cell r="DX176">
            <v>6496.2876923552903</v>
          </cell>
          <cell r="DY176">
            <v>6313.9440662507204</v>
          </cell>
          <cell r="DZ176">
            <v>6313.3520414906397</v>
          </cell>
          <cell r="EA176">
            <v>6636.0055357341198</v>
          </cell>
          <cell r="EB176">
            <v>6617.06074341157</v>
          </cell>
          <cell r="EC176">
            <v>6642.51780809501</v>
          </cell>
          <cell r="ED176">
            <v>6579.7631835265502</v>
          </cell>
          <cell r="EE176">
            <v>6414.5882754642898</v>
          </cell>
          <cell r="EF176">
            <v>6342.3612547345601</v>
          </cell>
          <cell r="EG176">
            <v>4909.6613353415196</v>
          </cell>
          <cell r="EH176">
            <v>6260.6618378435496</v>
          </cell>
          <cell r="EI176">
            <v>6051.6770975353802</v>
          </cell>
          <cell r="EJ176">
            <v>5797.1064507010897</v>
          </cell>
          <cell r="EK176">
            <v>5537.2075810260703</v>
          </cell>
          <cell r="EL176">
            <v>5309.2780483953702</v>
          </cell>
          <cell r="EM176">
            <v>4891.9005925391302</v>
          </cell>
          <cell r="EN176">
            <v>4896.0447658596904</v>
          </cell>
          <cell r="EO176">
            <v>4937.4864990652704</v>
          </cell>
          <cell r="EP176">
            <v>5090.82091192592</v>
          </cell>
          <cell r="EQ176">
            <v>5407.5541585685996</v>
          </cell>
          <cell r="ER176">
            <v>5748.5604203745597</v>
          </cell>
          <cell r="ES176">
            <v>6184.8826685533404</v>
          </cell>
          <cell r="EU176">
            <v>2237.2615683414501</v>
          </cell>
          <cell r="EV176">
            <v>2222.4609493394501</v>
          </cell>
          <cell r="EW176">
            <v>2226.01309789993</v>
          </cell>
          <cell r="EX176">
            <v>2173.9149190129101</v>
          </cell>
          <cell r="EY176">
            <v>2159.7063247709998</v>
          </cell>
          <cell r="EZ176">
            <v>2170.9547952125099</v>
          </cell>
          <cell r="FA176">
            <v>2163.85049809156</v>
          </cell>
          <cell r="FB176">
            <v>2178.6511170935401</v>
          </cell>
          <cell r="FC176">
            <v>2190.4916122951399</v>
          </cell>
          <cell r="FD176">
            <v>2244.9578902224898</v>
          </cell>
          <cell r="FE176">
            <v>2259.7585092244699</v>
          </cell>
          <cell r="FF176">
            <v>2176.8750428132998</v>
          </cell>
          <cell r="FG176">
            <v>2249.6940883031298</v>
          </cell>
          <cell r="FH176">
            <v>2225.4210731398498</v>
          </cell>
          <cell r="FI176">
            <v>2247.91801402289</v>
          </cell>
          <cell r="FJ176">
            <v>2285.8075986679901</v>
          </cell>
          <cell r="FK176">
            <v>2248.5100387829698</v>
          </cell>
          <cell r="FL176">
            <v>2157.93025049076</v>
          </cell>
          <cell r="FM176">
            <v>2160.29834953108</v>
          </cell>
          <cell r="FN176">
            <v>2172.7308694927501</v>
          </cell>
          <cell r="FO176">
            <v>2186.3474389745802</v>
          </cell>
          <cell r="FP176">
            <v>2194.6357856157001</v>
          </cell>
          <cell r="FQ176">
            <v>2194.6357856157001</v>
          </cell>
          <cell r="FR176">
            <v>2207.66033033746</v>
          </cell>
          <cell r="FS176">
            <v>4646.2103171060198</v>
          </cell>
          <cell r="FT176">
            <v>5722.51133093104</v>
          </cell>
          <cell r="FU176">
            <v>5695.2781919673598</v>
          </cell>
          <cell r="FV176">
            <v>5390.38544052629</v>
          </cell>
          <cell r="FW176">
            <v>5283.8209837119402</v>
          </cell>
          <cell r="FX176">
            <v>5482.1492783386502</v>
          </cell>
          <cell r="FY176">
            <v>5441.8915946532297</v>
          </cell>
          <cell r="FZ176">
            <v>5489.8456002196999</v>
          </cell>
          <cell r="GA176">
            <v>5517.0787391833601</v>
          </cell>
          <cell r="GB176">
            <v>5503.46216970153</v>
          </cell>
          <cell r="GC176">
            <v>5409.3302328488398</v>
          </cell>
          <cell r="GD176">
            <v>4608.3207324609202</v>
          </cell>
          <cell r="GE176">
            <v>5248.2994981071497</v>
          </cell>
          <cell r="GF176">
            <v>5091.4129366859997</v>
          </cell>
          <cell r="GG176">
            <v>5028.6583121175499</v>
          </cell>
          <cell r="GH176">
            <v>5041.6828568393103</v>
          </cell>
          <cell r="GI176">
            <v>4972.4159599099803</v>
          </cell>
          <cell r="GJ176">
            <v>4595.8882124992397</v>
          </cell>
          <cell r="GK176">
            <v>4618.3851533822799</v>
          </cell>
          <cell r="GL176">
            <v>4695.9403969527302</v>
          </cell>
          <cell r="GM176">
            <v>4836.8422898517101</v>
          </cell>
          <cell r="GN176">
            <v>5039.3147577989903</v>
          </cell>
          <cell r="GO176">
            <v>5315.1982959961597</v>
          </cell>
        </row>
        <row r="193">
          <cell r="D193" t="str">
            <v>ELC-CHP-OUT</v>
          </cell>
          <cell r="E193">
            <v>0</v>
          </cell>
          <cell r="F193">
            <v>0</v>
          </cell>
          <cell r="G193">
            <v>6.51044413349873</v>
          </cell>
          <cell r="H193">
            <v>6.51044413349873</v>
          </cell>
          <cell r="I193">
            <v>5.8593997201488603</v>
          </cell>
          <cell r="J193">
            <v>5.2083553067989801</v>
          </cell>
          <cell r="K193">
            <v>4.5573108934491096</v>
          </cell>
          <cell r="L193">
            <v>3.9062664800992399</v>
          </cell>
          <cell r="M193">
            <v>3.2552220667493601</v>
          </cell>
          <cell r="N193">
            <v>2.60417765339949</v>
          </cell>
          <cell r="O193">
            <v>1.95313324004962</v>
          </cell>
          <cell r="P193">
            <v>1.3020888266997499</v>
          </cell>
          <cell r="Q193">
            <v>0.65104441334987295</v>
          </cell>
          <cell r="R193">
            <v>0</v>
          </cell>
          <cell r="S193">
            <v>0.41180520121525599</v>
          </cell>
          <cell r="T193">
            <v>1.0628496145651301</v>
          </cell>
          <cell r="U193">
            <v>1.7138940279149999</v>
          </cell>
          <cell r="V193">
            <v>2.36493844126487</v>
          </cell>
          <cell r="W193">
            <v>3.0159828546147498</v>
          </cell>
          <cell r="X193">
            <v>3.6670272679646199</v>
          </cell>
          <cell r="Y193">
            <v>4.3180716813144899</v>
          </cell>
          <cell r="Z193">
            <v>4.9691160946643702</v>
          </cell>
          <cell r="AA193">
            <v>5.6201605080142398</v>
          </cell>
          <cell r="AB193">
            <v>6.2712049213641103</v>
          </cell>
          <cell r="AC193">
            <v>6.51044413349873</v>
          </cell>
          <cell r="AD193">
            <v>6.51044413349873</v>
          </cell>
          <cell r="AE193">
            <v>0</v>
          </cell>
          <cell r="AF193">
            <v>2.9806852659391798</v>
          </cell>
          <cell r="AG193">
            <v>2.9806852659391798</v>
          </cell>
          <cell r="AH193">
            <v>2.68261673934526</v>
          </cell>
          <cell r="AI193">
            <v>2.3845482127513402</v>
          </cell>
          <cell r="AJ193">
            <v>2.08647968615742</v>
          </cell>
          <cell r="AK193">
            <v>1.7884111595635099</v>
          </cell>
          <cell r="AL193">
            <v>1.4903426329695899</v>
          </cell>
          <cell r="AM193">
            <v>1.1922741063756801</v>
          </cell>
          <cell r="AN193">
            <v>0.89420557978175497</v>
          </cell>
          <cell r="AO193">
            <v>0.59613705318783605</v>
          </cell>
          <cell r="AP193">
            <v>0.29806852659391803</v>
          </cell>
          <cell r="AQ193">
            <v>0</v>
          </cell>
          <cell r="AR193">
            <v>0</v>
          </cell>
          <cell r="AS193">
            <v>0.29806852659391803</v>
          </cell>
          <cell r="AT193">
            <v>0.59613705318783605</v>
          </cell>
          <cell r="AU193">
            <v>0.89420557978175497</v>
          </cell>
          <cell r="AV193">
            <v>1.1922741063756801</v>
          </cell>
          <cell r="AW193">
            <v>1.4903426329695899</v>
          </cell>
          <cell r="AX193">
            <v>1.7884111595635099</v>
          </cell>
          <cell r="AY193">
            <v>2.08647968615742</v>
          </cell>
          <cell r="AZ193">
            <v>2.3845482127513402</v>
          </cell>
          <cell r="BA193">
            <v>2.68261673934526</v>
          </cell>
          <cell r="BB193">
            <v>2.9806852659391798</v>
          </cell>
          <cell r="BC193">
            <v>2.9806852659391798</v>
          </cell>
          <cell r="BD193">
            <v>0</v>
          </cell>
          <cell r="BE193">
            <v>0</v>
          </cell>
          <cell r="BF193">
            <v>3.37288069566802</v>
          </cell>
          <cell r="BG193">
            <v>3.37288069566802</v>
          </cell>
          <cell r="BH193">
            <v>3.37288069566802</v>
          </cell>
          <cell r="BI193">
            <v>3.0355926261012098</v>
          </cell>
          <cell r="BJ193">
            <v>2.6983045565344099</v>
          </cell>
          <cell r="BK193">
            <v>2.36101648696761</v>
          </cell>
          <cell r="BL193">
            <v>2.0237284174007999</v>
          </cell>
          <cell r="BM193">
            <v>1.686440347834</v>
          </cell>
          <cell r="BN193">
            <v>1.3491522782672101</v>
          </cell>
          <cell r="BO193">
            <v>1.0118642087003999</v>
          </cell>
          <cell r="BP193">
            <v>0.67457613913360204</v>
          </cell>
          <cell r="BQ193">
            <v>0.33728806956679902</v>
          </cell>
          <cell r="BR193">
            <v>0.67457613913360204</v>
          </cell>
          <cell r="BS193">
            <v>1.0118642087003999</v>
          </cell>
          <cell r="BT193">
            <v>1.3491522782672101</v>
          </cell>
          <cell r="BU193">
            <v>1.686440347834</v>
          </cell>
          <cell r="BV193">
            <v>2.0237284174007999</v>
          </cell>
          <cell r="BW193">
            <v>2.36101648696761</v>
          </cell>
          <cell r="BX193">
            <v>2.6983045565344099</v>
          </cell>
          <cell r="BY193">
            <v>3.0355926261012098</v>
          </cell>
          <cell r="BZ193">
            <v>3.37288069566802</v>
          </cell>
          <cell r="CA193">
            <v>3.37288069566802</v>
          </cell>
          <cell r="CB193">
            <v>3.37288069566802</v>
          </cell>
          <cell r="CC193">
            <v>3.37288069566802</v>
          </cell>
          <cell r="CD193">
            <v>0</v>
          </cell>
          <cell r="CE193">
            <v>1.8040989767526601</v>
          </cell>
          <cell r="CF193">
            <v>1.6236890790773999</v>
          </cell>
          <cell r="CG193">
            <v>1.44327918140213</v>
          </cell>
          <cell r="CH193">
            <v>1.26286928372686</v>
          </cell>
          <cell r="CI193">
            <v>1.0824593860516001</v>
          </cell>
          <cell r="CJ193">
            <v>0.90204948837633103</v>
          </cell>
          <cell r="CK193">
            <v>0.72163959070106498</v>
          </cell>
          <cell r="CL193">
            <v>0.54122969302579804</v>
          </cell>
          <cell r="CM193">
            <v>0.36081979535053299</v>
          </cell>
          <cell r="CN193">
            <v>0.180409897675266</v>
          </cell>
          <cell r="CO193">
            <v>0</v>
          </cell>
          <cell r="CP193">
            <v>0</v>
          </cell>
          <cell r="CQ193">
            <v>0</v>
          </cell>
          <cell r="CR193">
            <v>0.180409897675266</v>
          </cell>
          <cell r="CS193">
            <v>0.36081979535053299</v>
          </cell>
          <cell r="CT193">
            <v>0.54122969302579804</v>
          </cell>
          <cell r="CU193">
            <v>0.72163959070106498</v>
          </cell>
          <cell r="CV193">
            <v>0.90204948837633103</v>
          </cell>
          <cell r="CW193">
            <v>1.0824593860516001</v>
          </cell>
          <cell r="CX193">
            <v>1.26286928372686</v>
          </cell>
          <cell r="CY193">
            <v>1.44327918140213</v>
          </cell>
          <cell r="CZ193">
            <v>1.6236890790773999</v>
          </cell>
          <cell r="DA193">
            <v>1.8040989767526601</v>
          </cell>
          <cell r="DB193">
            <v>1.8040989767526601</v>
          </cell>
          <cell r="DC193">
            <v>0</v>
          </cell>
          <cell r="DD193">
            <v>0</v>
          </cell>
          <cell r="DE193">
            <v>5.3338578443122202</v>
          </cell>
          <cell r="DF193">
            <v>5.3338578443122202</v>
          </cell>
          <cell r="DG193">
            <v>5.3338578443122202</v>
          </cell>
          <cell r="DH193">
            <v>4.80047205988099</v>
          </cell>
          <cell r="DI193">
            <v>4.2670862754497696</v>
          </cell>
          <cell r="DJ193">
            <v>3.7337004910185501</v>
          </cell>
          <cell r="DK193">
            <v>3.2003147065873301</v>
          </cell>
          <cell r="DL193">
            <v>2.6669289221561101</v>
          </cell>
          <cell r="DM193">
            <v>0</v>
          </cell>
          <cell r="DN193">
            <v>1.6001573532936599</v>
          </cell>
          <cell r="DO193">
            <v>1.06677156886244</v>
          </cell>
          <cell r="DP193">
            <v>0.53338578443122397</v>
          </cell>
          <cell r="DQ193">
            <v>0.53338578443122397</v>
          </cell>
          <cell r="DR193">
            <v>1.06677156886244</v>
          </cell>
          <cell r="DS193">
            <v>1.6001573532936599</v>
          </cell>
          <cell r="DT193">
            <v>2.1335431377248901</v>
          </cell>
          <cell r="DU193">
            <v>2.6669289221561101</v>
          </cell>
          <cell r="DV193">
            <v>3.2003147065873301</v>
          </cell>
          <cell r="DW193">
            <v>3.7337004910185501</v>
          </cell>
          <cell r="DX193">
            <v>4.2670862754497696</v>
          </cell>
          <cell r="DY193">
            <v>4.80047205988099</v>
          </cell>
          <cell r="DZ193">
            <v>5.3338578443122202</v>
          </cell>
          <cell r="EA193">
            <v>5.3338578443122202</v>
          </cell>
          <cell r="EB193">
            <v>5.3338578443122202</v>
          </cell>
          <cell r="EC193">
            <v>0</v>
          </cell>
          <cell r="ED193">
            <v>2.6669289221561101</v>
          </cell>
          <cell r="EE193">
            <v>2.6669289221561101</v>
          </cell>
          <cell r="EF193">
            <v>2.4002360299404999</v>
          </cell>
          <cell r="EG193">
            <v>2.1335431377248901</v>
          </cell>
          <cell r="EH193">
            <v>1.8668502455092799</v>
          </cell>
          <cell r="EI193">
            <v>1.6001573532936599</v>
          </cell>
          <cell r="EJ193">
            <v>1.3334644610780599</v>
          </cell>
          <cell r="EK193">
            <v>1.06677156886244</v>
          </cell>
          <cell r="EL193">
            <v>0.80007867664683197</v>
          </cell>
          <cell r="EM193">
            <v>0.53338578443122198</v>
          </cell>
          <cell r="EN193">
            <v>0.26669289221560999</v>
          </cell>
          <cell r="EO193">
            <v>0</v>
          </cell>
          <cell r="EP193">
            <v>0</v>
          </cell>
          <cell r="EQ193">
            <v>0.26669289221560999</v>
          </cell>
          <cell r="ER193">
            <v>0.53338578443122198</v>
          </cell>
          <cell r="ES193">
            <v>0.80007867664683197</v>
          </cell>
          <cell r="ET193">
            <v>1.06677156886244</v>
          </cell>
          <cell r="EU193">
            <v>1.3334644610780599</v>
          </cell>
          <cell r="EV193">
            <v>1.6001573532936599</v>
          </cell>
          <cell r="EW193">
            <v>1.8668502455092799</v>
          </cell>
          <cell r="EX193">
            <v>2.1335431377248901</v>
          </cell>
          <cell r="EY193">
            <v>2.4002360299404999</v>
          </cell>
          <cell r="EZ193">
            <v>2.6669289221561101</v>
          </cell>
          <cell r="FA193">
            <v>2.6669289221561101</v>
          </cell>
          <cell r="FB193">
            <v>0</v>
          </cell>
          <cell r="FC193">
            <v>0</v>
          </cell>
          <cell r="FD193">
            <v>2.8551827284259499</v>
          </cell>
          <cell r="FE193">
            <v>2.4472994815079598</v>
          </cell>
          <cell r="FF193">
            <v>2.0394162345899698</v>
          </cell>
          <cell r="FG193">
            <v>1.63153298767197</v>
          </cell>
          <cell r="FH193">
            <v>1.2236497407539799</v>
          </cell>
          <cell r="FI193">
            <v>0.81576649383598598</v>
          </cell>
          <cell r="FJ193">
            <v>0.40788324691799199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0.40788324691799199</v>
          </cell>
          <cell r="FU193">
            <v>0.81576649383598598</v>
          </cell>
          <cell r="FV193">
            <v>1.2236497407539799</v>
          </cell>
          <cell r="FW193">
            <v>1.63153298767197</v>
          </cell>
          <cell r="FX193">
            <v>2.0394162345899698</v>
          </cell>
          <cell r="FY193">
            <v>2.4472994815079598</v>
          </cell>
          <cell r="FZ193">
            <v>2.8551827284259499</v>
          </cell>
          <cell r="GA193">
            <v>3.2630659753439502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</row>
        <row r="194">
          <cell r="D194" t="str">
            <v>ELC-REN-SPV-OUT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46.806868515348903</v>
          </cell>
          <cell r="L194">
            <v>515.40866151069804</v>
          </cell>
          <cell r="M194">
            <v>2309.7163802525602</v>
          </cell>
          <cell r="N194">
            <v>5530.7539607734998</v>
          </cell>
          <cell r="O194">
            <v>8723.0037178339608</v>
          </cell>
          <cell r="P194">
            <v>11552.8734193898</v>
          </cell>
          <cell r="Q194">
            <v>13308.530819596799</v>
          </cell>
          <cell r="R194">
            <v>13246.450411412099</v>
          </cell>
          <cell r="S194">
            <v>13777.3192003368</v>
          </cell>
          <cell r="T194">
            <v>12057.886477984201</v>
          </cell>
          <cell r="U194">
            <v>10247.478902418199</v>
          </cell>
          <cell r="V194">
            <v>7217.6671047725704</v>
          </cell>
          <cell r="W194">
            <v>3882.5977568776798</v>
          </cell>
          <cell r="X194">
            <v>1362.1971575218599</v>
          </cell>
          <cell r="Y194">
            <v>261.54270721674402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21.0025220734884</v>
          </cell>
          <cell r="AK194">
            <v>247.18540650697699</v>
          </cell>
          <cell r="AL194">
            <v>1066.2715636995399</v>
          </cell>
          <cell r="AM194">
            <v>2506.3904610418599</v>
          </cell>
          <cell r="AN194">
            <v>3762.1484629953502</v>
          </cell>
          <cell r="AO194">
            <v>4863.9449202195401</v>
          </cell>
          <cell r="AP194">
            <v>5629.94509773769</v>
          </cell>
          <cell r="AQ194">
            <v>5938.3319267888601</v>
          </cell>
          <cell r="AR194">
            <v>5426.7539341562997</v>
          </cell>
          <cell r="AS194">
            <v>5123.2119634800101</v>
          </cell>
          <cell r="AT194">
            <v>4225.8636482065203</v>
          </cell>
          <cell r="AU194">
            <v>2962.6125907311698</v>
          </cell>
          <cell r="AV194">
            <v>1584.9765016493</v>
          </cell>
          <cell r="AW194">
            <v>547.22492289209504</v>
          </cell>
          <cell r="AX194">
            <v>95.884262598139799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17.938436580000001</v>
          </cell>
          <cell r="BL194">
            <v>361.18538009999997</v>
          </cell>
          <cell r="BM194">
            <v>1723.1808558600001</v>
          </cell>
          <cell r="BN194">
            <v>3891.8674103399999</v>
          </cell>
          <cell r="BO194">
            <v>5911.1222310000103</v>
          </cell>
          <cell r="BP194">
            <v>6980.3303839200098</v>
          </cell>
          <cell r="BQ194">
            <v>7297.6570461000101</v>
          </cell>
          <cell r="BR194">
            <v>6581.3900495400103</v>
          </cell>
          <cell r="BS194">
            <v>5502.7776816000096</v>
          </cell>
          <cell r="BT194">
            <v>3891.0112263000001</v>
          </cell>
          <cell r="BU194">
            <v>1954.7648292599999</v>
          </cell>
          <cell r="BV194">
            <v>348.93642455999998</v>
          </cell>
          <cell r="BW194">
            <v>12.980854799999999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14.034224511627899</v>
          </cell>
          <cell r="CK194">
            <v>218.15094038232601</v>
          </cell>
          <cell r="CL194">
            <v>1096.8189641874401</v>
          </cell>
          <cell r="CM194">
            <v>2392.9756214776799</v>
          </cell>
          <cell r="CN194">
            <v>3576.6295032223302</v>
          </cell>
          <cell r="CO194">
            <v>4176.4596452832602</v>
          </cell>
          <cell r="CP194">
            <v>4105.8601095558197</v>
          </cell>
          <cell r="CQ194">
            <v>3895.0069659195401</v>
          </cell>
          <cell r="CR194">
            <v>3264.5969872911701</v>
          </cell>
          <cell r="CS194">
            <v>2343.9592457623298</v>
          </cell>
          <cell r="CT194">
            <v>1098.6507998079101</v>
          </cell>
          <cell r="CU194">
            <v>233.00505906279099</v>
          </cell>
          <cell r="CV194">
            <v>2.2307030539534898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175.360365041861</v>
          </cell>
          <cell r="DL194">
            <v>1354.46773611349</v>
          </cell>
          <cell r="DM194">
            <v>0</v>
          </cell>
          <cell r="DN194">
            <v>8642.3178459683804</v>
          </cell>
          <cell r="DO194">
            <v>11633.555116314399</v>
          </cell>
          <cell r="DP194">
            <v>12921.984279092099</v>
          </cell>
          <cell r="DQ194">
            <v>12611.2492063423</v>
          </cell>
          <cell r="DR194">
            <v>10959.935462506101</v>
          </cell>
          <cell r="DS194">
            <v>8010.8895029023397</v>
          </cell>
          <cell r="DT194">
            <v>3944.7783636446602</v>
          </cell>
          <cell r="DU194">
            <v>1084.6573612576799</v>
          </cell>
          <cell r="DV194">
            <v>63.046746435348901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77.874852022325797</v>
          </cell>
          <cell r="EK194">
            <v>574.08135444837399</v>
          </cell>
          <cell r="EL194">
            <v>1835.9444046390699</v>
          </cell>
          <cell r="EM194">
            <v>3491.9642703516301</v>
          </cell>
          <cell r="EN194">
            <v>4794.2824981562999</v>
          </cell>
          <cell r="EO194">
            <v>5501.0633866241997</v>
          </cell>
          <cell r="EP194">
            <v>5313.2225173953702</v>
          </cell>
          <cell r="EQ194">
            <v>4809.0014129804804</v>
          </cell>
          <cell r="ER194">
            <v>3336.0835373916302</v>
          </cell>
          <cell r="ES194">
            <v>1728.5662085107001</v>
          </cell>
          <cell r="ET194">
            <v>394.26600628465201</v>
          </cell>
          <cell r="EU194">
            <v>27.0247137906977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24.047659758139599</v>
          </cell>
          <cell r="FI194">
            <v>263.822867263256</v>
          </cell>
          <cell r="FJ194">
            <v>1412.0485214232599</v>
          </cell>
          <cell r="FK194">
            <v>3744.4377212707</v>
          </cell>
          <cell r="FL194">
            <v>6360.3221100446599</v>
          </cell>
          <cell r="FM194">
            <v>8303.2728199200101</v>
          </cell>
          <cell r="FN194">
            <v>9473.2081669172203</v>
          </cell>
          <cell r="FO194">
            <v>10199.3138935033</v>
          </cell>
          <cell r="FP194">
            <v>9804.9489732335005</v>
          </cell>
          <cell r="FQ194">
            <v>8629.3691060986093</v>
          </cell>
          <cell r="FR194">
            <v>6652.0001831944301</v>
          </cell>
          <cell r="FS194">
            <v>4788.3399514660496</v>
          </cell>
          <cell r="FT194">
            <v>2179.8535580204698</v>
          </cell>
          <cell r="FU194">
            <v>599.22092183441896</v>
          </cell>
          <cell r="FV194">
            <v>61.1545347460466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13.465147947907001</v>
          </cell>
          <cell r="GH194">
            <v>145.88913586604701</v>
          </cell>
          <cell r="GI194">
            <v>745.27705533767505</v>
          </cell>
          <cell r="GJ194">
            <v>2023.8263809786099</v>
          </cell>
          <cell r="GK194">
            <v>3299.9863558102402</v>
          </cell>
          <cell r="GL194">
            <v>4355.2084566139602</v>
          </cell>
          <cell r="GM194">
            <v>4938.8343683274497</v>
          </cell>
          <cell r="GN194">
            <v>5079.8368964093097</v>
          </cell>
          <cell r="GO194">
            <v>5082.19541688559</v>
          </cell>
          <cell r="GP194">
            <v>4564.0993780130302</v>
          </cell>
          <cell r="GQ194">
            <v>3883.0496139460502</v>
          </cell>
          <cell r="GR194">
            <v>2411.5948945786099</v>
          </cell>
          <cell r="GS194">
            <v>1163.20534221768</v>
          </cell>
          <cell r="GT194">
            <v>326.66279354790697</v>
          </cell>
          <cell r="GU194">
            <v>30.244556695814001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</row>
        <row r="195">
          <cell r="D195" t="str">
            <v>ELC-REN-WND-OUT</v>
          </cell>
          <cell r="E195">
            <v>0</v>
          </cell>
          <cell r="F195">
            <v>0</v>
          </cell>
          <cell r="G195">
            <v>553.02816504764098</v>
          </cell>
          <cell r="H195">
            <v>558.44442247397205</v>
          </cell>
          <cell r="I195">
            <v>551.72338862852405</v>
          </cell>
          <cell r="J195">
            <v>552.58472706580301</v>
          </cell>
          <cell r="K195">
            <v>556.50033192068202</v>
          </cell>
          <cell r="L195">
            <v>556.36663715147802</v>
          </cell>
          <cell r="M195">
            <v>536.20256053432104</v>
          </cell>
          <cell r="N195">
            <v>494.88143934665999</v>
          </cell>
          <cell r="O195">
            <v>469.66755665842601</v>
          </cell>
          <cell r="P195">
            <v>456.86314066883801</v>
          </cell>
          <cell r="Q195">
            <v>435.45744409650501</v>
          </cell>
          <cell r="R195">
            <v>431.52627950940598</v>
          </cell>
          <cell r="S195">
            <v>433.21330998695402</v>
          </cell>
          <cell r="T195">
            <v>580.135667466776</v>
          </cell>
          <cell r="U195">
            <v>603.76498628469403</v>
          </cell>
          <cell r="V195">
            <v>563.28419613747303</v>
          </cell>
          <cell r="W195">
            <v>489.77947444443998</v>
          </cell>
          <cell r="X195">
            <v>444.64044190861603</v>
          </cell>
          <cell r="Y195">
            <v>436.51855581239101</v>
          </cell>
          <cell r="Z195">
            <v>486.13712879477703</v>
          </cell>
          <cell r="AA195">
            <v>526.63899347555105</v>
          </cell>
          <cell r="AB195">
            <v>513.19588676411604</v>
          </cell>
          <cell r="AC195">
            <v>507.28002670099698</v>
          </cell>
          <cell r="AD195">
            <v>525.09284778934898</v>
          </cell>
          <cell r="AE195">
            <v>0</v>
          </cell>
          <cell r="AF195">
            <v>241.23176817023699</v>
          </cell>
          <cell r="AG195">
            <v>249.001325116624</v>
          </cell>
          <cell r="AH195">
            <v>249.94529216794899</v>
          </cell>
          <cell r="AI195">
            <v>243.35682436296099</v>
          </cell>
          <cell r="AJ195">
            <v>240.062416282491</v>
          </cell>
          <cell r="AK195">
            <v>237.50643938771299</v>
          </cell>
          <cell r="AL195">
            <v>226.401328839304</v>
          </cell>
          <cell r="AM195">
            <v>204.86487206154601</v>
          </cell>
          <cell r="AN195">
            <v>202.46802797061699</v>
          </cell>
          <cell r="AO195">
            <v>206.08958180816401</v>
          </cell>
          <cell r="AP195">
            <v>208.47456862364601</v>
          </cell>
          <cell r="AQ195">
            <v>216.16194576663599</v>
          </cell>
          <cell r="AR195">
            <v>218.90058266505801</v>
          </cell>
          <cell r="AS195">
            <v>283.77806705856898</v>
          </cell>
          <cell r="AT195">
            <v>298.25177233182399</v>
          </cell>
          <cell r="AU195">
            <v>283.453525189039</v>
          </cell>
          <cell r="AV195">
            <v>258.60105640714698</v>
          </cell>
          <cell r="AW195">
            <v>237.689027671015</v>
          </cell>
          <cell r="AX195">
            <v>234.34926013293199</v>
          </cell>
          <cell r="AY195">
            <v>243.00397052219299</v>
          </cell>
          <cell r="AZ195">
            <v>251.71195009830399</v>
          </cell>
          <cell r="BA195">
            <v>246.32705210297499</v>
          </cell>
          <cell r="BB195">
            <v>250.57077991423199</v>
          </cell>
          <cell r="BC195">
            <v>258.63601787873603</v>
          </cell>
          <cell r="BD195">
            <v>0</v>
          </cell>
          <cell r="BE195">
            <v>0</v>
          </cell>
          <cell r="BF195">
            <v>446.35535407386101</v>
          </cell>
          <cell r="BG195">
            <v>463.12739003916101</v>
          </cell>
          <cell r="BH195">
            <v>475.283338576201</v>
          </cell>
          <cell r="BI195">
            <v>477.82262739519098</v>
          </cell>
          <cell r="BJ195">
            <v>483.14327220621101</v>
          </cell>
          <cell r="BK195">
            <v>470.39076171549101</v>
          </cell>
          <cell r="BL195">
            <v>450.46965794291998</v>
          </cell>
          <cell r="BM195">
            <v>436.61828518308101</v>
          </cell>
          <cell r="BN195">
            <v>401.46066011205102</v>
          </cell>
          <cell r="BO195">
            <v>396.68946796709997</v>
          </cell>
          <cell r="BP195">
            <v>387.20439558801098</v>
          </cell>
          <cell r="BQ195">
            <v>392.03614593296999</v>
          </cell>
          <cell r="BR195">
            <v>398.20176835362003</v>
          </cell>
          <cell r="BS195">
            <v>423.83014169958102</v>
          </cell>
          <cell r="BT195">
            <v>444.34239307920097</v>
          </cell>
          <cell r="BU195">
            <v>458.07540712857002</v>
          </cell>
          <cell r="BV195">
            <v>473.68736342928099</v>
          </cell>
          <cell r="BW195">
            <v>479.79304875116998</v>
          </cell>
          <cell r="BX195">
            <v>568.76712948594104</v>
          </cell>
          <cell r="BY195">
            <v>569.44253320416101</v>
          </cell>
          <cell r="BZ195">
            <v>573.27511051503097</v>
          </cell>
          <cell r="CA195">
            <v>514.88290091007002</v>
          </cell>
          <cell r="CB195">
            <v>476.198192560861</v>
          </cell>
          <cell r="CC195">
            <v>470.65263953400103</v>
          </cell>
          <cell r="CD195">
            <v>0</v>
          </cell>
          <cell r="CE195">
            <v>265.72793456463302</v>
          </cell>
          <cell r="CF195">
            <v>274.65289856831299</v>
          </cell>
          <cell r="CG195">
            <v>280.86216886486301</v>
          </cell>
          <cell r="CH195">
            <v>276.89310123213602</v>
          </cell>
          <cell r="CI195">
            <v>278.47129385545998</v>
          </cell>
          <cell r="CJ195">
            <v>279.83531905834002</v>
          </cell>
          <cell r="CK195">
            <v>276.41979218974001</v>
          </cell>
          <cell r="CL195">
            <v>263.897674325563</v>
          </cell>
          <cell r="CM195">
            <v>243.78415469535099</v>
          </cell>
          <cell r="CN195">
            <v>236.297028298942</v>
          </cell>
          <cell r="CO195">
            <v>233.12959307365799</v>
          </cell>
          <cell r="CP195">
            <v>237.18498750171699</v>
          </cell>
          <cell r="CQ195">
            <v>238.00880225623399</v>
          </cell>
          <cell r="CR195">
            <v>242.00971221896199</v>
          </cell>
          <cell r="CS195">
            <v>246.995234368441</v>
          </cell>
          <cell r="CT195">
            <v>244.57224682591999</v>
          </cell>
          <cell r="CU195">
            <v>244.61023827014401</v>
          </cell>
          <cell r="CV195">
            <v>248.09906548607901</v>
          </cell>
          <cell r="CW195">
            <v>298.860588102804</v>
          </cell>
          <cell r="CX195">
            <v>306.55107202313502</v>
          </cell>
          <cell r="CY195">
            <v>305.68058123042601</v>
          </cell>
          <cell r="CZ195">
            <v>266.04115933384298</v>
          </cell>
          <cell r="DA195">
            <v>247.40614420894599</v>
          </cell>
          <cell r="DB195">
            <v>246.41963262716499</v>
          </cell>
          <cell r="DC195">
            <v>0</v>
          </cell>
          <cell r="DD195">
            <v>0</v>
          </cell>
          <cell r="DE195">
            <v>1185.5173809215</v>
          </cell>
          <cell r="DF195">
            <v>1208.75735622911</v>
          </cell>
          <cell r="DG195">
            <v>1228.08699670186</v>
          </cell>
          <cell r="DH195">
            <v>1238.83925980348</v>
          </cell>
          <cell r="DI195">
            <v>1222.21675366561</v>
          </cell>
          <cell r="DJ195">
            <v>1217.17740243298</v>
          </cell>
          <cell r="DK195">
            <v>1198.59024992892</v>
          </cell>
          <cell r="DL195">
            <v>1168.5048077914701</v>
          </cell>
          <cell r="DM195">
            <v>0</v>
          </cell>
          <cell r="DN195">
            <v>1215.8438094195201</v>
          </cell>
          <cell r="DO195">
            <v>1195.2446315207601</v>
          </cell>
          <cell r="DP195">
            <v>1186.9727544607299</v>
          </cell>
          <cell r="DQ195">
            <v>1112.7953338924599</v>
          </cell>
          <cell r="DR195">
            <v>1078.6545098837901</v>
          </cell>
          <cell r="DS195">
            <v>1101.6947960359</v>
          </cell>
          <cell r="DT195">
            <v>1111.2769131646</v>
          </cell>
          <cell r="DU195">
            <v>1148.1869364901499</v>
          </cell>
          <cell r="DV195">
            <v>1178.86333437695</v>
          </cell>
          <cell r="DW195">
            <v>1219.8444758335199</v>
          </cell>
          <cell r="DX195">
            <v>1215.9155524108501</v>
          </cell>
          <cell r="DY195">
            <v>1218.04058919055</v>
          </cell>
          <cell r="DZ195">
            <v>1184.1614538389399</v>
          </cell>
          <cell r="EA195">
            <v>1152.78746137439</v>
          </cell>
          <cell r="EB195">
            <v>1153.7632902072601</v>
          </cell>
          <cell r="EC195">
            <v>0</v>
          </cell>
          <cell r="ED195">
            <v>527.39008264694201</v>
          </cell>
          <cell r="EE195">
            <v>540.47523709485301</v>
          </cell>
          <cell r="EF195">
            <v>547.17867815591501</v>
          </cell>
          <cell r="EG195">
            <v>541.03638745668297</v>
          </cell>
          <cell r="EH195">
            <v>532.32294565618395</v>
          </cell>
          <cell r="EI195">
            <v>522.68322800199905</v>
          </cell>
          <cell r="EJ195">
            <v>505.57874652376501</v>
          </cell>
          <cell r="EK195">
            <v>485.137155165992</v>
          </cell>
          <cell r="EL195">
            <v>467.83800557254102</v>
          </cell>
          <cell r="EM195">
            <v>494.50786083049098</v>
          </cell>
          <cell r="EN195">
            <v>492.96778179167399</v>
          </cell>
          <cell r="EO195">
            <v>488.938416609613</v>
          </cell>
          <cell r="EP195">
            <v>454.787593737473</v>
          </cell>
          <cell r="EQ195">
            <v>445.76108601561299</v>
          </cell>
          <cell r="ER195">
            <v>465.54562173719</v>
          </cell>
          <cell r="ES195">
            <v>477.03834815223399</v>
          </cell>
          <cell r="ET195">
            <v>486.02545498261799</v>
          </cell>
          <cell r="EU195">
            <v>483.82662698337799</v>
          </cell>
          <cell r="EV195">
            <v>505.085361871217</v>
          </cell>
          <cell r="EW195">
            <v>518.42111913738995</v>
          </cell>
          <cell r="EX195">
            <v>522.03560547825805</v>
          </cell>
          <cell r="EY195">
            <v>527.13372016901496</v>
          </cell>
          <cell r="EZ195">
            <v>522.88220080146198</v>
          </cell>
          <cell r="FA195">
            <v>534.28596548819598</v>
          </cell>
          <cell r="FB195">
            <v>0</v>
          </cell>
          <cell r="FC195">
            <v>0</v>
          </cell>
          <cell r="FD195">
            <v>526.76991437768402</v>
          </cell>
          <cell r="FE195">
            <v>527.78768982753797</v>
          </cell>
          <cell r="FF195">
            <v>532.82185100330298</v>
          </cell>
          <cell r="FG195">
            <v>521.16027102022599</v>
          </cell>
          <cell r="FH195">
            <v>501.56909657831801</v>
          </cell>
          <cell r="FI195">
            <v>486.231621155281</v>
          </cell>
          <cell r="FJ195">
            <v>479.21199237353301</v>
          </cell>
          <cell r="FK195">
            <v>447.37445014867302</v>
          </cell>
          <cell r="FL195">
            <v>426.722519357088</v>
          </cell>
          <cell r="FM195">
            <v>511.36914833283402</v>
          </cell>
          <cell r="FN195">
            <v>514.535157586683</v>
          </cell>
          <cell r="FO195">
            <v>520.70985987206302</v>
          </cell>
          <cell r="FP195">
            <v>484.10253537320199</v>
          </cell>
          <cell r="FQ195">
            <v>472.21929901006303</v>
          </cell>
          <cell r="FR195">
            <v>486.57742321467401</v>
          </cell>
          <cell r="FS195">
            <v>499.181810937112</v>
          </cell>
          <cell r="FT195">
            <v>509.42631111371998</v>
          </cell>
          <cell r="FU195">
            <v>507.94584654767499</v>
          </cell>
          <cell r="FV195">
            <v>503.84513141101701</v>
          </cell>
          <cell r="FW195">
            <v>522.72558175325901</v>
          </cell>
          <cell r="FX195">
            <v>533.08791437017499</v>
          </cell>
          <cell r="FY195">
            <v>531.14361300838095</v>
          </cell>
          <cell r="FZ195">
            <v>507.38928605667701</v>
          </cell>
          <cell r="GA195">
            <v>491.82151961733598</v>
          </cell>
          <cell r="GB195">
            <v>0</v>
          </cell>
          <cell r="GC195">
            <v>201.52806601125801</v>
          </cell>
          <cell r="GD195">
            <v>207.00616470759701</v>
          </cell>
          <cell r="GE195">
            <v>204.831232909703</v>
          </cell>
          <cell r="GF195">
            <v>206.49451686649101</v>
          </cell>
          <cell r="GG195">
            <v>203.57105764616401</v>
          </cell>
          <cell r="GH195">
            <v>200.22019571829799</v>
          </cell>
          <cell r="GI195">
            <v>189.77356989746801</v>
          </cell>
          <cell r="GJ195">
            <v>164.706644502686</v>
          </cell>
          <cell r="GK195">
            <v>141.50594220711099</v>
          </cell>
          <cell r="GL195">
            <v>176.08921016599299</v>
          </cell>
          <cell r="GM195">
            <v>178.89886838422899</v>
          </cell>
          <cell r="GN195">
            <v>182.768790231076</v>
          </cell>
          <cell r="GO195">
            <v>174.07373695640399</v>
          </cell>
          <cell r="GP195">
            <v>179.14593425716501</v>
          </cell>
          <cell r="GQ195">
            <v>185.622704599998</v>
          </cell>
          <cell r="GR195">
            <v>190.54946783645599</v>
          </cell>
          <cell r="GS195">
            <v>203.966834686928</v>
          </cell>
          <cell r="GT195">
            <v>203.95279906977001</v>
          </cell>
          <cell r="GU195">
            <v>203.99067665506101</v>
          </cell>
          <cell r="GV195">
            <v>221.76513244438399</v>
          </cell>
          <cell r="GW195">
            <v>229.528721041083</v>
          </cell>
          <cell r="GX195">
            <v>238.24008495457099</v>
          </cell>
          <cell r="GY195">
            <v>231.715819259147</v>
          </cell>
          <cell r="GZ195">
            <v>231.13706243907399</v>
          </cell>
        </row>
        <row r="196">
          <cell r="D196" t="str">
            <v>ELC51NGL-NGLCCwCHP1E</v>
          </cell>
          <cell r="E196">
            <v>0</v>
          </cell>
          <cell r="F196">
            <v>0</v>
          </cell>
          <cell r="G196">
            <v>335.59596634958899</v>
          </cell>
          <cell r="H196">
            <v>335.59596634958899</v>
          </cell>
          <cell r="I196">
            <v>335.59596634958899</v>
          </cell>
          <cell r="J196">
            <v>335.59596634958899</v>
          </cell>
          <cell r="K196">
            <v>335.59596634958899</v>
          </cell>
          <cell r="L196">
            <v>335.59596634958899</v>
          </cell>
          <cell r="M196">
            <v>167.79798317479401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167.79798317479401</v>
          </cell>
          <cell r="X196">
            <v>335.59596634958899</v>
          </cell>
          <cell r="Y196">
            <v>335.59596634958899</v>
          </cell>
          <cell r="Z196">
            <v>335.59596634958899</v>
          </cell>
          <cell r="AA196">
            <v>335.59596634958899</v>
          </cell>
          <cell r="AB196">
            <v>335.59596634958899</v>
          </cell>
          <cell r="AC196">
            <v>335.59596634958899</v>
          </cell>
          <cell r="AD196">
            <v>335.59596634958899</v>
          </cell>
          <cell r="AE196">
            <v>0</v>
          </cell>
          <cell r="AF196">
            <v>153.646346039571</v>
          </cell>
          <cell r="AG196">
            <v>153.646346039571</v>
          </cell>
          <cell r="AH196">
            <v>153.646346039571</v>
          </cell>
          <cell r="AI196">
            <v>153.646346039571</v>
          </cell>
          <cell r="AJ196">
            <v>153.646346039571</v>
          </cell>
          <cell r="AK196">
            <v>153.646346039571</v>
          </cell>
          <cell r="AL196">
            <v>76.8231730197856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76.8231730197856</v>
          </cell>
          <cell r="AW196">
            <v>153.646346039571</v>
          </cell>
          <cell r="AX196">
            <v>153.646346039571</v>
          </cell>
          <cell r="AY196">
            <v>153.646346039571</v>
          </cell>
          <cell r="AZ196">
            <v>153.646346039571</v>
          </cell>
          <cell r="BA196">
            <v>153.646346039571</v>
          </cell>
          <cell r="BB196">
            <v>153.646346039571</v>
          </cell>
          <cell r="BC196">
            <v>153.646346039571</v>
          </cell>
          <cell r="BD196">
            <v>0</v>
          </cell>
          <cell r="BE196">
            <v>0</v>
          </cell>
          <cell r="BF196">
            <v>173.86297051846199</v>
          </cell>
          <cell r="BG196">
            <v>173.86297051846199</v>
          </cell>
          <cell r="BH196">
            <v>173.86297051846199</v>
          </cell>
          <cell r="BI196">
            <v>173.86297051846199</v>
          </cell>
          <cell r="BJ196">
            <v>173.86297051846199</v>
          </cell>
          <cell r="BK196">
            <v>173.86297051846199</v>
          </cell>
          <cell r="BL196">
            <v>173.86297051846199</v>
          </cell>
          <cell r="BM196">
            <v>86.931485259230996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86.931485259230996</v>
          </cell>
          <cell r="BV196">
            <v>173.86297051846199</v>
          </cell>
          <cell r="BW196">
            <v>173.86297051846199</v>
          </cell>
          <cell r="BX196">
            <v>173.86297051846199</v>
          </cell>
          <cell r="BY196">
            <v>173.86297051846199</v>
          </cell>
          <cell r="BZ196">
            <v>173.86297051846199</v>
          </cell>
          <cell r="CA196">
            <v>173.86297051846199</v>
          </cell>
          <cell r="CB196">
            <v>173.86297051846199</v>
          </cell>
          <cell r="CC196">
            <v>173.86297051846199</v>
          </cell>
          <cell r="CD196">
            <v>0</v>
          </cell>
          <cell r="CE196">
            <v>24.614981619278801</v>
          </cell>
          <cell r="CF196">
            <v>71.113217920727806</v>
          </cell>
          <cell r="CG196">
            <v>92.996472602898294</v>
          </cell>
          <cell r="CH196">
            <v>92.996472602898294</v>
          </cell>
          <cell r="CI196">
            <v>92.996472602898294</v>
          </cell>
          <cell r="CJ196">
            <v>92.996472602898294</v>
          </cell>
          <cell r="CK196">
            <v>46.498236301449097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274.94609291291698</v>
          </cell>
          <cell r="DF196">
            <v>274.94609291291698</v>
          </cell>
          <cell r="DG196">
            <v>274.94609291291698</v>
          </cell>
          <cell r="DH196">
            <v>274.94609291291698</v>
          </cell>
          <cell r="DI196">
            <v>274.94609291291698</v>
          </cell>
          <cell r="DJ196">
            <v>274.94609291291698</v>
          </cell>
          <cell r="DK196">
            <v>274.94609291291698</v>
          </cell>
          <cell r="DL196">
            <v>137.47304645645801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137.47304645645801</v>
          </cell>
          <cell r="DV196">
            <v>274.94609291291698</v>
          </cell>
          <cell r="DW196">
            <v>274.94609291291698</v>
          </cell>
          <cell r="DX196">
            <v>274.94609291291698</v>
          </cell>
          <cell r="DY196">
            <v>274.94609291291698</v>
          </cell>
          <cell r="DZ196">
            <v>274.94609291291698</v>
          </cell>
          <cell r="EA196">
            <v>274.94609291291698</v>
          </cell>
          <cell r="EB196">
            <v>274.94609291291698</v>
          </cell>
          <cell r="EC196">
            <v>0</v>
          </cell>
          <cell r="ED196">
            <v>137.47304645645801</v>
          </cell>
          <cell r="EE196">
            <v>137.47304645645801</v>
          </cell>
          <cell r="EF196">
            <v>137.47304645645801</v>
          </cell>
          <cell r="EG196">
            <v>137.47304645645801</v>
          </cell>
          <cell r="EH196">
            <v>137.47304645645801</v>
          </cell>
          <cell r="EI196">
            <v>137.47304645645801</v>
          </cell>
          <cell r="EJ196">
            <v>137.47304645645801</v>
          </cell>
          <cell r="EK196">
            <v>68.736523228229103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68.736523228229103</v>
          </cell>
          <cell r="EU196">
            <v>137.47304645645801</v>
          </cell>
          <cell r="EV196">
            <v>137.47304645645801</v>
          </cell>
          <cell r="EW196">
            <v>137.47304645645801</v>
          </cell>
          <cell r="EX196">
            <v>137.47304645645801</v>
          </cell>
          <cell r="EY196">
            <v>137.47304645645801</v>
          </cell>
          <cell r="EZ196">
            <v>137.47304645645801</v>
          </cell>
          <cell r="FA196">
            <v>137.47304645645801</v>
          </cell>
          <cell r="FB196">
            <v>0</v>
          </cell>
          <cell r="FC196">
            <v>0</v>
          </cell>
          <cell r="FD196">
            <v>210.25289458046501</v>
          </cell>
          <cell r="FE196">
            <v>210.25289458046501</v>
          </cell>
          <cell r="FF196">
            <v>210.25289458046501</v>
          </cell>
          <cell r="FG196">
            <v>210.25289458046501</v>
          </cell>
          <cell r="FH196">
            <v>210.25289458046501</v>
          </cell>
          <cell r="FI196">
            <v>210.25289458046501</v>
          </cell>
          <cell r="FJ196">
            <v>105.126447290233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75.057183207422497</v>
          </cell>
          <cell r="FW196">
            <v>180.183630497655</v>
          </cell>
          <cell r="FX196">
            <v>210.25289458046501</v>
          </cell>
          <cell r="FY196">
            <v>210.25289458046501</v>
          </cell>
          <cell r="FZ196">
            <v>210.25289458046501</v>
          </cell>
          <cell r="GA196">
            <v>210.25289458046501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</row>
        <row r="197">
          <cell r="D197" t="str">
            <v>ELC51PP-NGLCC1E</v>
          </cell>
          <cell r="E197">
            <v>0</v>
          </cell>
          <cell r="F197">
            <v>0</v>
          </cell>
          <cell r="G197">
            <v>1871.68068243628</v>
          </cell>
          <cell r="H197">
            <v>1871.68068243628</v>
          </cell>
          <cell r="I197">
            <v>1871.68068243628</v>
          </cell>
          <cell r="J197">
            <v>1871.68068243628</v>
          </cell>
          <cell r="K197">
            <v>1871.68068243628</v>
          </cell>
          <cell r="L197">
            <v>1871.68068243628</v>
          </cell>
          <cell r="M197">
            <v>935.84034121814102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531.47429305695505</v>
          </cell>
          <cell r="AC197">
            <v>1467.3146342750899</v>
          </cell>
          <cell r="AD197">
            <v>1871.68068243628</v>
          </cell>
          <cell r="AE197">
            <v>0</v>
          </cell>
          <cell r="AF197">
            <v>0</v>
          </cell>
          <cell r="AG197">
            <v>428.45702369023297</v>
          </cell>
          <cell r="AH197">
            <v>856.91404738046697</v>
          </cell>
          <cell r="AI197">
            <v>856.91404738046697</v>
          </cell>
          <cell r="AJ197">
            <v>856.91404738046697</v>
          </cell>
          <cell r="AK197">
            <v>856.91404738046697</v>
          </cell>
          <cell r="AL197">
            <v>428.45702369023297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969.665895720001</v>
          </cell>
          <cell r="BG197">
            <v>969.665895720001</v>
          </cell>
          <cell r="BH197">
            <v>969.665895720001</v>
          </cell>
          <cell r="BI197">
            <v>969.665895720001</v>
          </cell>
          <cell r="BJ197">
            <v>969.665895720001</v>
          </cell>
          <cell r="BK197">
            <v>969.665895720001</v>
          </cell>
          <cell r="BL197">
            <v>969.665895720001</v>
          </cell>
          <cell r="BM197">
            <v>484.83294786000101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97.148710639940504</v>
          </cell>
          <cell r="CB197">
            <v>581.98165849994098</v>
          </cell>
          <cell r="CC197">
            <v>969.665895720001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547.63185360641296</v>
          </cell>
          <cell r="DG197">
            <v>1314.3444223152501</v>
          </cell>
          <cell r="DH197">
            <v>1533.4251374176799</v>
          </cell>
          <cell r="DI197">
            <v>1533.4251374176799</v>
          </cell>
          <cell r="DJ197">
            <v>1533.4251374176799</v>
          </cell>
          <cell r="DK197">
            <v>1533.4251374176799</v>
          </cell>
          <cell r="DL197">
            <v>766.71256870883701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29.6257599774057</v>
          </cell>
          <cell r="EG197">
            <v>412.98204433182502</v>
          </cell>
          <cell r="EH197">
            <v>766.71256870883894</v>
          </cell>
          <cell r="EI197">
            <v>766.71256870883894</v>
          </cell>
          <cell r="EJ197">
            <v>766.71256870883894</v>
          </cell>
          <cell r="EK197">
            <v>383.35628435441998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</row>
        <row r="198">
          <cell r="D198" t="str">
            <v>ELC51PP-NGLCC1N</v>
          </cell>
          <cell r="E198">
            <v>0</v>
          </cell>
          <cell r="F198">
            <v>0</v>
          </cell>
          <cell r="G198">
            <v>598.70833953488398</v>
          </cell>
          <cell r="H198">
            <v>598.70833953488398</v>
          </cell>
          <cell r="I198">
            <v>598.70833953488398</v>
          </cell>
          <cell r="J198">
            <v>598.70833953488398</v>
          </cell>
          <cell r="K198">
            <v>598.70833953488398</v>
          </cell>
          <cell r="L198">
            <v>598.70833953488398</v>
          </cell>
          <cell r="M198">
            <v>299.35416976744199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299.35416976744199</v>
          </cell>
          <cell r="AC198">
            <v>598.70833953488398</v>
          </cell>
          <cell r="AD198">
            <v>598.70833953488398</v>
          </cell>
          <cell r="AE198">
            <v>0</v>
          </cell>
          <cell r="AF198">
            <v>51.5754206569937</v>
          </cell>
          <cell r="AG198">
            <v>188.62913693606399</v>
          </cell>
          <cell r="AH198">
            <v>274.10743255813998</v>
          </cell>
          <cell r="AI198">
            <v>274.10743255813998</v>
          </cell>
          <cell r="AJ198">
            <v>274.10743255813998</v>
          </cell>
          <cell r="AK198">
            <v>274.10743255813998</v>
          </cell>
          <cell r="AL198">
            <v>137.05371627906999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310.17419999999998</v>
          </cell>
          <cell r="BG198">
            <v>310.17419999999998</v>
          </cell>
          <cell r="BH198">
            <v>310.17419999999998</v>
          </cell>
          <cell r="BI198">
            <v>310.17419999999998</v>
          </cell>
          <cell r="BJ198">
            <v>310.17419999999998</v>
          </cell>
          <cell r="BK198">
            <v>310.17419999999998</v>
          </cell>
          <cell r="BL198">
            <v>302.81031784587498</v>
          </cell>
          <cell r="BM198">
            <v>147.72321784587501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155.08709999999999</v>
          </cell>
          <cell r="CB198">
            <v>310.17419999999998</v>
          </cell>
          <cell r="CC198">
            <v>310.17419999999998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245.25401860465101</v>
          </cell>
          <cell r="DH198">
            <v>490.50803720930298</v>
          </cell>
          <cell r="DI198">
            <v>490.50803720930298</v>
          </cell>
          <cell r="DJ198">
            <v>490.50803720930298</v>
          </cell>
          <cell r="DK198">
            <v>490.50803720930298</v>
          </cell>
          <cell r="DL198">
            <v>245.25401860465101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122.627009302326</v>
          </cell>
          <cell r="EH198">
            <v>245.25401860465101</v>
          </cell>
          <cell r="EI198">
            <v>245.25401860465101</v>
          </cell>
          <cell r="EJ198">
            <v>245.25401860465101</v>
          </cell>
          <cell r="EK198">
            <v>122.627009302326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</row>
        <row r="199">
          <cell r="D199" t="str">
            <v>ELC51PP-NGLFEC1E</v>
          </cell>
          <cell r="E199">
            <v>0</v>
          </cell>
          <cell r="F199">
            <v>0</v>
          </cell>
          <cell r="G199">
            <v>24.164233953488399</v>
          </cell>
          <cell r="H199">
            <v>24.164233953488399</v>
          </cell>
          <cell r="I199">
            <v>24.164233953488399</v>
          </cell>
          <cell r="J199">
            <v>24.164233953488399</v>
          </cell>
          <cell r="K199">
            <v>24.164233953488399</v>
          </cell>
          <cell r="L199">
            <v>24.164233953488399</v>
          </cell>
          <cell r="M199">
            <v>24.164233953488399</v>
          </cell>
          <cell r="N199">
            <v>12.082116976744199</v>
          </cell>
          <cell r="O199">
            <v>24.164233953488399</v>
          </cell>
          <cell r="P199">
            <v>24.164233953488399</v>
          </cell>
          <cell r="Q199">
            <v>24.164233953488399</v>
          </cell>
          <cell r="R199">
            <v>24.164233953488399</v>
          </cell>
          <cell r="S199">
            <v>24.164233953488399</v>
          </cell>
          <cell r="T199">
            <v>24.164233953488399</v>
          </cell>
          <cell r="U199">
            <v>24.164233953488399</v>
          </cell>
          <cell r="V199">
            <v>24.164233953488399</v>
          </cell>
          <cell r="W199">
            <v>24.164233953488399</v>
          </cell>
          <cell r="X199">
            <v>24.164233953488399</v>
          </cell>
          <cell r="Y199">
            <v>24.164233953488399</v>
          </cell>
          <cell r="Z199">
            <v>24.164233953488399</v>
          </cell>
          <cell r="AA199">
            <v>24.164233953488399</v>
          </cell>
          <cell r="AB199">
            <v>24.164233953488399</v>
          </cell>
          <cell r="AC199">
            <v>24.164233953488399</v>
          </cell>
          <cell r="AD199">
            <v>24.164233953488399</v>
          </cell>
          <cell r="AE199">
            <v>0</v>
          </cell>
          <cell r="AF199">
            <v>11.063143255813999</v>
          </cell>
          <cell r="AG199">
            <v>11.063143255813999</v>
          </cell>
          <cell r="AH199">
            <v>11.063143255813999</v>
          </cell>
          <cell r="AI199">
            <v>11.063143255813999</v>
          </cell>
          <cell r="AJ199">
            <v>11.063143255813999</v>
          </cell>
          <cell r="AK199">
            <v>11.063143255813999</v>
          </cell>
          <cell r="AL199">
            <v>11.063143255813999</v>
          </cell>
          <cell r="AM199">
            <v>5.5315716279069802</v>
          </cell>
          <cell r="AN199">
            <v>0</v>
          </cell>
          <cell r="AO199">
            <v>0</v>
          </cell>
          <cell r="AP199">
            <v>0</v>
          </cell>
          <cell r="AQ199">
            <v>5.5315716279069802</v>
          </cell>
          <cell r="AR199">
            <v>11.063143255813999</v>
          </cell>
          <cell r="AS199">
            <v>11.063143255813999</v>
          </cell>
          <cell r="AT199">
            <v>11.063143255813999</v>
          </cell>
          <cell r="AU199">
            <v>11.063143255813999</v>
          </cell>
          <cell r="AV199">
            <v>11.063143255813999</v>
          </cell>
          <cell r="AW199">
            <v>11.063143255813999</v>
          </cell>
          <cell r="AX199">
            <v>11.063143255813999</v>
          </cell>
          <cell r="AY199">
            <v>11.063143255813999</v>
          </cell>
          <cell r="AZ199">
            <v>11.063143255813999</v>
          </cell>
          <cell r="BA199">
            <v>11.063143255813999</v>
          </cell>
          <cell r="BB199">
            <v>11.063143255813999</v>
          </cell>
          <cell r="BC199">
            <v>11.063143255813999</v>
          </cell>
          <cell r="BD199">
            <v>0</v>
          </cell>
          <cell r="BE199">
            <v>0</v>
          </cell>
          <cell r="BF199">
            <v>12.51882</v>
          </cell>
          <cell r="BG199">
            <v>12.51882</v>
          </cell>
          <cell r="BH199">
            <v>12.51882</v>
          </cell>
          <cell r="BI199">
            <v>12.51882</v>
          </cell>
          <cell r="BJ199">
            <v>12.51882</v>
          </cell>
          <cell r="BK199">
            <v>12.51882</v>
          </cell>
          <cell r="BL199">
            <v>12.51882</v>
          </cell>
          <cell r="BM199">
            <v>12.51882</v>
          </cell>
          <cell r="BN199">
            <v>12.51882</v>
          </cell>
          <cell r="BO199">
            <v>12.51882</v>
          </cell>
          <cell r="BP199">
            <v>12.51882</v>
          </cell>
          <cell r="BQ199">
            <v>12.51882</v>
          </cell>
          <cell r="BR199">
            <v>12.51882</v>
          </cell>
          <cell r="BS199">
            <v>12.51882</v>
          </cell>
          <cell r="BT199">
            <v>12.51882</v>
          </cell>
          <cell r="BU199">
            <v>12.51882</v>
          </cell>
          <cell r="BV199">
            <v>12.51882</v>
          </cell>
          <cell r="BW199">
            <v>12.51882</v>
          </cell>
          <cell r="BX199">
            <v>12.51882</v>
          </cell>
          <cell r="BY199">
            <v>12.51882</v>
          </cell>
          <cell r="BZ199">
            <v>12.51882</v>
          </cell>
          <cell r="CA199">
            <v>12.51882</v>
          </cell>
          <cell r="CB199">
            <v>12.51882</v>
          </cell>
          <cell r="CC199">
            <v>12.51882</v>
          </cell>
          <cell r="CD199">
            <v>0</v>
          </cell>
          <cell r="CE199">
            <v>6.6961130232558199</v>
          </cell>
          <cell r="CF199">
            <v>6.6961130232558199</v>
          </cell>
          <cell r="CG199">
            <v>6.6961130232558199</v>
          </cell>
          <cell r="CH199">
            <v>6.6961130232558199</v>
          </cell>
          <cell r="CI199">
            <v>6.6961130232558199</v>
          </cell>
          <cell r="CJ199">
            <v>6.6961130232558199</v>
          </cell>
          <cell r="CK199">
            <v>6.6961130232558199</v>
          </cell>
          <cell r="CL199">
            <v>3.34805651162791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3.34805651162791</v>
          </cell>
          <cell r="CU199">
            <v>6.6961130232558199</v>
          </cell>
          <cell r="CV199">
            <v>6.6961130232558199</v>
          </cell>
          <cell r="CW199">
            <v>6.6961130232558199</v>
          </cell>
          <cell r="CX199">
            <v>6.6961130232558199</v>
          </cell>
          <cell r="CY199">
            <v>6.6961130232558199</v>
          </cell>
          <cell r="CZ199">
            <v>6.6961130232558199</v>
          </cell>
          <cell r="DA199">
            <v>6.6961130232558199</v>
          </cell>
          <cell r="DB199">
            <v>6.6961130232558199</v>
          </cell>
          <cell r="DC199">
            <v>0</v>
          </cell>
          <cell r="DD199">
            <v>0</v>
          </cell>
          <cell r="DE199">
            <v>19.797203720930298</v>
          </cell>
          <cell r="DF199">
            <v>19.797203720930298</v>
          </cell>
          <cell r="DG199">
            <v>19.797203720930298</v>
          </cell>
          <cell r="DH199">
            <v>19.797203720930298</v>
          </cell>
          <cell r="DI199">
            <v>19.797203720930298</v>
          </cell>
          <cell r="DJ199">
            <v>19.797203720930298</v>
          </cell>
          <cell r="DK199">
            <v>19.797203720930298</v>
          </cell>
          <cell r="DL199">
            <v>19.797203720930298</v>
          </cell>
          <cell r="DM199">
            <v>0</v>
          </cell>
          <cell r="DN199">
            <v>0</v>
          </cell>
          <cell r="DO199">
            <v>0</v>
          </cell>
          <cell r="DP199">
            <v>9.8986018604651207</v>
          </cell>
          <cell r="DQ199">
            <v>19.797203720930298</v>
          </cell>
          <cell r="DR199">
            <v>19.797203720930298</v>
          </cell>
          <cell r="DS199">
            <v>19.797203720930298</v>
          </cell>
          <cell r="DT199">
            <v>19.797203720930298</v>
          </cell>
          <cell r="DU199">
            <v>19.797203720930298</v>
          </cell>
          <cell r="DV199">
            <v>19.797203720930298</v>
          </cell>
          <cell r="DW199">
            <v>19.797203720930298</v>
          </cell>
          <cell r="DX199">
            <v>19.797203720930298</v>
          </cell>
          <cell r="DY199">
            <v>19.797203720930298</v>
          </cell>
          <cell r="DZ199">
            <v>19.797203720930298</v>
          </cell>
          <cell r="EA199">
            <v>19.797203720930298</v>
          </cell>
          <cell r="EB199">
            <v>19.797203720930298</v>
          </cell>
          <cell r="EC199">
            <v>0</v>
          </cell>
          <cell r="ED199">
            <v>9.8986018604651402</v>
          </cell>
          <cell r="EE199">
            <v>9.8986018604651402</v>
          </cell>
          <cell r="EF199">
            <v>9.8986018604651402</v>
          </cell>
          <cell r="EG199">
            <v>9.8986018604651402</v>
          </cell>
          <cell r="EH199">
            <v>9.8986018604651402</v>
          </cell>
          <cell r="EI199">
            <v>9.8986018604651402</v>
          </cell>
          <cell r="EJ199">
            <v>9.8986018604651402</v>
          </cell>
          <cell r="EK199">
            <v>9.8986018604651402</v>
          </cell>
          <cell r="EL199">
            <v>4.9493009302325799</v>
          </cell>
          <cell r="EM199">
            <v>0</v>
          </cell>
          <cell r="EN199">
            <v>0</v>
          </cell>
          <cell r="EO199">
            <v>0</v>
          </cell>
          <cell r="EP199">
            <v>1.14998462790575</v>
          </cell>
          <cell r="EQ199">
            <v>6.0992855581383196</v>
          </cell>
          <cell r="ER199">
            <v>9.8986018604651402</v>
          </cell>
          <cell r="ES199">
            <v>9.8986018604651402</v>
          </cell>
          <cell r="ET199">
            <v>9.8986018604651402</v>
          </cell>
          <cell r="EU199">
            <v>9.8986018604651402</v>
          </cell>
          <cell r="EV199">
            <v>9.8986018604651402</v>
          </cell>
          <cell r="EW199">
            <v>9.8986018604651402</v>
          </cell>
          <cell r="EX199">
            <v>9.8986018604651402</v>
          </cell>
          <cell r="EY199">
            <v>9.8986018604651402</v>
          </cell>
          <cell r="EZ199">
            <v>9.8986018604651402</v>
          </cell>
          <cell r="FA199">
            <v>9.8986018604651402</v>
          </cell>
          <cell r="FB199">
            <v>0</v>
          </cell>
          <cell r="FC199">
            <v>0</v>
          </cell>
          <cell r="FD199">
            <v>15.1390381395349</v>
          </cell>
          <cell r="FE199">
            <v>15.1390381395349</v>
          </cell>
          <cell r="FF199">
            <v>15.1390381395349</v>
          </cell>
          <cell r="FG199">
            <v>15.1390381395349</v>
          </cell>
          <cell r="FH199">
            <v>15.1390381395349</v>
          </cell>
          <cell r="FI199">
            <v>15.1390381395349</v>
          </cell>
          <cell r="FJ199">
            <v>7.5695190697674501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7.5695190697674501</v>
          </cell>
          <cell r="FU199">
            <v>15.1390381395349</v>
          </cell>
          <cell r="FV199">
            <v>15.1390381395349</v>
          </cell>
          <cell r="FW199">
            <v>15.1390381395349</v>
          </cell>
          <cell r="FX199">
            <v>15.1390381395349</v>
          </cell>
          <cell r="FY199">
            <v>15.1390381395349</v>
          </cell>
          <cell r="FZ199">
            <v>15.1390381395349</v>
          </cell>
          <cell r="GA199">
            <v>15.1390381395349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</row>
        <row r="200">
          <cell r="D200" t="str">
            <v>ELC51PP-NGLFEC1N</v>
          </cell>
          <cell r="E200">
            <v>0</v>
          </cell>
          <cell r="F200">
            <v>0</v>
          </cell>
          <cell r="G200">
            <v>37.782565116279102</v>
          </cell>
          <cell r="H200">
            <v>37.782565116279102</v>
          </cell>
          <cell r="I200">
            <v>37.782565116279102</v>
          </cell>
          <cell r="J200">
            <v>37.782565116279102</v>
          </cell>
          <cell r="K200">
            <v>37.782565116279102</v>
          </cell>
          <cell r="L200">
            <v>37.782565116279102</v>
          </cell>
          <cell r="M200">
            <v>37.782565116279102</v>
          </cell>
          <cell r="N200">
            <v>18.891282558139601</v>
          </cell>
          <cell r="O200">
            <v>37.782565116279102</v>
          </cell>
          <cell r="P200">
            <v>37.782565116279102</v>
          </cell>
          <cell r="Q200">
            <v>37.782565116279102</v>
          </cell>
          <cell r="R200">
            <v>37.782565116279102</v>
          </cell>
          <cell r="S200">
            <v>37.782565116279102</v>
          </cell>
          <cell r="T200">
            <v>37.782565116279102</v>
          </cell>
          <cell r="U200">
            <v>37.782565116279102</v>
          </cell>
          <cell r="V200">
            <v>37.782565116279102</v>
          </cell>
          <cell r="W200">
            <v>37.782565116279102</v>
          </cell>
          <cell r="X200">
            <v>37.782565116279102</v>
          </cell>
          <cell r="Y200">
            <v>37.782565116279102</v>
          </cell>
          <cell r="Z200">
            <v>37.782565116279102</v>
          </cell>
          <cell r="AA200">
            <v>37.782565116279102</v>
          </cell>
          <cell r="AB200">
            <v>37.782565116279102</v>
          </cell>
          <cell r="AC200">
            <v>37.782565116279102</v>
          </cell>
          <cell r="AD200">
            <v>37.782565116279102</v>
          </cell>
          <cell r="AE200">
            <v>0</v>
          </cell>
          <cell r="AF200">
            <v>17.298041860465101</v>
          </cell>
          <cell r="AG200">
            <v>17.298041860465101</v>
          </cell>
          <cell r="AH200">
            <v>17.298041860465101</v>
          </cell>
          <cell r="AI200">
            <v>17.298041860465101</v>
          </cell>
          <cell r="AJ200">
            <v>17.298041860465101</v>
          </cell>
          <cell r="AK200">
            <v>17.298041860465101</v>
          </cell>
          <cell r="AL200">
            <v>17.298041860465101</v>
          </cell>
          <cell r="AM200">
            <v>8.6490209302325791</v>
          </cell>
          <cell r="AN200">
            <v>0</v>
          </cell>
          <cell r="AO200">
            <v>0</v>
          </cell>
          <cell r="AP200">
            <v>8.6490209302325791</v>
          </cell>
          <cell r="AQ200">
            <v>17.298041860465101</v>
          </cell>
          <cell r="AR200">
            <v>17.298041860465101</v>
          </cell>
          <cell r="AS200">
            <v>17.298041860465101</v>
          </cell>
          <cell r="AT200">
            <v>17.298041860465101</v>
          </cell>
          <cell r="AU200">
            <v>17.298041860465101</v>
          </cell>
          <cell r="AV200">
            <v>17.298041860465101</v>
          </cell>
          <cell r="AW200">
            <v>17.298041860465101</v>
          </cell>
          <cell r="AX200">
            <v>17.298041860465101</v>
          </cell>
          <cell r="AY200">
            <v>17.298041860465101</v>
          </cell>
          <cell r="AZ200">
            <v>17.298041860465101</v>
          </cell>
          <cell r="BA200">
            <v>17.298041860465101</v>
          </cell>
          <cell r="BB200">
            <v>17.298041860465101</v>
          </cell>
          <cell r="BC200">
            <v>17.298041860465101</v>
          </cell>
          <cell r="BD200">
            <v>0</v>
          </cell>
          <cell r="BE200">
            <v>0</v>
          </cell>
          <cell r="BF200">
            <v>19.574100000000001</v>
          </cell>
          <cell r="BG200">
            <v>19.574100000000001</v>
          </cell>
          <cell r="BH200">
            <v>19.574100000000001</v>
          </cell>
          <cell r="BI200">
            <v>19.574100000000001</v>
          </cell>
          <cell r="BJ200">
            <v>19.574100000000001</v>
          </cell>
          <cell r="BK200">
            <v>19.574100000000001</v>
          </cell>
          <cell r="BL200">
            <v>19.574100000000001</v>
          </cell>
          <cell r="BM200">
            <v>19.574100000000001</v>
          </cell>
          <cell r="BN200">
            <v>19.574100000000001</v>
          </cell>
          <cell r="BO200">
            <v>19.574100000000001</v>
          </cell>
          <cell r="BP200">
            <v>19.574100000000001</v>
          </cell>
          <cell r="BQ200">
            <v>19.574100000000001</v>
          </cell>
          <cell r="BR200">
            <v>19.574100000000001</v>
          </cell>
          <cell r="BS200">
            <v>19.574100000000001</v>
          </cell>
          <cell r="BT200">
            <v>19.574100000000001</v>
          </cell>
          <cell r="BU200">
            <v>19.574100000000001</v>
          </cell>
          <cell r="BV200">
            <v>19.574100000000001</v>
          </cell>
          <cell r="BW200">
            <v>19.574100000000001</v>
          </cell>
          <cell r="BX200">
            <v>19.574100000000001</v>
          </cell>
          <cell r="BY200">
            <v>19.574100000000001</v>
          </cell>
          <cell r="BZ200">
            <v>19.574100000000001</v>
          </cell>
          <cell r="CA200">
            <v>19.574100000000001</v>
          </cell>
          <cell r="CB200">
            <v>19.574100000000001</v>
          </cell>
          <cell r="CC200">
            <v>19.574100000000001</v>
          </cell>
          <cell r="CD200">
            <v>0</v>
          </cell>
          <cell r="CE200">
            <v>10.469867441860499</v>
          </cell>
          <cell r="CF200">
            <v>10.469867441860499</v>
          </cell>
          <cell r="CG200">
            <v>10.469867441860499</v>
          </cell>
          <cell r="CH200">
            <v>10.469867441860499</v>
          </cell>
          <cell r="CI200">
            <v>10.469867441860499</v>
          </cell>
          <cell r="CJ200">
            <v>10.469867441860499</v>
          </cell>
          <cell r="CK200">
            <v>10.469867441860499</v>
          </cell>
          <cell r="CL200">
            <v>5.2349337209302496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5.2349337209302496</v>
          </cell>
          <cell r="CU200">
            <v>10.469867441860499</v>
          </cell>
          <cell r="CV200">
            <v>10.469867441860499</v>
          </cell>
          <cell r="CW200">
            <v>10.469867441860499</v>
          </cell>
          <cell r="CX200">
            <v>10.469867441860499</v>
          </cell>
          <cell r="CY200">
            <v>10.469867441860499</v>
          </cell>
          <cell r="CZ200">
            <v>10.469867441860499</v>
          </cell>
          <cell r="DA200">
            <v>10.469867441860499</v>
          </cell>
          <cell r="DB200">
            <v>10.469867441860499</v>
          </cell>
          <cell r="DC200">
            <v>0</v>
          </cell>
          <cell r="DD200">
            <v>0</v>
          </cell>
          <cell r="DE200">
            <v>30.954390697674501</v>
          </cell>
          <cell r="DF200">
            <v>30.954390697674501</v>
          </cell>
          <cell r="DG200">
            <v>30.954390697674501</v>
          </cell>
          <cell r="DH200">
            <v>30.954390697674501</v>
          </cell>
          <cell r="DI200">
            <v>30.954390697674501</v>
          </cell>
          <cell r="DJ200">
            <v>30.954390697674501</v>
          </cell>
          <cell r="DK200">
            <v>30.954390697674501</v>
          </cell>
          <cell r="DL200">
            <v>30.954390697674501</v>
          </cell>
          <cell r="DM200">
            <v>0</v>
          </cell>
          <cell r="DN200">
            <v>0</v>
          </cell>
          <cell r="DO200">
            <v>0</v>
          </cell>
          <cell r="DP200">
            <v>8.6262603488336094</v>
          </cell>
          <cell r="DQ200">
            <v>24.1034556976708</v>
          </cell>
          <cell r="DR200">
            <v>30.954390697674501</v>
          </cell>
          <cell r="DS200">
            <v>30.954390697674501</v>
          </cell>
          <cell r="DT200">
            <v>30.954390697674501</v>
          </cell>
          <cell r="DU200">
            <v>30.954390697674501</v>
          </cell>
          <cell r="DV200">
            <v>30.954390697674501</v>
          </cell>
          <cell r="DW200">
            <v>30.954390697674501</v>
          </cell>
          <cell r="DX200">
            <v>30.954390697674501</v>
          </cell>
          <cell r="DY200">
            <v>30.954390697674501</v>
          </cell>
          <cell r="DZ200">
            <v>30.954390697674501</v>
          </cell>
          <cell r="EA200">
            <v>30.954390697674501</v>
          </cell>
          <cell r="EB200">
            <v>30.954390697674501</v>
          </cell>
          <cell r="EC200">
            <v>0</v>
          </cell>
          <cell r="ED200">
            <v>15.477195348837199</v>
          </cell>
          <cell r="EE200">
            <v>15.477195348837199</v>
          </cell>
          <cell r="EF200">
            <v>15.477195348837199</v>
          </cell>
          <cell r="EG200">
            <v>15.477195348837199</v>
          </cell>
          <cell r="EH200">
            <v>15.477195348837199</v>
          </cell>
          <cell r="EI200">
            <v>15.477195348837199</v>
          </cell>
          <cell r="EJ200">
            <v>15.477195348837199</v>
          </cell>
          <cell r="EK200">
            <v>15.477195348837199</v>
          </cell>
          <cell r="EL200">
            <v>7.7385976744186298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7.7385976744186298</v>
          </cell>
          <cell r="ER200">
            <v>15.477195348837199</v>
          </cell>
          <cell r="ES200">
            <v>15.477195348837199</v>
          </cell>
          <cell r="ET200">
            <v>15.477195348837199</v>
          </cell>
          <cell r="EU200">
            <v>15.477195348837199</v>
          </cell>
          <cell r="EV200">
            <v>15.477195348837199</v>
          </cell>
          <cell r="EW200">
            <v>15.477195348837199</v>
          </cell>
          <cell r="EX200">
            <v>15.477195348837199</v>
          </cell>
          <cell r="EY200">
            <v>15.477195348837199</v>
          </cell>
          <cell r="EZ200">
            <v>15.477195348837199</v>
          </cell>
          <cell r="FA200">
            <v>15.477195348837199</v>
          </cell>
          <cell r="FB200">
            <v>0</v>
          </cell>
          <cell r="FC200">
            <v>0</v>
          </cell>
          <cell r="FD200">
            <v>23.6710046511628</v>
          </cell>
          <cell r="FE200">
            <v>23.6710046511628</v>
          </cell>
          <cell r="FF200">
            <v>23.6710046511628</v>
          </cell>
          <cell r="FG200">
            <v>23.6710046511628</v>
          </cell>
          <cell r="FH200">
            <v>23.6710046511628</v>
          </cell>
          <cell r="FI200">
            <v>23.6710046511628</v>
          </cell>
          <cell r="FJ200">
            <v>11.8355023255814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11.8355023255814</v>
          </cell>
          <cell r="FU200">
            <v>23.6710046511628</v>
          </cell>
          <cell r="FV200">
            <v>23.6710046511628</v>
          </cell>
          <cell r="FW200">
            <v>23.6710046511628</v>
          </cell>
          <cell r="FX200">
            <v>23.6710046511628</v>
          </cell>
          <cell r="FY200">
            <v>23.6710046511628</v>
          </cell>
          <cell r="FZ200">
            <v>23.6710046511628</v>
          </cell>
          <cell r="GA200">
            <v>23.6710046511628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</row>
        <row r="201">
          <cell r="D201" t="str">
            <v>ELC62PP-NURAPR1N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817.10443356894496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11886.8503435777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</row>
        <row r="202">
          <cell r="D202" t="str">
            <v>ELC64PP-GHY1E</v>
          </cell>
          <cell r="E202">
            <v>0</v>
          </cell>
          <cell r="F202">
            <v>0</v>
          </cell>
          <cell r="G202">
            <v>131.34880406511601</v>
          </cell>
          <cell r="H202">
            <v>131.34880406511601</v>
          </cell>
          <cell r="I202">
            <v>131.34880406511601</v>
          </cell>
          <cell r="J202">
            <v>131.34880406511601</v>
          </cell>
          <cell r="K202">
            <v>131.34880406511601</v>
          </cell>
          <cell r="L202">
            <v>131.34880406511601</v>
          </cell>
          <cell r="M202">
            <v>131.34880406511601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131.34880406511601</v>
          </cell>
          <cell r="AE202">
            <v>0</v>
          </cell>
          <cell r="AF202">
            <v>0</v>
          </cell>
          <cell r="AG202">
            <v>55.388049906976299</v>
          </cell>
          <cell r="AH202">
            <v>60.135597041860699</v>
          </cell>
          <cell r="AI202">
            <v>60.135597041860699</v>
          </cell>
          <cell r="AJ202">
            <v>60.135597041860699</v>
          </cell>
          <cell r="AK202">
            <v>60.135597041860699</v>
          </cell>
          <cell r="AL202">
            <v>60.135597041860699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68.048175600000107</v>
          </cell>
          <cell r="BG202">
            <v>68.048175600000107</v>
          </cell>
          <cell r="BH202">
            <v>68.048175600000107</v>
          </cell>
          <cell r="BI202">
            <v>68.048175600000107</v>
          </cell>
          <cell r="BJ202">
            <v>68.048175600000107</v>
          </cell>
          <cell r="BK202">
            <v>68.048175600000107</v>
          </cell>
          <cell r="BL202">
            <v>68.048175600000107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68.048175600000107</v>
          </cell>
          <cell r="CC202">
            <v>68.048175600000107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107.61106839069799</v>
          </cell>
          <cell r="DI202">
            <v>107.61106839069799</v>
          </cell>
          <cell r="DJ202">
            <v>107.61106839069799</v>
          </cell>
          <cell r="DK202">
            <v>107.61106839069799</v>
          </cell>
          <cell r="DL202">
            <v>107.61106839069799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53.805534195348997</v>
          </cell>
          <cell r="EI202">
            <v>53.805534195348997</v>
          </cell>
          <cell r="EJ202">
            <v>53.805534195348997</v>
          </cell>
          <cell r="EK202">
            <v>53.805534195348997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</row>
        <row r="203">
          <cell r="D203" t="str">
            <v>ELC65PP-PHY1E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244.51367441860501</v>
          </cell>
          <cell r="FI203">
            <v>244.51367441860501</v>
          </cell>
          <cell r="FJ203">
            <v>244.51367441860501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112.85246511628</v>
          </cell>
          <cell r="GH203">
            <v>112.85246511627901</v>
          </cell>
          <cell r="GI203">
            <v>112.85246511627901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</row>
        <row r="204">
          <cell r="D204" t="str">
            <v>ELC65PP-PHY1N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104.048372093024</v>
          </cell>
          <cell r="FI204">
            <v>104.048372093023</v>
          </cell>
          <cell r="FJ204">
            <v>104.048372093023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48.0223255813954</v>
          </cell>
          <cell r="GH204">
            <v>48.0223255813954</v>
          </cell>
          <cell r="GI204">
            <v>48.0223255813954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</row>
        <row r="205">
          <cell r="D205" t="str">
            <v>ELC66PP-SHY04MW1E</v>
          </cell>
          <cell r="E205">
            <v>0</v>
          </cell>
          <cell r="F205">
            <v>0</v>
          </cell>
          <cell r="G205">
            <v>0.29478704651162801</v>
          </cell>
          <cell r="H205">
            <v>0.29478704651162801</v>
          </cell>
          <cell r="I205">
            <v>0.29478704651162801</v>
          </cell>
          <cell r="J205">
            <v>0.29478704651162801</v>
          </cell>
          <cell r="K205">
            <v>0.29478704651162801</v>
          </cell>
          <cell r="L205">
            <v>0.29478704651162801</v>
          </cell>
          <cell r="M205">
            <v>0.29478704651162801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0.277028790697675</v>
          </cell>
          <cell r="AD205">
            <v>0.29478704651162801</v>
          </cell>
          <cell r="AE205">
            <v>0</v>
          </cell>
          <cell r="AF205">
            <v>0</v>
          </cell>
          <cell r="AG205">
            <v>0</v>
          </cell>
          <cell r="AH205">
            <v>0.13496274418604701</v>
          </cell>
          <cell r="AI205">
            <v>0.13496274418604701</v>
          </cell>
          <cell r="AJ205">
            <v>0.13496274418604701</v>
          </cell>
          <cell r="AK205">
            <v>0.13496274418604701</v>
          </cell>
          <cell r="AL205">
            <v>0.13496274418604701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0.152721</v>
          </cell>
          <cell r="BG205">
            <v>0.152721</v>
          </cell>
          <cell r="BH205">
            <v>0.152721</v>
          </cell>
          <cell r="BI205">
            <v>0.152721</v>
          </cell>
          <cell r="BJ205">
            <v>0.152721</v>
          </cell>
          <cell r="BK205">
            <v>0.152721</v>
          </cell>
          <cell r="BL205">
            <v>0.152721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0.152721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0.24151227906976799</v>
          </cell>
          <cell r="DI205">
            <v>0.24151227906976799</v>
          </cell>
          <cell r="DJ205">
            <v>0.24151227906976799</v>
          </cell>
          <cell r="DK205">
            <v>0.24151227906976799</v>
          </cell>
          <cell r="DL205">
            <v>0.24151227906976799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0.120756139534884</v>
          </cell>
          <cell r="EI205">
            <v>0.120756139534884</v>
          </cell>
          <cell r="EJ205">
            <v>0.120756139534884</v>
          </cell>
          <cell r="EK205">
            <v>0.120756139534884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</row>
        <row r="206">
          <cell r="D206" t="str">
            <v>ELC66PP-SHY3MW1E</v>
          </cell>
          <cell r="E206">
            <v>0</v>
          </cell>
          <cell r="F206">
            <v>0</v>
          </cell>
          <cell r="G206">
            <v>4.3800372795348901</v>
          </cell>
          <cell r="H206">
            <v>4.3800372795348901</v>
          </cell>
          <cell r="I206">
            <v>4.3800372795348901</v>
          </cell>
          <cell r="J206">
            <v>4.3800372795348901</v>
          </cell>
          <cell r="K206">
            <v>4.3800372795348901</v>
          </cell>
          <cell r="L206">
            <v>4.3800372795348901</v>
          </cell>
          <cell r="M206">
            <v>4.3800372795348901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4.3800372795348901</v>
          </cell>
          <cell r="AE206">
            <v>0</v>
          </cell>
          <cell r="AF206">
            <v>0</v>
          </cell>
          <cell r="AG206">
            <v>1.8470036720930101</v>
          </cell>
          <cell r="AH206">
            <v>2.00531827255814</v>
          </cell>
          <cell r="AI206">
            <v>2.00531827255814</v>
          </cell>
          <cell r="AJ206">
            <v>2.00531827255814</v>
          </cell>
          <cell r="AK206">
            <v>2.00531827255814</v>
          </cell>
          <cell r="AL206">
            <v>2.00531827255814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2.2691759399999998</v>
          </cell>
          <cell r="BG206">
            <v>2.2691759399999998</v>
          </cell>
          <cell r="BH206">
            <v>2.2691759399999998</v>
          </cell>
          <cell r="BI206">
            <v>2.2691759399999998</v>
          </cell>
          <cell r="BJ206">
            <v>2.2691759399999998</v>
          </cell>
          <cell r="BK206">
            <v>2.2691759399999998</v>
          </cell>
          <cell r="BL206">
            <v>2.2691759399999998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2.2691759399999998</v>
          </cell>
          <cell r="CC206">
            <v>2.2691759399999998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3.5884642772093098</v>
          </cell>
          <cell r="DI206">
            <v>3.5884642772093098</v>
          </cell>
          <cell r="DJ206">
            <v>3.5884642772093098</v>
          </cell>
          <cell r="DK206">
            <v>3.5884642772093098</v>
          </cell>
          <cell r="DL206">
            <v>3.5884642772093098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1.79423213860465</v>
          </cell>
          <cell r="EI206">
            <v>1.79423213860465</v>
          </cell>
          <cell r="EJ206">
            <v>1.79423213860465</v>
          </cell>
          <cell r="EK206">
            <v>1.79423213860465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</row>
        <row r="207">
          <cell r="D207" t="str">
            <v>ELC66PP-SHY3MW1N</v>
          </cell>
          <cell r="E207">
            <v>0</v>
          </cell>
          <cell r="F207">
            <v>0</v>
          </cell>
          <cell r="G207">
            <v>38.612951162790701</v>
          </cell>
          <cell r="H207">
            <v>38.612951162790701</v>
          </cell>
          <cell r="I207">
            <v>38.612951162790701</v>
          </cell>
          <cell r="J207">
            <v>38.612951162790701</v>
          </cell>
          <cell r="K207">
            <v>38.612951162790701</v>
          </cell>
          <cell r="L207">
            <v>38.612951162790701</v>
          </cell>
          <cell r="M207">
            <v>38.612951162790701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38.612951162790701</v>
          </cell>
          <cell r="AE207">
            <v>0</v>
          </cell>
          <cell r="AF207">
            <v>0</v>
          </cell>
          <cell r="AG207">
            <v>0.46521627906969198</v>
          </cell>
          <cell r="AH207">
            <v>17.6782186046512</v>
          </cell>
          <cell r="AI207">
            <v>17.6782186046512</v>
          </cell>
          <cell r="AJ207">
            <v>17.6782186046512</v>
          </cell>
          <cell r="AK207">
            <v>17.6782186046512</v>
          </cell>
          <cell r="AL207">
            <v>17.6782186046512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20.004300000000001</v>
          </cell>
          <cell r="BG207">
            <v>20.004300000000001</v>
          </cell>
          <cell r="BH207">
            <v>20.004300000000001</v>
          </cell>
          <cell r="BI207">
            <v>20.004300000000001</v>
          </cell>
          <cell r="BJ207">
            <v>20.004300000000001</v>
          </cell>
          <cell r="BK207">
            <v>20.004300000000001</v>
          </cell>
          <cell r="BL207">
            <v>20.004300000000001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20.004300000000001</v>
          </cell>
          <cell r="CC207">
            <v>20.004300000000001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31.634706976744202</v>
          </cell>
          <cell r="DI207">
            <v>31.634706976744202</v>
          </cell>
          <cell r="DJ207">
            <v>31.634706976744202</v>
          </cell>
          <cell r="DK207">
            <v>31.634706976744202</v>
          </cell>
          <cell r="DL207">
            <v>31.634706976744202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15.817353488372101</v>
          </cell>
          <cell r="EH207">
            <v>15.817353488372101</v>
          </cell>
          <cell r="EI207">
            <v>15.817353488372101</v>
          </cell>
          <cell r="EJ207">
            <v>15.817353488372101</v>
          </cell>
          <cell r="EK207">
            <v>15.817353488372101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</row>
        <row r="208">
          <cell r="D208" t="str">
            <v>ELC82PP-SPV1N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46.806868515348903</v>
          </cell>
          <cell r="L208">
            <v>515.40866151069804</v>
          </cell>
          <cell r="M208">
            <v>2309.7163802525602</v>
          </cell>
          <cell r="N208">
            <v>5530.7539607734998</v>
          </cell>
          <cell r="O208">
            <v>8723.0037178339608</v>
          </cell>
          <cell r="P208">
            <v>11552.8734193898</v>
          </cell>
          <cell r="Q208">
            <v>13308.530819596799</v>
          </cell>
          <cell r="R208">
            <v>13246.450411412099</v>
          </cell>
          <cell r="S208">
            <v>13777.3192003368</v>
          </cell>
          <cell r="T208">
            <v>12057.886477984201</v>
          </cell>
          <cell r="U208">
            <v>10247.478902418199</v>
          </cell>
          <cell r="V208">
            <v>7217.6671047725704</v>
          </cell>
          <cell r="W208">
            <v>3882.5977568776798</v>
          </cell>
          <cell r="X208">
            <v>1362.1971575218599</v>
          </cell>
          <cell r="Y208">
            <v>261.54270721674402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21.0025220734884</v>
          </cell>
          <cell r="AK208">
            <v>247.18540650697699</v>
          </cell>
          <cell r="AL208">
            <v>1066.2715636995399</v>
          </cell>
          <cell r="AM208">
            <v>2506.3904610418599</v>
          </cell>
          <cell r="AN208">
            <v>3762.1484629953502</v>
          </cell>
          <cell r="AO208">
            <v>4863.9449202195401</v>
          </cell>
          <cell r="AP208">
            <v>5629.94509773769</v>
          </cell>
          <cell r="AQ208">
            <v>5938.3319267888601</v>
          </cell>
          <cell r="AR208">
            <v>5426.7539341562997</v>
          </cell>
          <cell r="AS208">
            <v>5123.2119634800101</v>
          </cell>
          <cell r="AT208">
            <v>4225.8636482065203</v>
          </cell>
          <cell r="AU208">
            <v>2962.6125907311698</v>
          </cell>
          <cell r="AV208">
            <v>1584.9765016493</v>
          </cell>
          <cell r="AW208">
            <v>547.22492289209504</v>
          </cell>
          <cell r="AX208">
            <v>95.884262598139799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17.938436580000001</v>
          </cell>
          <cell r="BL208">
            <v>361.18538009999997</v>
          </cell>
          <cell r="BM208">
            <v>1723.1808558600001</v>
          </cell>
          <cell r="BN208">
            <v>3891.8674103399999</v>
          </cell>
          <cell r="BO208">
            <v>5911.1222310000103</v>
          </cell>
          <cell r="BP208">
            <v>6980.3303839200098</v>
          </cell>
          <cell r="BQ208">
            <v>7297.6570461000101</v>
          </cell>
          <cell r="BR208">
            <v>6581.3900495400103</v>
          </cell>
          <cell r="BS208">
            <v>5502.7776816000096</v>
          </cell>
          <cell r="BT208">
            <v>3891.0112263000001</v>
          </cell>
          <cell r="BU208">
            <v>1954.7648292599999</v>
          </cell>
          <cell r="BV208">
            <v>348.93642455999998</v>
          </cell>
          <cell r="BW208">
            <v>12.980854799999999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14.034224511627899</v>
          </cell>
          <cell r="CK208">
            <v>218.15094038232601</v>
          </cell>
          <cell r="CL208">
            <v>1096.8189641874401</v>
          </cell>
          <cell r="CM208">
            <v>2392.9756214776799</v>
          </cell>
          <cell r="CN208">
            <v>3576.6295032223302</v>
          </cell>
          <cell r="CO208">
            <v>4176.4596452832602</v>
          </cell>
          <cell r="CP208">
            <v>4105.8601095558197</v>
          </cell>
          <cell r="CQ208">
            <v>3895.0069659195401</v>
          </cell>
          <cell r="CR208">
            <v>3264.5969872911701</v>
          </cell>
          <cell r="CS208">
            <v>2343.9592457623298</v>
          </cell>
          <cell r="CT208">
            <v>1098.6507998079101</v>
          </cell>
          <cell r="CU208">
            <v>233.00505906279099</v>
          </cell>
          <cell r="CV208">
            <v>2.2307030539534898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175.360365041861</v>
          </cell>
          <cell r="DL208">
            <v>1354.46773611349</v>
          </cell>
          <cell r="DM208">
            <v>0</v>
          </cell>
          <cell r="DN208">
            <v>8642.3178459683804</v>
          </cell>
          <cell r="DO208">
            <v>11633.555116314399</v>
          </cell>
          <cell r="DP208">
            <v>12921.984279092099</v>
          </cell>
          <cell r="DQ208">
            <v>12611.2492063423</v>
          </cell>
          <cell r="DR208">
            <v>10959.935462506101</v>
          </cell>
          <cell r="DS208">
            <v>8010.8895029023397</v>
          </cell>
          <cell r="DT208">
            <v>3944.7783636446602</v>
          </cell>
          <cell r="DU208">
            <v>1084.6573612576799</v>
          </cell>
          <cell r="DV208">
            <v>63.046746435348901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77.874852022325797</v>
          </cell>
          <cell r="EK208">
            <v>574.08135444837399</v>
          </cell>
          <cell r="EL208">
            <v>1835.9444046390699</v>
          </cell>
          <cell r="EM208">
            <v>3491.9642703516301</v>
          </cell>
          <cell r="EN208">
            <v>4794.2824981562999</v>
          </cell>
          <cell r="EO208">
            <v>5501.0633866241997</v>
          </cell>
          <cell r="EP208">
            <v>5313.2225173953702</v>
          </cell>
          <cell r="EQ208">
            <v>4809.0014129804804</v>
          </cell>
          <cell r="ER208">
            <v>3336.0835373916302</v>
          </cell>
          <cell r="ES208">
            <v>1728.5662085107001</v>
          </cell>
          <cell r="ET208">
            <v>394.26600628465201</v>
          </cell>
          <cell r="EU208">
            <v>27.0247137906977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24.047659758139599</v>
          </cell>
          <cell r="FI208">
            <v>263.822867263256</v>
          </cell>
          <cell r="FJ208">
            <v>1412.0485214232599</v>
          </cell>
          <cell r="FK208">
            <v>3744.4377212707</v>
          </cell>
          <cell r="FL208">
            <v>6360.3221100446599</v>
          </cell>
          <cell r="FM208">
            <v>8303.2728199200101</v>
          </cell>
          <cell r="FN208">
            <v>9473.2081669172203</v>
          </cell>
          <cell r="FO208">
            <v>10199.3138935033</v>
          </cell>
          <cell r="FP208">
            <v>9804.9489732335005</v>
          </cell>
          <cell r="FQ208">
            <v>8629.3691060986093</v>
          </cell>
          <cell r="FR208">
            <v>6652.0001831944301</v>
          </cell>
          <cell r="FS208">
            <v>4788.3399514660496</v>
          </cell>
          <cell r="FT208">
            <v>2179.8535580204698</v>
          </cell>
          <cell r="FU208">
            <v>599.22092183441896</v>
          </cell>
          <cell r="FV208">
            <v>61.1545347460466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13.465147947907001</v>
          </cell>
          <cell r="GH208">
            <v>145.88913586604701</v>
          </cell>
          <cell r="GI208">
            <v>745.27705533767505</v>
          </cell>
          <cell r="GJ208">
            <v>2023.8263809786099</v>
          </cell>
          <cell r="GK208">
            <v>3299.9863558102402</v>
          </cell>
          <cell r="GL208">
            <v>4355.2084566139602</v>
          </cell>
          <cell r="GM208">
            <v>4938.8343683274497</v>
          </cell>
          <cell r="GN208">
            <v>5079.8368964093097</v>
          </cell>
          <cell r="GO208">
            <v>5082.19541688559</v>
          </cell>
          <cell r="GP208">
            <v>4564.0993780130302</v>
          </cell>
          <cell r="GQ208">
            <v>3883.0496139460502</v>
          </cell>
          <cell r="GR208">
            <v>2411.5948945786099</v>
          </cell>
          <cell r="GS208">
            <v>1163.20534221768</v>
          </cell>
          <cell r="GT208">
            <v>326.66279354790697</v>
          </cell>
          <cell r="GU208">
            <v>30.244556695814001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</row>
        <row r="209">
          <cell r="D209" t="str">
            <v>ELC83PP-BMS1E</v>
          </cell>
          <cell r="E209">
            <v>0</v>
          </cell>
          <cell r="F209">
            <v>0</v>
          </cell>
          <cell r="G209">
            <v>35.330102966511703</v>
          </cell>
          <cell r="H209">
            <v>35.330102966511703</v>
          </cell>
          <cell r="I209">
            <v>35.330102966511703</v>
          </cell>
          <cell r="J209">
            <v>35.330102966511703</v>
          </cell>
          <cell r="K209">
            <v>35.330102966511703</v>
          </cell>
          <cell r="L209">
            <v>35.330102966511703</v>
          </cell>
          <cell r="M209">
            <v>35.330102966511703</v>
          </cell>
          <cell r="N209">
            <v>35.330102966511703</v>
          </cell>
          <cell r="O209">
            <v>35.330102966511703</v>
          </cell>
          <cell r="P209">
            <v>35.330102966511703</v>
          </cell>
          <cell r="Q209">
            <v>35.330102966511703</v>
          </cell>
          <cell r="R209">
            <v>35.330102966511703</v>
          </cell>
          <cell r="S209">
            <v>35.330102966511703</v>
          </cell>
          <cell r="T209">
            <v>35.330102966511703</v>
          </cell>
          <cell r="U209">
            <v>35.330102966511703</v>
          </cell>
          <cell r="V209">
            <v>35.330102966511703</v>
          </cell>
          <cell r="W209">
            <v>35.330102966511703</v>
          </cell>
          <cell r="X209">
            <v>35.330102966511703</v>
          </cell>
          <cell r="Y209">
            <v>35.330102966511703</v>
          </cell>
          <cell r="Z209">
            <v>35.330102966511703</v>
          </cell>
          <cell r="AA209">
            <v>35.330102966511703</v>
          </cell>
          <cell r="AB209">
            <v>35.330102966511703</v>
          </cell>
          <cell r="AC209">
            <v>35.330102966511703</v>
          </cell>
          <cell r="AD209">
            <v>35.330102966511703</v>
          </cell>
          <cell r="AE209">
            <v>0</v>
          </cell>
          <cell r="AF209">
            <v>16.175227864186098</v>
          </cell>
          <cell r="AG209">
            <v>16.175227864186098</v>
          </cell>
          <cell r="AH209">
            <v>16.175227864186098</v>
          </cell>
          <cell r="AI209">
            <v>16.175227864186098</v>
          </cell>
          <cell r="AJ209">
            <v>16.175227864186098</v>
          </cell>
          <cell r="AK209">
            <v>16.175227864186098</v>
          </cell>
          <cell r="AL209">
            <v>16.175227864186098</v>
          </cell>
          <cell r="AM209">
            <v>16.175227864186098</v>
          </cell>
          <cell r="AN209">
            <v>16.175227864186098</v>
          </cell>
          <cell r="AO209">
            <v>16.175227864186098</v>
          </cell>
          <cell r="AP209">
            <v>16.175227864186098</v>
          </cell>
          <cell r="AQ209">
            <v>16.175227864186098</v>
          </cell>
          <cell r="AR209">
            <v>16.175227864186098</v>
          </cell>
          <cell r="AS209">
            <v>16.175227864186098</v>
          </cell>
          <cell r="AT209">
            <v>16.175227864186098</v>
          </cell>
          <cell r="AU209">
            <v>16.175227864186098</v>
          </cell>
          <cell r="AV209">
            <v>16.175227864186098</v>
          </cell>
          <cell r="AW209">
            <v>16.175227864186098</v>
          </cell>
          <cell r="AX209">
            <v>16.175227864186098</v>
          </cell>
          <cell r="AY209">
            <v>16.175227864186098</v>
          </cell>
          <cell r="AZ209">
            <v>16.175227864186098</v>
          </cell>
          <cell r="BA209">
            <v>16.175227864186098</v>
          </cell>
          <cell r="BB209">
            <v>16.175227864186098</v>
          </cell>
          <cell r="BC209">
            <v>16.175227864186098</v>
          </cell>
          <cell r="BD209">
            <v>0</v>
          </cell>
          <cell r="BE209">
            <v>0</v>
          </cell>
          <cell r="BF209">
            <v>18.30354732</v>
          </cell>
          <cell r="BG209">
            <v>18.30354732</v>
          </cell>
          <cell r="BH209">
            <v>18.30354732</v>
          </cell>
          <cell r="BI209">
            <v>18.30354732</v>
          </cell>
          <cell r="BJ209">
            <v>18.30354732</v>
          </cell>
          <cell r="BK209">
            <v>18.30354732</v>
          </cell>
          <cell r="BL209">
            <v>18.30354732</v>
          </cell>
          <cell r="BM209">
            <v>18.30354732</v>
          </cell>
          <cell r="BN209">
            <v>18.30354732</v>
          </cell>
          <cell r="BO209">
            <v>18.30354732</v>
          </cell>
          <cell r="BP209">
            <v>18.30354732</v>
          </cell>
          <cell r="BQ209">
            <v>18.30354732</v>
          </cell>
          <cell r="BR209">
            <v>18.30354732</v>
          </cell>
          <cell r="BS209">
            <v>18.30354732</v>
          </cell>
          <cell r="BT209">
            <v>18.30354732</v>
          </cell>
          <cell r="BU209">
            <v>18.30354732</v>
          </cell>
          <cell r="BV209">
            <v>18.30354732</v>
          </cell>
          <cell r="BW209">
            <v>18.30354732</v>
          </cell>
          <cell r="BX209">
            <v>18.30354732</v>
          </cell>
          <cell r="BY209">
            <v>18.30354732</v>
          </cell>
          <cell r="BZ209">
            <v>18.30354732</v>
          </cell>
          <cell r="CA209">
            <v>18.30354732</v>
          </cell>
          <cell r="CB209">
            <v>18.30354732</v>
          </cell>
          <cell r="CC209">
            <v>18.30354732</v>
          </cell>
          <cell r="CD209">
            <v>0</v>
          </cell>
          <cell r="CE209">
            <v>9.7902694967442105</v>
          </cell>
          <cell r="CF209">
            <v>9.7902694967442105</v>
          </cell>
          <cell r="CG209">
            <v>9.7902694967442105</v>
          </cell>
          <cell r="CH209">
            <v>9.7902694967442105</v>
          </cell>
          <cell r="CI209">
            <v>9.7902694967442105</v>
          </cell>
          <cell r="CJ209">
            <v>9.7902694967442105</v>
          </cell>
          <cell r="CK209">
            <v>9.7902694967442105</v>
          </cell>
          <cell r="CL209">
            <v>9.7902694967442105</v>
          </cell>
          <cell r="CM209">
            <v>9.7902694967442105</v>
          </cell>
          <cell r="CN209">
            <v>9.7902694967442105</v>
          </cell>
          <cell r="CO209">
            <v>9.7902694967442105</v>
          </cell>
          <cell r="CP209">
            <v>9.7902694967442105</v>
          </cell>
          <cell r="CQ209">
            <v>9.7902694967442105</v>
          </cell>
          <cell r="CR209">
            <v>9.7902694967442105</v>
          </cell>
          <cell r="CS209">
            <v>9.7902694967442105</v>
          </cell>
          <cell r="CT209">
            <v>9.7902694967442105</v>
          </cell>
          <cell r="CU209">
            <v>9.7902694967442105</v>
          </cell>
          <cell r="CV209">
            <v>9.7902694967442105</v>
          </cell>
          <cell r="CW209">
            <v>9.7902694967442105</v>
          </cell>
          <cell r="CX209">
            <v>9.7902694967442105</v>
          </cell>
          <cell r="CY209">
            <v>9.7902694967442105</v>
          </cell>
          <cell r="CZ209">
            <v>9.7902694967442105</v>
          </cell>
          <cell r="DA209">
            <v>9.7902694967442105</v>
          </cell>
          <cell r="DB209">
            <v>9.7902694967442105</v>
          </cell>
          <cell r="DC209">
            <v>0</v>
          </cell>
          <cell r="DD209">
            <v>0</v>
          </cell>
          <cell r="DE209">
            <v>28.945144599069799</v>
          </cell>
          <cell r="DF209">
            <v>28.945144599069799</v>
          </cell>
          <cell r="DG209">
            <v>28.945144599069799</v>
          </cell>
          <cell r="DH209">
            <v>28.945144599069799</v>
          </cell>
          <cell r="DI209">
            <v>28.945144599069799</v>
          </cell>
          <cell r="DJ209">
            <v>28.945144599069799</v>
          </cell>
          <cell r="DK209">
            <v>28.945144599069799</v>
          </cell>
          <cell r="DL209">
            <v>28.945144599069799</v>
          </cell>
          <cell r="DM209">
            <v>0</v>
          </cell>
          <cell r="DN209">
            <v>28.945144599069799</v>
          </cell>
          <cell r="DO209">
            <v>28.945144599069799</v>
          </cell>
          <cell r="DP209">
            <v>28.945144599069799</v>
          </cell>
          <cell r="DQ209">
            <v>28.945144599069799</v>
          </cell>
          <cell r="DR209">
            <v>28.945144599069799</v>
          </cell>
          <cell r="DS209">
            <v>28.945144599069799</v>
          </cell>
          <cell r="DT209">
            <v>28.945144599069799</v>
          </cell>
          <cell r="DU209">
            <v>28.945144599069799</v>
          </cell>
          <cell r="DV209">
            <v>28.945144599069799</v>
          </cell>
          <cell r="DW209">
            <v>28.945144599069799</v>
          </cell>
          <cell r="DX209">
            <v>28.945144599069799</v>
          </cell>
          <cell r="DY209">
            <v>28.945144599069799</v>
          </cell>
          <cell r="DZ209">
            <v>28.945144599069799</v>
          </cell>
          <cell r="EA209">
            <v>28.945144599069799</v>
          </cell>
          <cell r="EB209">
            <v>28.945144599069799</v>
          </cell>
          <cell r="EC209">
            <v>0</v>
          </cell>
          <cell r="ED209">
            <v>14.4725722995349</v>
          </cell>
          <cell r="EE209">
            <v>14.4725722995349</v>
          </cell>
          <cell r="EF209">
            <v>14.4725722995349</v>
          </cell>
          <cell r="EG209">
            <v>14.4725722995349</v>
          </cell>
          <cell r="EH209">
            <v>14.4725722995349</v>
          </cell>
          <cell r="EI209">
            <v>14.4725722995349</v>
          </cell>
          <cell r="EJ209">
            <v>14.4725722995349</v>
          </cell>
          <cell r="EK209">
            <v>14.4725722995349</v>
          </cell>
          <cell r="EL209">
            <v>14.4725722995349</v>
          </cell>
          <cell r="EM209">
            <v>14.4725722995349</v>
          </cell>
          <cell r="EN209">
            <v>14.4725722995349</v>
          </cell>
          <cell r="EO209">
            <v>14.4725722995349</v>
          </cell>
          <cell r="EP209">
            <v>14.4725722995349</v>
          </cell>
          <cell r="EQ209">
            <v>14.4725722995349</v>
          </cell>
          <cell r="ER209">
            <v>14.4725722995349</v>
          </cell>
          <cell r="ES209">
            <v>14.4725722995349</v>
          </cell>
          <cell r="ET209">
            <v>14.4725722995349</v>
          </cell>
          <cell r="EU209">
            <v>14.4725722995349</v>
          </cell>
          <cell r="EV209">
            <v>14.4725722995349</v>
          </cell>
          <cell r="EW209">
            <v>14.4725722995349</v>
          </cell>
          <cell r="EX209">
            <v>14.4725722995349</v>
          </cell>
          <cell r="EY209">
            <v>14.4725722995349</v>
          </cell>
          <cell r="EZ209">
            <v>14.4725722995349</v>
          </cell>
          <cell r="FA209">
            <v>14.4725722995349</v>
          </cell>
          <cell r="FB209">
            <v>0</v>
          </cell>
          <cell r="FC209">
            <v>0</v>
          </cell>
          <cell r="FD209">
            <v>22.1345223404651</v>
          </cell>
          <cell r="FE209">
            <v>22.1345223404651</v>
          </cell>
          <cell r="FF209">
            <v>22.1345223404651</v>
          </cell>
          <cell r="FG209">
            <v>22.1345223404651</v>
          </cell>
          <cell r="FH209">
            <v>22.1345223404651</v>
          </cell>
          <cell r="FI209">
            <v>22.1345223404651</v>
          </cell>
          <cell r="FJ209">
            <v>22.1345223404651</v>
          </cell>
          <cell r="FK209">
            <v>22.1345223404651</v>
          </cell>
          <cell r="FL209">
            <v>22.1345223404651</v>
          </cell>
          <cell r="FM209">
            <v>22.1345223404651</v>
          </cell>
          <cell r="FN209">
            <v>22.1345223404651</v>
          </cell>
          <cell r="FO209">
            <v>22.1345223404651</v>
          </cell>
          <cell r="FP209">
            <v>22.1345223404651</v>
          </cell>
          <cell r="FQ209">
            <v>22.1345223404651</v>
          </cell>
          <cell r="FR209">
            <v>22.1345223404651</v>
          </cell>
          <cell r="FS209">
            <v>22.1345223404651</v>
          </cell>
          <cell r="FT209">
            <v>22.1345223404651</v>
          </cell>
          <cell r="FU209">
            <v>22.1345223404651</v>
          </cell>
          <cell r="FV209">
            <v>22.1345223404651</v>
          </cell>
          <cell r="FW209">
            <v>22.1345223404651</v>
          </cell>
          <cell r="FX209">
            <v>22.1345223404651</v>
          </cell>
          <cell r="FY209">
            <v>22.1345223404651</v>
          </cell>
          <cell r="FZ209">
            <v>22.1345223404651</v>
          </cell>
          <cell r="GA209">
            <v>22.1345223404651</v>
          </cell>
          <cell r="GB209">
            <v>0</v>
          </cell>
          <cell r="GC209">
            <v>10.215933387907</v>
          </cell>
          <cell r="GD209">
            <v>10.215933387907</v>
          </cell>
          <cell r="GE209">
            <v>10.215933387907</v>
          </cell>
          <cell r="GF209">
            <v>10.215933387907</v>
          </cell>
          <cell r="GG209">
            <v>10.215933387907</v>
          </cell>
          <cell r="GH209">
            <v>10.215933387907</v>
          </cell>
          <cell r="GI209">
            <v>10.215933387907</v>
          </cell>
          <cell r="GJ209">
            <v>10.215933387907</v>
          </cell>
          <cell r="GK209">
            <v>10.215933387907</v>
          </cell>
          <cell r="GL209">
            <v>10.215933387907</v>
          </cell>
          <cell r="GM209">
            <v>10.215933387907</v>
          </cell>
          <cell r="GN209">
            <v>10.215933387907</v>
          </cell>
          <cell r="GO209">
            <v>10.215933387907</v>
          </cell>
          <cell r="GP209">
            <v>10.215933387907</v>
          </cell>
          <cell r="GQ209">
            <v>10.215933387907</v>
          </cell>
          <cell r="GR209">
            <v>10.215933387907</v>
          </cell>
          <cell r="GS209">
            <v>10.215933387907</v>
          </cell>
          <cell r="GT209">
            <v>10.215933387907</v>
          </cell>
          <cell r="GU209">
            <v>10.215933387907</v>
          </cell>
          <cell r="GV209">
            <v>10.215933387907</v>
          </cell>
          <cell r="GW209">
            <v>10.215933387907</v>
          </cell>
          <cell r="GX209">
            <v>10.215933387907</v>
          </cell>
          <cell r="GY209">
            <v>10.215933387907</v>
          </cell>
          <cell r="GZ209">
            <v>10.215933387907</v>
          </cell>
        </row>
        <row r="210">
          <cell r="D210" t="str">
            <v>ELC83PP-BMS1N</v>
          </cell>
          <cell r="E210">
            <v>0</v>
          </cell>
          <cell r="F210">
            <v>0</v>
          </cell>
          <cell r="G210">
            <v>100.47671162790699</v>
          </cell>
          <cell r="H210">
            <v>100.47671162790699</v>
          </cell>
          <cell r="I210">
            <v>100.47671162790699</v>
          </cell>
          <cell r="J210">
            <v>100.47671162790699</v>
          </cell>
          <cell r="K210">
            <v>100.47671162790699</v>
          </cell>
          <cell r="L210">
            <v>100.47671162790699</v>
          </cell>
          <cell r="M210">
            <v>100.47671162790699</v>
          </cell>
          <cell r="N210">
            <v>100.47671162790699</v>
          </cell>
          <cell r="O210">
            <v>100.47671162790699</v>
          </cell>
          <cell r="P210">
            <v>100.47671162790699</v>
          </cell>
          <cell r="Q210">
            <v>100.47671162790699</v>
          </cell>
          <cell r="R210">
            <v>100.47671162790699</v>
          </cell>
          <cell r="S210">
            <v>100.47671162790699</v>
          </cell>
          <cell r="T210">
            <v>100.47671162790699</v>
          </cell>
          <cell r="U210">
            <v>100.47671162790699</v>
          </cell>
          <cell r="V210">
            <v>100.47671162790699</v>
          </cell>
          <cell r="W210">
            <v>100.47671162790699</v>
          </cell>
          <cell r="X210">
            <v>100.47671162790699</v>
          </cell>
          <cell r="Y210">
            <v>100.47671162790699</v>
          </cell>
          <cell r="Z210">
            <v>100.47671162790699</v>
          </cell>
          <cell r="AA210">
            <v>100.47671162790699</v>
          </cell>
          <cell r="AB210">
            <v>100.47671162790699</v>
          </cell>
          <cell r="AC210">
            <v>100.47671162790699</v>
          </cell>
          <cell r="AD210">
            <v>100.47671162790699</v>
          </cell>
          <cell r="AE210">
            <v>0</v>
          </cell>
          <cell r="AF210">
            <v>46.001386046511698</v>
          </cell>
          <cell r="AG210">
            <v>46.001386046511698</v>
          </cell>
          <cell r="AH210">
            <v>46.001386046511698</v>
          </cell>
          <cell r="AI210">
            <v>46.001386046511698</v>
          </cell>
          <cell r="AJ210">
            <v>46.001386046511698</v>
          </cell>
          <cell r="AK210">
            <v>46.001386046511698</v>
          </cell>
          <cell r="AL210">
            <v>46.001386046511698</v>
          </cell>
          <cell r="AM210">
            <v>46.001386046511698</v>
          </cell>
          <cell r="AN210">
            <v>46.001386046511698</v>
          </cell>
          <cell r="AO210">
            <v>46.001386046511698</v>
          </cell>
          <cell r="AP210">
            <v>46.001386046511698</v>
          </cell>
          <cell r="AQ210">
            <v>46.001386046511698</v>
          </cell>
          <cell r="AR210">
            <v>46.001386046511698</v>
          </cell>
          <cell r="AS210">
            <v>46.001386046511698</v>
          </cell>
          <cell r="AT210">
            <v>46.001386046511698</v>
          </cell>
          <cell r="AU210">
            <v>46.001386046511698</v>
          </cell>
          <cell r="AV210">
            <v>46.001386046511698</v>
          </cell>
          <cell r="AW210">
            <v>46.001386046511698</v>
          </cell>
          <cell r="AX210">
            <v>46.001386046511698</v>
          </cell>
          <cell r="AY210">
            <v>46.001386046511698</v>
          </cell>
          <cell r="AZ210">
            <v>46.001386046511698</v>
          </cell>
          <cell r="BA210">
            <v>46.001386046511698</v>
          </cell>
          <cell r="BB210">
            <v>46.001386046511698</v>
          </cell>
          <cell r="BC210">
            <v>46.001386046511698</v>
          </cell>
          <cell r="BD210">
            <v>0</v>
          </cell>
          <cell r="BE210">
            <v>0</v>
          </cell>
          <cell r="BF210">
            <v>52.054200000000101</v>
          </cell>
          <cell r="BG210">
            <v>52.054200000000101</v>
          </cell>
          <cell r="BH210">
            <v>52.054200000000101</v>
          </cell>
          <cell r="BI210">
            <v>52.054200000000101</v>
          </cell>
          <cell r="BJ210">
            <v>52.054200000000101</v>
          </cell>
          <cell r="BK210">
            <v>52.054200000000101</v>
          </cell>
          <cell r="BL210">
            <v>52.054200000000101</v>
          </cell>
          <cell r="BM210">
            <v>52.054200000000101</v>
          </cell>
          <cell r="BN210">
            <v>52.054200000000101</v>
          </cell>
          <cell r="BO210">
            <v>52.054200000000101</v>
          </cell>
          <cell r="BP210">
            <v>52.054200000000101</v>
          </cell>
          <cell r="BQ210">
            <v>52.054200000000101</v>
          </cell>
          <cell r="BR210">
            <v>52.054200000000101</v>
          </cell>
          <cell r="BS210">
            <v>52.054200000000101</v>
          </cell>
          <cell r="BT210">
            <v>52.054200000000101</v>
          </cell>
          <cell r="BU210">
            <v>52.054200000000101</v>
          </cell>
          <cell r="BV210">
            <v>52.054200000000101</v>
          </cell>
          <cell r="BW210">
            <v>52.054200000000101</v>
          </cell>
          <cell r="BX210">
            <v>52.054200000000101</v>
          </cell>
          <cell r="BY210">
            <v>52.054200000000101</v>
          </cell>
          <cell r="BZ210">
            <v>52.054200000000101</v>
          </cell>
          <cell r="CA210">
            <v>52.054200000000101</v>
          </cell>
          <cell r="CB210">
            <v>52.054200000000101</v>
          </cell>
          <cell r="CC210">
            <v>52.054200000000101</v>
          </cell>
          <cell r="CD210">
            <v>0</v>
          </cell>
          <cell r="CE210">
            <v>27.842944186046498</v>
          </cell>
          <cell r="CF210">
            <v>27.842944186046498</v>
          </cell>
          <cell r="CG210">
            <v>27.842944186046498</v>
          </cell>
          <cell r="CH210">
            <v>27.842944186046498</v>
          </cell>
          <cell r="CI210">
            <v>27.842944186046498</v>
          </cell>
          <cell r="CJ210">
            <v>27.842944186046498</v>
          </cell>
          <cell r="CK210">
            <v>27.842944186046498</v>
          </cell>
          <cell r="CL210">
            <v>27.842944186046498</v>
          </cell>
          <cell r="CM210">
            <v>27.842944186046498</v>
          </cell>
          <cell r="CN210">
            <v>27.842944186046498</v>
          </cell>
          <cell r="CO210">
            <v>27.842944186046498</v>
          </cell>
          <cell r="CP210">
            <v>27.842944186046498</v>
          </cell>
          <cell r="CQ210">
            <v>27.842944186046498</v>
          </cell>
          <cell r="CR210">
            <v>27.842944186046498</v>
          </cell>
          <cell r="CS210">
            <v>27.842944186046498</v>
          </cell>
          <cell r="CT210">
            <v>27.842944186046498</v>
          </cell>
          <cell r="CU210">
            <v>27.842944186046498</v>
          </cell>
          <cell r="CV210">
            <v>27.842944186046498</v>
          </cell>
          <cell r="CW210">
            <v>27.842944186046498</v>
          </cell>
          <cell r="CX210">
            <v>27.842944186046498</v>
          </cell>
          <cell r="CY210">
            <v>27.842944186046498</v>
          </cell>
          <cell r="CZ210">
            <v>27.842944186046498</v>
          </cell>
          <cell r="DA210">
            <v>27.842944186046498</v>
          </cell>
          <cell r="DB210">
            <v>27.842944186046498</v>
          </cell>
          <cell r="DC210">
            <v>0</v>
          </cell>
          <cell r="DD210">
            <v>0</v>
          </cell>
          <cell r="DE210">
            <v>82.318269767441905</v>
          </cell>
          <cell r="DF210">
            <v>82.318269767441905</v>
          </cell>
          <cell r="DG210">
            <v>82.318269767441905</v>
          </cell>
          <cell r="DH210">
            <v>82.318269767441905</v>
          </cell>
          <cell r="DI210">
            <v>82.318269767441905</v>
          </cell>
          <cell r="DJ210">
            <v>82.318269767441905</v>
          </cell>
          <cell r="DK210">
            <v>82.318269767441905</v>
          </cell>
          <cell r="DL210">
            <v>82.318269767441905</v>
          </cell>
          <cell r="DM210">
            <v>0</v>
          </cell>
          <cell r="DN210">
            <v>82.318269767441905</v>
          </cell>
          <cell r="DO210">
            <v>82.318269767441905</v>
          </cell>
          <cell r="DP210">
            <v>82.318269767441905</v>
          </cell>
          <cell r="DQ210">
            <v>82.318269767441905</v>
          </cell>
          <cell r="DR210">
            <v>82.318269767441905</v>
          </cell>
          <cell r="DS210">
            <v>82.318269767441905</v>
          </cell>
          <cell r="DT210">
            <v>82.318269767441905</v>
          </cell>
          <cell r="DU210">
            <v>82.318269767441905</v>
          </cell>
          <cell r="DV210">
            <v>82.318269767441905</v>
          </cell>
          <cell r="DW210">
            <v>82.318269767441905</v>
          </cell>
          <cell r="DX210">
            <v>82.318269767441905</v>
          </cell>
          <cell r="DY210">
            <v>82.318269767441905</v>
          </cell>
          <cell r="DZ210">
            <v>82.318269767441905</v>
          </cell>
          <cell r="EA210">
            <v>82.318269767441905</v>
          </cell>
          <cell r="EB210">
            <v>82.318269767441905</v>
          </cell>
          <cell r="EC210">
            <v>0</v>
          </cell>
          <cell r="ED210">
            <v>41.159134883721002</v>
          </cell>
          <cell r="EE210">
            <v>41.159134883721002</v>
          </cell>
          <cell r="EF210">
            <v>41.159134883721002</v>
          </cell>
          <cell r="EG210">
            <v>41.159134883721002</v>
          </cell>
          <cell r="EH210">
            <v>41.159134883721002</v>
          </cell>
          <cell r="EI210">
            <v>41.159134883721002</v>
          </cell>
          <cell r="EJ210">
            <v>41.159134883721002</v>
          </cell>
          <cell r="EK210">
            <v>41.159134883721002</v>
          </cell>
          <cell r="EL210">
            <v>41.159134883721002</v>
          </cell>
          <cell r="EM210">
            <v>41.159134883721002</v>
          </cell>
          <cell r="EN210">
            <v>41.159134883721002</v>
          </cell>
          <cell r="EO210">
            <v>41.159134883721002</v>
          </cell>
          <cell r="EP210">
            <v>41.159134883721002</v>
          </cell>
          <cell r="EQ210">
            <v>41.159134883721002</v>
          </cell>
          <cell r="ER210">
            <v>41.159134883721002</v>
          </cell>
          <cell r="ES210">
            <v>41.159134883721002</v>
          </cell>
          <cell r="ET210">
            <v>41.159134883721002</v>
          </cell>
          <cell r="EU210">
            <v>41.159134883721002</v>
          </cell>
          <cell r="EV210">
            <v>41.159134883721002</v>
          </cell>
          <cell r="EW210">
            <v>41.159134883721002</v>
          </cell>
          <cell r="EX210">
            <v>41.159134883721002</v>
          </cell>
          <cell r="EY210">
            <v>41.159134883721002</v>
          </cell>
          <cell r="EZ210">
            <v>41.159134883721002</v>
          </cell>
          <cell r="FA210">
            <v>41.159134883721002</v>
          </cell>
          <cell r="FB210">
            <v>0</v>
          </cell>
          <cell r="FC210">
            <v>0</v>
          </cell>
          <cell r="FD210">
            <v>62.949265116279101</v>
          </cell>
          <cell r="FE210">
            <v>62.949265116279101</v>
          </cell>
          <cell r="FF210">
            <v>62.949265116279101</v>
          </cell>
          <cell r="FG210">
            <v>62.949265116279101</v>
          </cell>
          <cell r="FH210">
            <v>62.949265116279101</v>
          </cell>
          <cell r="FI210">
            <v>62.949265116279101</v>
          </cell>
          <cell r="FJ210">
            <v>62.949265116279101</v>
          </cell>
          <cell r="FK210">
            <v>62.949265116279101</v>
          </cell>
          <cell r="FL210">
            <v>62.949265116279101</v>
          </cell>
          <cell r="FM210">
            <v>62.949265116279101</v>
          </cell>
          <cell r="FN210">
            <v>62.949265116279101</v>
          </cell>
          <cell r="FO210">
            <v>62.949265116279101</v>
          </cell>
          <cell r="FP210">
            <v>62.949265116279101</v>
          </cell>
          <cell r="FQ210">
            <v>62.949265116279101</v>
          </cell>
          <cell r="FR210">
            <v>62.949265116279101</v>
          </cell>
          <cell r="FS210">
            <v>62.949265116279101</v>
          </cell>
          <cell r="FT210">
            <v>62.949265116279101</v>
          </cell>
          <cell r="FU210">
            <v>62.949265116279101</v>
          </cell>
          <cell r="FV210">
            <v>62.949265116279101</v>
          </cell>
          <cell r="FW210">
            <v>62.949265116279101</v>
          </cell>
          <cell r="FX210">
            <v>62.949265116279101</v>
          </cell>
          <cell r="FY210">
            <v>62.949265116279101</v>
          </cell>
          <cell r="FZ210">
            <v>62.949265116279101</v>
          </cell>
          <cell r="GA210">
            <v>62.949265116279101</v>
          </cell>
          <cell r="GB210">
            <v>0</v>
          </cell>
          <cell r="GC210">
            <v>29.053506976744199</v>
          </cell>
          <cell r="GD210">
            <v>29.053506976744199</v>
          </cell>
          <cell r="GE210">
            <v>29.053506976744199</v>
          </cell>
          <cell r="GF210">
            <v>29.053506976744199</v>
          </cell>
          <cell r="GG210">
            <v>29.053506976744199</v>
          </cell>
          <cell r="GH210">
            <v>29.053506976744199</v>
          </cell>
          <cell r="GI210">
            <v>29.053506976744199</v>
          </cell>
          <cell r="GJ210">
            <v>29.053506976744199</v>
          </cell>
          <cell r="GK210">
            <v>29.053506976744199</v>
          </cell>
          <cell r="GL210">
            <v>29.053506976744199</v>
          </cell>
          <cell r="GM210">
            <v>29.053506976744199</v>
          </cell>
          <cell r="GN210">
            <v>29.053506976744199</v>
          </cell>
          <cell r="GO210">
            <v>29.053506976744199</v>
          </cell>
          <cell r="GP210">
            <v>29.053506976744199</v>
          </cell>
          <cell r="GQ210">
            <v>29.053506976744199</v>
          </cell>
          <cell r="GR210">
            <v>29.053506976744199</v>
          </cell>
          <cell r="GS210">
            <v>29.053506976744199</v>
          </cell>
          <cell r="GT210">
            <v>29.053506976744199</v>
          </cell>
          <cell r="GU210">
            <v>29.053506976744199</v>
          </cell>
          <cell r="GV210">
            <v>29.053506976744199</v>
          </cell>
          <cell r="GW210">
            <v>29.053506976744199</v>
          </cell>
          <cell r="GX210">
            <v>29.053506976744199</v>
          </cell>
          <cell r="GY210">
            <v>29.053506976744199</v>
          </cell>
          <cell r="GZ210">
            <v>29.053506976744199</v>
          </cell>
        </row>
        <row r="211">
          <cell r="D211" t="str">
            <v>ELC83PP-BMSLFG1E</v>
          </cell>
          <cell r="E211">
            <v>0</v>
          </cell>
          <cell r="F211">
            <v>0</v>
          </cell>
          <cell r="G211">
            <v>5.7260100223255899</v>
          </cell>
          <cell r="H211">
            <v>5.7260100223255899</v>
          </cell>
          <cell r="I211">
            <v>5.7260100223255899</v>
          </cell>
          <cell r="J211">
            <v>5.7260100223255899</v>
          </cell>
          <cell r="K211">
            <v>5.7260100223255899</v>
          </cell>
          <cell r="L211">
            <v>5.7260100223255899</v>
          </cell>
          <cell r="M211">
            <v>5.7260100223255899</v>
          </cell>
          <cell r="N211">
            <v>5.7260100223255899</v>
          </cell>
          <cell r="O211">
            <v>5.7260100223255899</v>
          </cell>
          <cell r="P211">
            <v>5.7260100223255899</v>
          </cell>
          <cell r="Q211">
            <v>5.7260100223255899</v>
          </cell>
          <cell r="R211">
            <v>5.7260100223255899</v>
          </cell>
          <cell r="S211">
            <v>5.7260100223255899</v>
          </cell>
          <cell r="T211">
            <v>5.7260100223255899</v>
          </cell>
          <cell r="U211">
            <v>5.7260100223255899</v>
          </cell>
          <cell r="V211">
            <v>5.7260100223255899</v>
          </cell>
          <cell r="W211">
            <v>5.7260100223255899</v>
          </cell>
          <cell r="X211">
            <v>5.7260100223255899</v>
          </cell>
          <cell r="Y211">
            <v>5.7260100223255899</v>
          </cell>
          <cell r="Z211">
            <v>5.7260100223255899</v>
          </cell>
          <cell r="AA211">
            <v>5.7260100223255899</v>
          </cell>
          <cell r="AB211">
            <v>5.7260100223255899</v>
          </cell>
          <cell r="AC211">
            <v>5.7260100223255899</v>
          </cell>
          <cell r="AD211">
            <v>5.7260100223255899</v>
          </cell>
          <cell r="AE211">
            <v>0</v>
          </cell>
          <cell r="AF211">
            <v>2.6215467572093099</v>
          </cell>
          <cell r="AG211">
            <v>2.6215467572093099</v>
          </cell>
          <cell r="AH211">
            <v>2.6215467572093099</v>
          </cell>
          <cell r="AI211">
            <v>2.6215467572093099</v>
          </cell>
          <cell r="AJ211">
            <v>2.6215467572093099</v>
          </cell>
          <cell r="AK211">
            <v>2.6215467572093099</v>
          </cell>
          <cell r="AL211">
            <v>2.6215467572093099</v>
          </cell>
          <cell r="AM211">
            <v>2.6215467572093099</v>
          </cell>
          <cell r="AN211">
            <v>2.6215467572093099</v>
          </cell>
          <cell r="AO211">
            <v>2.6215467572093099</v>
          </cell>
          <cell r="AP211">
            <v>2.6215467572093099</v>
          </cell>
          <cell r="AQ211">
            <v>2.6215467572093099</v>
          </cell>
          <cell r="AR211">
            <v>2.6215467572093099</v>
          </cell>
          <cell r="AS211">
            <v>2.6215467572093099</v>
          </cell>
          <cell r="AT211">
            <v>2.6215467572093099</v>
          </cell>
          <cell r="AU211">
            <v>2.6215467572093099</v>
          </cell>
          <cell r="AV211">
            <v>2.6215467572093099</v>
          </cell>
          <cell r="AW211">
            <v>2.6215467572093099</v>
          </cell>
          <cell r="AX211">
            <v>2.6215467572093099</v>
          </cell>
          <cell r="AY211">
            <v>2.6215467572093099</v>
          </cell>
          <cell r="AZ211">
            <v>2.6215467572093099</v>
          </cell>
          <cell r="BA211">
            <v>2.6215467572093099</v>
          </cell>
          <cell r="BB211">
            <v>2.6215467572093099</v>
          </cell>
          <cell r="BC211">
            <v>2.6215467572093099</v>
          </cell>
          <cell r="BD211">
            <v>0</v>
          </cell>
          <cell r="BE211">
            <v>0</v>
          </cell>
          <cell r="BF211">
            <v>2.96648712</v>
          </cell>
          <cell r="BG211">
            <v>2.96648712</v>
          </cell>
          <cell r="BH211">
            <v>2.96648712</v>
          </cell>
          <cell r="BI211">
            <v>2.96648712</v>
          </cell>
          <cell r="BJ211">
            <v>2.96648712</v>
          </cell>
          <cell r="BK211">
            <v>2.96648712</v>
          </cell>
          <cell r="BL211">
            <v>2.96648712</v>
          </cell>
          <cell r="BM211">
            <v>2.96648712</v>
          </cell>
          <cell r="BN211">
            <v>2.96648712</v>
          </cell>
          <cell r="BO211">
            <v>2.96648712</v>
          </cell>
          <cell r="BP211">
            <v>2.96648712</v>
          </cell>
          <cell r="BQ211">
            <v>2.96648712</v>
          </cell>
          <cell r="BR211">
            <v>2.96648712</v>
          </cell>
          <cell r="BS211">
            <v>2.96648712</v>
          </cell>
          <cell r="BT211">
            <v>2.96648712</v>
          </cell>
          <cell r="BU211">
            <v>2.96648712</v>
          </cell>
          <cell r="BV211">
            <v>2.96648712</v>
          </cell>
          <cell r="BW211">
            <v>2.96648712</v>
          </cell>
          <cell r="BX211">
            <v>2.96648712</v>
          </cell>
          <cell r="BY211">
            <v>2.96648712</v>
          </cell>
          <cell r="BZ211">
            <v>2.96648712</v>
          </cell>
          <cell r="CA211">
            <v>2.96648712</v>
          </cell>
          <cell r="CB211">
            <v>2.96648712</v>
          </cell>
          <cell r="CC211">
            <v>2.96648712</v>
          </cell>
          <cell r="CD211">
            <v>0</v>
          </cell>
          <cell r="CE211">
            <v>1.58672566883721</v>
          </cell>
          <cell r="CF211">
            <v>1.58672566883721</v>
          </cell>
          <cell r="CG211">
            <v>1.58672566883721</v>
          </cell>
          <cell r="CH211">
            <v>1.58672566883721</v>
          </cell>
          <cell r="CI211">
            <v>1.58672566883721</v>
          </cell>
          <cell r="CJ211">
            <v>1.58672566883721</v>
          </cell>
          <cell r="CK211">
            <v>1.58672566883721</v>
          </cell>
          <cell r="CL211">
            <v>1.58672566883721</v>
          </cell>
          <cell r="CM211">
            <v>1.58672566883721</v>
          </cell>
          <cell r="CN211">
            <v>1.58672566883721</v>
          </cell>
          <cell r="CO211">
            <v>1.58672566883721</v>
          </cell>
          <cell r="CP211">
            <v>1.58672566883721</v>
          </cell>
          <cell r="CQ211">
            <v>1.58672566883721</v>
          </cell>
          <cell r="CR211">
            <v>1.58672566883721</v>
          </cell>
          <cell r="CS211">
            <v>1.58672566883721</v>
          </cell>
          <cell r="CT211">
            <v>1.58672566883721</v>
          </cell>
          <cell r="CU211">
            <v>1.58672566883721</v>
          </cell>
          <cell r="CV211">
            <v>1.58672566883721</v>
          </cell>
          <cell r="CW211">
            <v>1.58672566883721</v>
          </cell>
          <cell r="CX211">
            <v>1.58672566883721</v>
          </cell>
          <cell r="CY211">
            <v>1.58672566883721</v>
          </cell>
          <cell r="CZ211">
            <v>1.58672566883721</v>
          </cell>
          <cell r="DA211">
            <v>1.58672566883721</v>
          </cell>
          <cell r="DB211">
            <v>1.58672566883721</v>
          </cell>
          <cell r="DC211">
            <v>0</v>
          </cell>
          <cell r="DD211">
            <v>0</v>
          </cell>
          <cell r="DE211">
            <v>4.69118893395349</v>
          </cell>
          <cell r="DF211">
            <v>4.69118893395349</v>
          </cell>
          <cell r="DG211">
            <v>4.69118893395349</v>
          </cell>
          <cell r="DH211">
            <v>4.69118893395349</v>
          </cell>
          <cell r="DI211">
            <v>4.69118893395349</v>
          </cell>
          <cell r="DJ211">
            <v>4.69118893395349</v>
          </cell>
          <cell r="DK211">
            <v>4.69118893395349</v>
          </cell>
          <cell r="DL211">
            <v>4.69118893395349</v>
          </cell>
          <cell r="DM211">
            <v>0</v>
          </cell>
          <cell r="DN211">
            <v>4.69118893395349</v>
          </cell>
          <cell r="DO211">
            <v>4.69118893395349</v>
          </cell>
          <cell r="DP211">
            <v>4.69118893395349</v>
          </cell>
          <cell r="DQ211">
            <v>4.69118893395349</v>
          </cell>
          <cell r="DR211">
            <v>4.69118893395349</v>
          </cell>
          <cell r="DS211">
            <v>4.69118893395349</v>
          </cell>
          <cell r="DT211">
            <v>4.69118893395349</v>
          </cell>
          <cell r="DU211">
            <v>4.69118893395349</v>
          </cell>
          <cell r="DV211">
            <v>4.69118893395349</v>
          </cell>
          <cell r="DW211">
            <v>4.69118893395349</v>
          </cell>
          <cell r="DX211">
            <v>4.69118893395349</v>
          </cell>
          <cell r="DY211">
            <v>4.69118893395349</v>
          </cell>
          <cell r="DZ211">
            <v>4.69118893395349</v>
          </cell>
          <cell r="EA211">
            <v>4.69118893395349</v>
          </cell>
          <cell r="EB211">
            <v>4.69118893395349</v>
          </cell>
          <cell r="EC211">
            <v>0</v>
          </cell>
          <cell r="ED211">
            <v>2.3455944669767499</v>
          </cell>
          <cell r="EE211">
            <v>2.3455944669767499</v>
          </cell>
          <cell r="EF211">
            <v>2.3455944669767499</v>
          </cell>
          <cell r="EG211">
            <v>2.3455944669767499</v>
          </cell>
          <cell r="EH211">
            <v>2.3455944669767499</v>
          </cell>
          <cell r="EI211">
            <v>2.3455944669767499</v>
          </cell>
          <cell r="EJ211">
            <v>2.3455944669767499</v>
          </cell>
          <cell r="EK211">
            <v>2.3455944669767499</v>
          </cell>
          <cell r="EL211">
            <v>2.3455944669767499</v>
          </cell>
          <cell r="EM211">
            <v>2.3455944669767499</v>
          </cell>
          <cell r="EN211">
            <v>2.3455944669767499</v>
          </cell>
          <cell r="EO211">
            <v>2.3455944669767499</v>
          </cell>
          <cell r="EP211">
            <v>2.3455944669767499</v>
          </cell>
          <cell r="EQ211">
            <v>2.3455944669767499</v>
          </cell>
          <cell r="ER211">
            <v>2.3455944669767499</v>
          </cell>
          <cell r="ES211">
            <v>2.3455944669767499</v>
          </cell>
          <cell r="ET211">
            <v>2.3455944669767499</v>
          </cell>
          <cell r="EU211">
            <v>2.3455944669767499</v>
          </cell>
          <cell r="EV211">
            <v>2.3455944669767499</v>
          </cell>
          <cell r="EW211">
            <v>2.3455944669767499</v>
          </cell>
          <cell r="EX211">
            <v>2.3455944669767499</v>
          </cell>
          <cell r="EY211">
            <v>2.3455944669767499</v>
          </cell>
          <cell r="EZ211">
            <v>2.3455944669767499</v>
          </cell>
          <cell r="FA211">
            <v>2.3455944669767499</v>
          </cell>
          <cell r="FB211">
            <v>0</v>
          </cell>
          <cell r="FC211">
            <v>0</v>
          </cell>
          <cell r="FD211">
            <v>3.5873797730232599</v>
          </cell>
          <cell r="FE211">
            <v>3.5873797730232599</v>
          </cell>
          <cell r="FF211">
            <v>3.5873797730232599</v>
          </cell>
          <cell r="FG211">
            <v>3.5873797730232599</v>
          </cell>
          <cell r="FH211">
            <v>3.5873797730232599</v>
          </cell>
          <cell r="FI211">
            <v>3.5873797730232599</v>
          </cell>
          <cell r="FJ211">
            <v>3.5873797730232599</v>
          </cell>
          <cell r="FK211">
            <v>3.5873797730232599</v>
          </cell>
          <cell r="FL211">
            <v>3.5873797730232599</v>
          </cell>
          <cell r="FM211">
            <v>3.5873797730232599</v>
          </cell>
          <cell r="FN211">
            <v>3.5873797730232599</v>
          </cell>
          <cell r="FO211">
            <v>3.5873797730232599</v>
          </cell>
          <cell r="FP211">
            <v>3.5873797730232599</v>
          </cell>
          <cell r="FQ211">
            <v>3.5873797730232599</v>
          </cell>
          <cell r="FR211">
            <v>3.5873797730232599</v>
          </cell>
          <cell r="FS211">
            <v>3.5873797730232599</v>
          </cell>
          <cell r="FT211">
            <v>3.5873797730232599</v>
          </cell>
          <cell r="FU211">
            <v>3.5873797730232599</v>
          </cell>
          <cell r="FV211">
            <v>3.5873797730232599</v>
          </cell>
          <cell r="FW211">
            <v>3.5873797730232599</v>
          </cell>
          <cell r="FX211">
            <v>3.5873797730232599</v>
          </cell>
          <cell r="FY211">
            <v>3.5873797730232599</v>
          </cell>
          <cell r="FZ211">
            <v>3.5873797730232599</v>
          </cell>
          <cell r="GA211">
            <v>3.5873797730232599</v>
          </cell>
          <cell r="GB211">
            <v>0</v>
          </cell>
          <cell r="GC211">
            <v>1.65571374139535</v>
          </cell>
          <cell r="GD211">
            <v>1.65571374139535</v>
          </cell>
          <cell r="GE211">
            <v>1.65571374139535</v>
          </cell>
          <cell r="GF211">
            <v>1.65571374139535</v>
          </cell>
          <cell r="GG211">
            <v>1.65571374139535</v>
          </cell>
          <cell r="GH211">
            <v>1.65571374139535</v>
          </cell>
          <cell r="GI211">
            <v>1.65571374139535</v>
          </cell>
          <cell r="GJ211">
            <v>1.65571374139535</v>
          </cell>
          <cell r="GK211">
            <v>1.65571374139535</v>
          </cell>
          <cell r="GL211">
            <v>1.65571374139535</v>
          </cell>
          <cell r="GM211">
            <v>1.65571374139535</v>
          </cell>
          <cell r="GN211">
            <v>1.65571374139535</v>
          </cell>
          <cell r="GO211">
            <v>1.65571374139535</v>
          </cell>
          <cell r="GP211">
            <v>1.65571374139535</v>
          </cell>
          <cell r="GQ211">
            <v>1.65571374139535</v>
          </cell>
          <cell r="GR211">
            <v>1.65571374139535</v>
          </cell>
          <cell r="GS211">
            <v>1.65571374139535</v>
          </cell>
          <cell r="GT211">
            <v>1.65571374139535</v>
          </cell>
          <cell r="GU211">
            <v>1.65571374139535</v>
          </cell>
          <cell r="GV211">
            <v>1.65571374139535</v>
          </cell>
          <cell r="GW211">
            <v>1.65571374139535</v>
          </cell>
          <cell r="GX211">
            <v>1.65571374139535</v>
          </cell>
          <cell r="GY211">
            <v>1.65571374139535</v>
          </cell>
          <cell r="GZ211">
            <v>1.65571374139535</v>
          </cell>
        </row>
        <row r="212">
          <cell r="D212" t="str">
            <v>ELC83PP-BMSLFG1N</v>
          </cell>
          <cell r="E212">
            <v>0</v>
          </cell>
          <cell r="F212">
            <v>0</v>
          </cell>
          <cell r="G212">
            <v>5.7260100223255899</v>
          </cell>
          <cell r="H212">
            <v>5.7260100223255899</v>
          </cell>
          <cell r="I212">
            <v>5.7260100223255899</v>
          </cell>
          <cell r="J212">
            <v>5.7260100223255899</v>
          </cell>
          <cell r="K212">
            <v>5.7260100223255899</v>
          </cell>
          <cell r="L212">
            <v>5.7260100223255899</v>
          </cell>
          <cell r="M212">
            <v>5.7260100223255899</v>
          </cell>
          <cell r="N212">
            <v>5.7260100223255899</v>
          </cell>
          <cell r="O212">
            <v>5.7260100223255899</v>
          </cell>
          <cell r="P212">
            <v>5.7260100223255899</v>
          </cell>
          <cell r="Q212">
            <v>5.7260100223255899</v>
          </cell>
          <cell r="R212">
            <v>5.7260100223255899</v>
          </cell>
          <cell r="S212">
            <v>5.7260100223255899</v>
          </cell>
          <cell r="T212">
            <v>5.7260100223255899</v>
          </cell>
          <cell r="U212">
            <v>5.7260100223255899</v>
          </cell>
          <cell r="V212">
            <v>5.7260100223255899</v>
          </cell>
          <cell r="W212">
            <v>5.7260100223255899</v>
          </cell>
          <cell r="X212">
            <v>5.7260100223255899</v>
          </cell>
          <cell r="Y212">
            <v>5.7260100223255899</v>
          </cell>
          <cell r="Z212">
            <v>5.7260100223255899</v>
          </cell>
          <cell r="AA212">
            <v>5.7260100223255899</v>
          </cell>
          <cell r="AB212">
            <v>5.7260100223255899</v>
          </cell>
          <cell r="AC212">
            <v>5.7260100223255899</v>
          </cell>
          <cell r="AD212">
            <v>5.7260100223255899</v>
          </cell>
          <cell r="AE212">
            <v>0</v>
          </cell>
          <cell r="AF212">
            <v>2.6215467572093099</v>
          </cell>
          <cell r="AG212">
            <v>2.6215467572093099</v>
          </cell>
          <cell r="AH212">
            <v>2.6215467572093099</v>
          </cell>
          <cell r="AI212">
            <v>2.6215467572093099</v>
          </cell>
          <cell r="AJ212">
            <v>2.6215467572093099</v>
          </cell>
          <cell r="AK212">
            <v>2.6215467572093099</v>
          </cell>
          <cell r="AL212">
            <v>2.6215467572093099</v>
          </cell>
          <cell r="AM212">
            <v>2.6215467572093099</v>
          </cell>
          <cell r="AN212">
            <v>2.6215467572093099</v>
          </cell>
          <cell r="AO212">
            <v>2.6215467572093099</v>
          </cell>
          <cell r="AP212">
            <v>2.6215467572093099</v>
          </cell>
          <cell r="AQ212">
            <v>2.6215467572093099</v>
          </cell>
          <cell r="AR212">
            <v>2.6215467572093099</v>
          </cell>
          <cell r="AS212">
            <v>2.6215467572093099</v>
          </cell>
          <cell r="AT212">
            <v>2.6215467572093099</v>
          </cell>
          <cell r="AU212">
            <v>2.6215467572093099</v>
          </cell>
          <cell r="AV212">
            <v>2.6215467572093099</v>
          </cell>
          <cell r="AW212">
            <v>2.6215467572093099</v>
          </cell>
          <cell r="AX212">
            <v>2.6215467572093099</v>
          </cell>
          <cell r="AY212">
            <v>2.6215467572093099</v>
          </cell>
          <cell r="AZ212">
            <v>2.6215467572093099</v>
          </cell>
          <cell r="BA212">
            <v>2.6215467572093099</v>
          </cell>
          <cell r="BB212">
            <v>2.6215467572093099</v>
          </cell>
          <cell r="BC212">
            <v>2.6215467572093099</v>
          </cell>
          <cell r="BD212">
            <v>0</v>
          </cell>
          <cell r="BE212">
            <v>0</v>
          </cell>
          <cell r="BF212">
            <v>2.96648712</v>
          </cell>
          <cell r="BG212">
            <v>2.96648712</v>
          </cell>
          <cell r="BH212">
            <v>2.96648712</v>
          </cell>
          <cell r="BI212">
            <v>2.96648712</v>
          </cell>
          <cell r="BJ212">
            <v>2.96648712</v>
          </cell>
          <cell r="BK212">
            <v>2.96648712</v>
          </cell>
          <cell r="BL212">
            <v>2.96648712</v>
          </cell>
          <cell r="BM212">
            <v>2.96648712</v>
          </cell>
          <cell r="BN212">
            <v>2.96648712</v>
          </cell>
          <cell r="BO212">
            <v>2.96648712</v>
          </cell>
          <cell r="BP212">
            <v>2.96648712</v>
          </cell>
          <cell r="BQ212">
            <v>2.96648712</v>
          </cell>
          <cell r="BR212">
            <v>2.96648712</v>
          </cell>
          <cell r="BS212">
            <v>2.96648712</v>
          </cell>
          <cell r="BT212">
            <v>2.96648712</v>
          </cell>
          <cell r="BU212">
            <v>2.96648712</v>
          </cell>
          <cell r="BV212">
            <v>2.96648712</v>
          </cell>
          <cell r="BW212">
            <v>2.96648712</v>
          </cell>
          <cell r="BX212">
            <v>2.96648712</v>
          </cell>
          <cell r="BY212">
            <v>2.96648712</v>
          </cell>
          <cell r="BZ212">
            <v>2.96648712</v>
          </cell>
          <cell r="CA212">
            <v>2.96648712</v>
          </cell>
          <cell r="CB212">
            <v>2.96648712</v>
          </cell>
          <cell r="CC212">
            <v>2.96648712</v>
          </cell>
          <cell r="CD212">
            <v>0</v>
          </cell>
          <cell r="CE212">
            <v>1.58672566883721</v>
          </cell>
          <cell r="CF212">
            <v>1.58672566883721</v>
          </cell>
          <cell r="CG212">
            <v>1.58672566883721</v>
          </cell>
          <cell r="CH212">
            <v>1.58672566883721</v>
          </cell>
          <cell r="CI212">
            <v>1.58672566883721</v>
          </cell>
          <cell r="CJ212">
            <v>1.58672566883721</v>
          </cell>
          <cell r="CK212">
            <v>1.58672566883721</v>
          </cell>
          <cell r="CL212">
            <v>1.58672566883721</v>
          </cell>
          <cell r="CM212">
            <v>1.58672566883721</v>
          </cell>
          <cell r="CN212">
            <v>1.58672566883721</v>
          </cell>
          <cell r="CO212">
            <v>1.58672566883721</v>
          </cell>
          <cell r="CP212">
            <v>1.58672566883721</v>
          </cell>
          <cell r="CQ212">
            <v>1.58672566883721</v>
          </cell>
          <cell r="CR212">
            <v>1.58672566883721</v>
          </cell>
          <cell r="CS212">
            <v>1.58672566883721</v>
          </cell>
          <cell r="CT212">
            <v>1.58672566883721</v>
          </cell>
          <cell r="CU212">
            <v>1.58672566883721</v>
          </cell>
          <cell r="CV212">
            <v>1.58672566883721</v>
          </cell>
          <cell r="CW212">
            <v>1.58672566883721</v>
          </cell>
          <cell r="CX212">
            <v>1.58672566883721</v>
          </cell>
          <cell r="CY212">
            <v>1.58672566883721</v>
          </cell>
          <cell r="CZ212">
            <v>1.58672566883721</v>
          </cell>
          <cell r="DA212">
            <v>1.58672566883721</v>
          </cell>
          <cell r="DB212">
            <v>1.58672566883721</v>
          </cell>
          <cell r="DC212">
            <v>0</v>
          </cell>
          <cell r="DD212">
            <v>0</v>
          </cell>
          <cell r="DE212">
            <v>4.69118893395349</v>
          </cell>
          <cell r="DF212">
            <v>4.69118893395349</v>
          </cell>
          <cell r="DG212">
            <v>4.69118893395349</v>
          </cell>
          <cell r="DH212">
            <v>4.69118893395349</v>
          </cell>
          <cell r="DI212">
            <v>4.69118893395349</v>
          </cell>
          <cell r="DJ212">
            <v>4.69118893395349</v>
          </cell>
          <cell r="DK212">
            <v>4.69118893395349</v>
          </cell>
          <cell r="DL212">
            <v>4.69118893395349</v>
          </cell>
          <cell r="DM212">
            <v>0</v>
          </cell>
          <cell r="DN212">
            <v>4.69118893395349</v>
          </cell>
          <cell r="DO212">
            <v>4.69118893395349</v>
          </cell>
          <cell r="DP212">
            <v>4.69118893395349</v>
          </cell>
          <cell r="DQ212">
            <v>4.69118893395349</v>
          </cell>
          <cell r="DR212">
            <v>4.69118893395349</v>
          </cell>
          <cell r="DS212">
            <v>4.69118893395349</v>
          </cell>
          <cell r="DT212">
            <v>4.69118893395349</v>
          </cell>
          <cell r="DU212">
            <v>4.69118893395349</v>
          </cell>
          <cell r="DV212">
            <v>4.69118893395349</v>
          </cell>
          <cell r="DW212">
            <v>4.69118893395349</v>
          </cell>
          <cell r="DX212">
            <v>4.69118893395349</v>
          </cell>
          <cell r="DY212">
            <v>4.69118893395349</v>
          </cell>
          <cell r="DZ212">
            <v>4.69118893395349</v>
          </cell>
          <cell r="EA212">
            <v>4.69118893395349</v>
          </cell>
          <cell r="EB212">
            <v>4.69118893395349</v>
          </cell>
          <cell r="EC212">
            <v>0</v>
          </cell>
          <cell r="ED212">
            <v>2.3455944669767499</v>
          </cell>
          <cell r="EE212">
            <v>2.3455944669767499</v>
          </cell>
          <cell r="EF212">
            <v>2.3455944669767499</v>
          </cell>
          <cell r="EG212">
            <v>2.3455944669767499</v>
          </cell>
          <cell r="EH212">
            <v>2.3455944669767499</v>
          </cell>
          <cell r="EI212">
            <v>2.3455944669767499</v>
          </cell>
          <cell r="EJ212">
            <v>2.3455944669767499</v>
          </cell>
          <cell r="EK212">
            <v>2.3455944669767499</v>
          </cell>
          <cell r="EL212">
            <v>2.3455944669767499</v>
          </cell>
          <cell r="EM212">
            <v>2.3455944669767499</v>
          </cell>
          <cell r="EN212">
            <v>2.3455944669767499</v>
          </cell>
          <cell r="EO212">
            <v>2.3455944669767499</v>
          </cell>
          <cell r="EP212">
            <v>2.3455944669767499</v>
          </cell>
          <cell r="EQ212">
            <v>2.3455944669767499</v>
          </cell>
          <cell r="ER212">
            <v>2.3455944669767499</v>
          </cell>
          <cell r="ES212">
            <v>2.3455944669767499</v>
          </cell>
          <cell r="ET212">
            <v>2.3455944669767499</v>
          </cell>
          <cell r="EU212">
            <v>2.3455944669767499</v>
          </cell>
          <cell r="EV212">
            <v>2.3455944669767499</v>
          </cell>
          <cell r="EW212">
            <v>2.3455944669767499</v>
          </cell>
          <cell r="EX212">
            <v>2.3455944669767499</v>
          </cell>
          <cell r="EY212">
            <v>2.3455944669767499</v>
          </cell>
          <cell r="EZ212">
            <v>2.3455944669767499</v>
          </cell>
          <cell r="FA212">
            <v>2.3455944669767499</v>
          </cell>
          <cell r="FB212">
            <v>0</v>
          </cell>
          <cell r="FC212">
            <v>0</v>
          </cell>
          <cell r="FD212">
            <v>3.5873797730232599</v>
          </cell>
          <cell r="FE212">
            <v>3.5873797730232599</v>
          </cell>
          <cell r="FF212">
            <v>3.5873797730232599</v>
          </cell>
          <cell r="FG212">
            <v>3.5873797730232599</v>
          </cell>
          <cell r="FH212">
            <v>3.5873797730232599</v>
          </cell>
          <cell r="FI212">
            <v>3.5873797730232599</v>
          </cell>
          <cell r="FJ212">
            <v>3.5873797730232599</v>
          </cell>
          <cell r="FK212">
            <v>3.5873797730232599</v>
          </cell>
          <cell r="FL212">
            <v>3.5873797730232599</v>
          </cell>
          <cell r="FM212">
            <v>3.5873797730232599</v>
          </cell>
          <cell r="FN212">
            <v>3.5873797730232599</v>
          </cell>
          <cell r="FO212">
            <v>3.5873797730232599</v>
          </cell>
          <cell r="FP212">
            <v>3.5873797730232599</v>
          </cell>
          <cell r="FQ212">
            <v>3.5873797730232599</v>
          </cell>
          <cell r="FR212">
            <v>3.5873797730232599</v>
          </cell>
          <cell r="FS212">
            <v>3.5873797730232599</v>
          </cell>
          <cell r="FT212">
            <v>3.5873797730232599</v>
          </cell>
          <cell r="FU212">
            <v>3.5873797730232599</v>
          </cell>
          <cell r="FV212">
            <v>3.5873797730232599</v>
          </cell>
          <cell r="FW212">
            <v>3.5873797730232599</v>
          </cell>
          <cell r="FX212">
            <v>3.5873797730232599</v>
          </cell>
          <cell r="FY212">
            <v>3.5873797730232599</v>
          </cell>
          <cell r="FZ212">
            <v>3.5873797730232599</v>
          </cell>
          <cell r="GA212">
            <v>3.5873797730232599</v>
          </cell>
          <cell r="GB212">
            <v>0</v>
          </cell>
          <cell r="GC212">
            <v>1.65571374139535</v>
          </cell>
          <cell r="GD212">
            <v>1.65571374139535</v>
          </cell>
          <cell r="GE212">
            <v>1.65571374139535</v>
          </cell>
          <cell r="GF212">
            <v>1.65571374139535</v>
          </cell>
          <cell r="GG212">
            <v>1.65571374139535</v>
          </cell>
          <cell r="GH212">
            <v>1.65571374139535</v>
          </cell>
          <cell r="GI212">
            <v>1.65571374139535</v>
          </cell>
          <cell r="GJ212">
            <v>1.65571374139535</v>
          </cell>
          <cell r="GK212">
            <v>1.65571374139535</v>
          </cell>
          <cell r="GL212">
            <v>1.65571374139535</v>
          </cell>
          <cell r="GM212">
            <v>1.65571374139535</v>
          </cell>
          <cell r="GN212">
            <v>1.65571374139535</v>
          </cell>
          <cell r="GO212">
            <v>1.65571374139535</v>
          </cell>
          <cell r="GP212">
            <v>1.65571374139535</v>
          </cell>
          <cell r="GQ212">
            <v>1.65571374139535</v>
          </cell>
          <cell r="GR212">
            <v>1.65571374139535</v>
          </cell>
          <cell r="GS212">
            <v>1.65571374139535</v>
          </cell>
          <cell r="GT212">
            <v>1.65571374139535</v>
          </cell>
          <cell r="GU212">
            <v>1.65571374139535</v>
          </cell>
          <cell r="GV212">
            <v>1.65571374139535</v>
          </cell>
          <cell r="GW212">
            <v>1.65571374139535</v>
          </cell>
          <cell r="GX212">
            <v>1.65571374139535</v>
          </cell>
          <cell r="GY212">
            <v>1.65571374139535</v>
          </cell>
          <cell r="GZ212">
            <v>1.65571374139535</v>
          </cell>
        </row>
        <row r="213">
          <cell r="D213" t="str">
            <v>ELC89PP-WND1N</v>
          </cell>
          <cell r="E213">
            <v>0</v>
          </cell>
          <cell r="F213">
            <v>0</v>
          </cell>
          <cell r="G213">
            <v>237.012070734704</v>
          </cell>
          <cell r="H213">
            <v>239.333323917417</v>
          </cell>
          <cell r="I213">
            <v>236.45288084079601</v>
          </cell>
          <cell r="J213">
            <v>236.822025885344</v>
          </cell>
          <cell r="K213">
            <v>238.500142251721</v>
          </cell>
          <cell r="L213">
            <v>238.44284449349101</v>
          </cell>
          <cell r="M213">
            <v>229.801097371851</v>
          </cell>
          <cell r="N213">
            <v>212.09204543428299</v>
          </cell>
          <cell r="O213">
            <v>201.28609571075401</v>
          </cell>
          <cell r="P213">
            <v>195.798488858073</v>
          </cell>
          <cell r="Q213">
            <v>186.624618898503</v>
          </cell>
          <cell r="R213">
            <v>184.93983407546</v>
          </cell>
          <cell r="S213">
            <v>185.662847137265</v>
          </cell>
          <cell r="T213">
            <v>248.62957177147601</v>
          </cell>
          <cell r="U213">
            <v>258.75642269344002</v>
          </cell>
          <cell r="V213">
            <v>241.40751263034599</v>
          </cell>
          <cell r="W213">
            <v>209.90548904761701</v>
          </cell>
          <cell r="X213">
            <v>190.56018938940599</v>
          </cell>
          <cell r="Y213">
            <v>187.07938106245399</v>
          </cell>
          <cell r="Z213">
            <v>208.34448376919099</v>
          </cell>
          <cell r="AA213">
            <v>225.70242577523601</v>
          </cell>
          <cell r="AB213">
            <v>219.941094327478</v>
          </cell>
          <cell r="AC213">
            <v>217.40572572899899</v>
          </cell>
          <cell r="AD213">
            <v>225.039791909721</v>
          </cell>
          <cell r="AE213">
            <v>0</v>
          </cell>
          <cell r="AF213">
            <v>103.38504350153001</v>
          </cell>
          <cell r="AG213">
            <v>106.71485362141</v>
          </cell>
          <cell r="AH213">
            <v>107.119410929121</v>
          </cell>
          <cell r="AI213">
            <v>104.29578186984</v>
          </cell>
          <cell r="AJ213">
            <v>102.883892692496</v>
          </cell>
          <cell r="AK213">
            <v>101.78847402330599</v>
          </cell>
          <cell r="AL213">
            <v>97.029140931130001</v>
          </cell>
          <cell r="AM213">
            <v>87.799230883519797</v>
          </cell>
          <cell r="AN213">
            <v>86.772011987407197</v>
          </cell>
          <cell r="AO213">
            <v>88.324106489213307</v>
          </cell>
          <cell r="AP213">
            <v>89.346243695848102</v>
          </cell>
          <cell r="AQ213">
            <v>92.6408338999872</v>
          </cell>
          <cell r="AR213">
            <v>93.814535427882106</v>
          </cell>
          <cell r="AS213">
            <v>121.619171596529</v>
          </cell>
          <cell r="AT213">
            <v>127.822188142211</v>
          </cell>
          <cell r="AU213">
            <v>121.480082223873</v>
          </cell>
          <cell r="AV213">
            <v>110.829024174491</v>
          </cell>
          <cell r="AW213">
            <v>101.866726144721</v>
          </cell>
          <cell r="AX213">
            <v>100.435397199828</v>
          </cell>
          <cell r="AY213">
            <v>104.144558795226</v>
          </cell>
          <cell r="AZ213">
            <v>107.87655004213001</v>
          </cell>
          <cell r="BA213">
            <v>105.56873661556099</v>
          </cell>
          <cell r="BB213">
            <v>107.387477106099</v>
          </cell>
          <cell r="BC213">
            <v>110.844007662316</v>
          </cell>
          <cell r="BD213">
            <v>0</v>
          </cell>
          <cell r="BE213">
            <v>0</v>
          </cell>
          <cell r="BF213">
            <v>191.29515174593999</v>
          </cell>
          <cell r="BG213">
            <v>198.48316715964</v>
          </cell>
          <cell r="BH213">
            <v>203.69285938979999</v>
          </cell>
          <cell r="BI213">
            <v>204.781126026511</v>
          </cell>
          <cell r="BJ213">
            <v>207.06140237408999</v>
          </cell>
          <cell r="BK213">
            <v>201.59604073521101</v>
          </cell>
          <cell r="BL213">
            <v>193.05842483268</v>
          </cell>
          <cell r="BM213">
            <v>187.12212222132001</v>
          </cell>
          <cell r="BN213">
            <v>172.05456861945001</v>
          </cell>
          <cell r="BO213">
            <v>170.00977198589999</v>
          </cell>
          <cell r="BP213">
            <v>165.94474096629</v>
          </cell>
          <cell r="BQ213">
            <v>168.01549111412999</v>
          </cell>
          <cell r="BR213">
            <v>170.65790072298</v>
          </cell>
          <cell r="BS213">
            <v>181.64148929981999</v>
          </cell>
          <cell r="BT213">
            <v>190.43245417680001</v>
          </cell>
          <cell r="BU213">
            <v>196.31803162653</v>
          </cell>
          <cell r="BV213">
            <v>203.00887004111999</v>
          </cell>
          <cell r="BW213">
            <v>205.62559232192999</v>
          </cell>
          <cell r="BX213">
            <v>243.75734120826101</v>
          </cell>
          <cell r="BY213">
            <v>244.04679994464101</v>
          </cell>
          <cell r="BZ213">
            <v>245.68933307787</v>
          </cell>
          <cell r="CA213">
            <v>220.66410039003</v>
          </cell>
          <cell r="CB213">
            <v>204.08493966894</v>
          </cell>
          <cell r="CC213">
            <v>201.70827408599999</v>
          </cell>
          <cell r="CD213">
            <v>0</v>
          </cell>
          <cell r="CE213">
            <v>113.8834005277</v>
          </cell>
          <cell r="CF213">
            <v>117.708385100706</v>
          </cell>
          <cell r="CG213">
            <v>120.369500942084</v>
          </cell>
          <cell r="CH213">
            <v>118.66847195663</v>
          </cell>
          <cell r="CI213">
            <v>119.344840223769</v>
          </cell>
          <cell r="CJ213">
            <v>119.929422453575</v>
          </cell>
          <cell r="CK213">
            <v>118.465625224175</v>
          </cell>
          <cell r="CL213">
            <v>113.099003282384</v>
          </cell>
          <cell r="CM213">
            <v>104.478923440865</v>
          </cell>
          <cell r="CN213">
            <v>101.270154985261</v>
          </cell>
          <cell r="CO213">
            <v>99.912682745853701</v>
          </cell>
          <cell r="CP213">
            <v>101.650708929307</v>
          </cell>
          <cell r="CQ213">
            <v>102.003772395529</v>
          </cell>
          <cell r="CR213">
            <v>103.718448093841</v>
          </cell>
          <cell r="CS213">
            <v>105.855100443618</v>
          </cell>
          <cell r="CT213">
            <v>104.816677211109</v>
          </cell>
          <cell r="CU213">
            <v>104.832959258633</v>
          </cell>
          <cell r="CV213">
            <v>106.328170922605</v>
          </cell>
          <cell r="CW213">
            <v>128.083109186916</v>
          </cell>
          <cell r="CX213">
            <v>131.37903086705799</v>
          </cell>
          <cell r="CY213">
            <v>131.005963384469</v>
          </cell>
          <cell r="CZ213">
            <v>114.017639714504</v>
          </cell>
          <cell r="DA213">
            <v>106.031204660977</v>
          </cell>
          <cell r="DB213">
            <v>105.608413983071</v>
          </cell>
          <cell r="DC213">
            <v>0</v>
          </cell>
          <cell r="DD213">
            <v>0</v>
          </cell>
          <cell r="DE213">
            <v>508.07887753778903</v>
          </cell>
          <cell r="DF213">
            <v>518.03886695533197</v>
          </cell>
          <cell r="DG213">
            <v>526.32299858651197</v>
          </cell>
          <cell r="DH213">
            <v>530.93111134434696</v>
          </cell>
          <cell r="DI213">
            <v>523.80718014240097</v>
          </cell>
          <cell r="DJ213">
            <v>521.64745818556196</v>
          </cell>
          <cell r="DK213">
            <v>513.68153568382195</v>
          </cell>
          <cell r="DL213">
            <v>500.78777476777202</v>
          </cell>
          <cell r="DM213">
            <v>0</v>
          </cell>
          <cell r="DN213">
            <v>521.07591832265405</v>
          </cell>
          <cell r="DO213">
            <v>512.24769922318399</v>
          </cell>
          <cell r="DP213">
            <v>508.70260905459901</v>
          </cell>
          <cell r="DQ213">
            <v>476.91228595391198</v>
          </cell>
          <cell r="DR213">
            <v>462.280504235911</v>
          </cell>
          <cell r="DS213">
            <v>472.15491258681197</v>
          </cell>
          <cell r="DT213">
            <v>476.26153421339802</v>
          </cell>
          <cell r="DU213">
            <v>492.08011563863801</v>
          </cell>
          <cell r="DV213">
            <v>505.22714330441102</v>
          </cell>
          <cell r="DW213">
            <v>522.79048964293997</v>
          </cell>
          <cell r="DX213">
            <v>521.10666531893298</v>
          </cell>
          <cell r="DY213">
            <v>522.017395367375</v>
          </cell>
          <cell r="DZ213">
            <v>507.49776593097499</v>
          </cell>
          <cell r="EA213">
            <v>494.05176916045201</v>
          </cell>
          <cell r="EB213">
            <v>494.46998151739598</v>
          </cell>
          <cell r="EC213">
            <v>0</v>
          </cell>
          <cell r="ED213">
            <v>226.024321134404</v>
          </cell>
          <cell r="EE213">
            <v>231.632244469222</v>
          </cell>
          <cell r="EF213">
            <v>234.50514778110599</v>
          </cell>
          <cell r="EG213">
            <v>231.872737481435</v>
          </cell>
          <cell r="EH213">
            <v>228.13840528122199</v>
          </cell>
          <cell r="EI213">
            <v>224.00709771514201</v>
          </cell>
          <cell r="EJ213">
            <v>216.676605653042</v>
          </cell>
          <cell r="EK213">
            <v>207.915923642568</v>
          </cell>
          <cell r="EL213">
            <v>200.502002388232</v>
          </cell>
          <cell r="EM213">
            <v>211.93194035592501</v>
          </cell>
          <cell r="EN213">
            <v>211.27190648214599</v>
          </cell>
          <cell r="EO213">
            <v>209.54503568983401</v>
          </cell>
          <cell r="EP213">
            <v>194.90896874463201</v>
          </cell>
          <cell r="EQ213">
            <v>191.040465435263</v>
          </cell>
          <cell r="ER213">
            <v>199.51955217308199</v>
          </cell>
          <cell r="ES213">
            <v>204.44500635095699</v>
          </cell>
          <cell r="ET213">
            <v>208.29662356397901</v>
          </cell>
          <cell r="EU213">
            <v>207.35426870716199</v>
          </cell>
          <cell r="EV213">
            <v>216.46515508766399</v>
          </cell>
          <cell r="EW213">
            <v>222.18047963031</v>
          </cell>
          <cell r="EX213">
            <v>223.72954520496799</v>
          </cell>
          <cell r="EY213">
            <v>225.914451501006</v>
          </cell>
          <cell r="EZ213">
            <v>224.092371772055</v>
          </cell>
          <cell r="FA213">
            <v>228.979699494941</v>
          </cell>
          <cell r="FB213">
            <v>0</v>
          </cell>
          <cell r="FC213">
            <v>0</v>
          </cell>
          <cell r="FD213">
            <v>225.758534733293</v>
          </cell>
          <cell r="FE213">
            <v>226.19472421180299</v>
          </cell>
          <cell r="FF213">
            <v>228.35222185855801</v>
          </cell>
          <cell r="FG213">
            <v>223.35440186581201</v>
          </cell>
          <cell r="FH213">
            <v>214.95818424785</v>
          </cell>
          <cell r="FI213">
            <v>208.38498049512</v>
          </cell>
          <cell r="FJ213">
            <v>205.37656816008601</v>
          </cell>
          <cell r="FK213">
            <v>191.73190720657499</v>
          </cell>
          <cell r="FL213">
            <v>182.88107972446599</v>
          </cell>
          <cell r="FM213">
            <v>219.158206428357</v>
          </cell>
          <cell r="FN213">
            <v>220.51506753715</v>
          </cell>
          <cell r="FO213">
            <v>223.161368516598</v>
          </cell>
          <cell r="FP213">
            <v>207.47251515994299</v>
          </cell>
          <cell r="FQ213">
            <v>202.37969957574199</v>
          </cell>
          <cell r="FR213">
            <v>208.53318137771799</v>
          </cell>
          <cell r="FS213">
            <v>213.93506183019099</v>
          </cell>
          <cell r="FT213">
            <v>218.32556190587999</v>
          </cell>
          <cell r="FU213">
            <v>217.69107709186099</v>
          </cell>
          <cell r="FV213">
            <v>215.93362774757901</v>
          </cell>
          <cell r="FW213">
            <v>224.025249322826</v>
          </cell>
          <cell r="FX213">
            <v>228.466249015789</v>
          </cell>
          <cell r="FY213">
            <v>227.632977003592</v>
          </cell>
          <cell r="FZ213">
            <v>217.45255116714699</v>
          </cell>
          <cell r="GA213">
            <v>210.78065126457199</v>
          </cell>
          <cell r="GB213">
            <v>0</v>
          </cell>
          <cell r="GC213">
            <v>86.369171147681996</v>
          </cell>
          <cell r="GD213">
            <v>88.716927731827099</v>
          </cell>
          <cell r="GE213">
            <v>87.784814104158201</v>
          </cell>
          <cell r="GF213">
            <v>88.497650085639194</v>
          </cell>
          <cell r="GG213">
            <v>87.244738991213097</v>
          </cell>
          <cell r="GH213">
            <v>85.808655307842002</v>
          </cell>
          <cell r="GI213">
            <v>81.331529956057807</v>
          </cell>
          <cell r="GJ213">
            <v>70.5885619297229</v>
          </cell>
          <cell r="GK213">
            <v>60.6454038030475</v>
          </cell>
          <cell r="GL213">
            <v>75.466804356853999</v>
          </cell>
          <cell r="GM213">
            <v>76.670943593241006</v>
          </cell>
          <cell r="GN213">
            <v>78.329481527603804</v>
          </cell>
          <cell r="GO213">
            <v>74.603030124173102</v>
          </cell>
          <cell r="GP213">
            <v>76.776828967356394</v>
          </cell>
          <cell r="GQ213">
            <v>79.552587685713604</v>
          </cell>
          <cell r="GR213">
            <v>81.664057644195495</v>
          </cell>
          <cell r="GS213">
            <v>87.414357722969399</v>
          </cell>
          <cell r="GT213">
            <v>87.408342458472703</v>
          </cell>
          <cell r="GU213">
            <v>87.424575709311696</v>
          </cell>
          <cell r="GV213">
            <v>95.042199619021503</v>
          </cell>
          <cell r="GW213">
            <v>98.369451874749899</v>
          </cell>
          <cell r="GX213">
            <v>102.102893551959</v>
          </cell>
          <cell r="GY213">
            <v>99.306779682491296</v>
          </cell>
          <cell r="GZ213">
            <v>99.058741045317305</v>
          </cell>
        </row>
        <row r="214">
          <cell r="D214" t="str">
            <v>ELC89PP-WNDOFF1N</v>
          </cell>
          <cell r="E214">
            <v>0</v>
          </cell>
          <cell r="F214">
            <v>0</v>
          </cell>
          <cell r="G214">
            <v>316.01609431293798</v>
          </cell>
          <cell r="H214">
            <v>319.11109855655502</v>
          </cell>
          <cell r="I214">
            <v>315.27050778772798</v>
          </cell>
          <cell r="J214">
            <v>315.76270118046</v>
          </cell>
          <cell r="K214">
            <v>318.00018966896101</v>
          </cell>
          <cell r="L214">
            <v>317.92379265798797</v>
          </cell>
          <cell r="M214">
            <v>306.40146316246899</v>
          </cell>
          <cell r="N214">
            <v>282.78939391237702</v>
          </cell>
          <cell r="O214">
            <v>268.381460947672</v>
          </cell>
          <cell r="P214">
            <v>261.06465181076402</v>
          </cell>
          <cell r="Q214">
            <v>248.83282519800301</v>
          </cell>
          <cell r="R214">
            <v>246.58644543394701</v>
          </cell>
          <cell r="S214">
            <v>247.55046284968799</v>
          </cell>
          <cell r="T214">
            <v>331.50609569530002</v>
          </cell>
          <cell r="U214">
            <v>345.00856359125402</v>
          </cell>
          <cell r="V214">
            <v>321.87668350712698</v>
          </cell>
          <cell r="W214">
            <v>279.87398539682198</v>
          </cell>
          <cell r="X214">
            <v>254.08025251920799</v>
          </cell>
          <cell r="Y214">
            <v>249.439174749937</v>
          </cell>
          <cell r="Z214">
            <v>277.792645025588</v>
          </cell>
          <cell r="AA214">
            <v>300.93656770031401</v>
          </cell>
          <cell r="AB214">
            <v>293.25479243663801</v>
          </cell>
          <cell r="AC214">
            <v>289.87430097199803</v>
          </cell>
          <cell r="AD214">
            <v>300.053055879628</v>
          </cell>
          <cell r="AE214">
            <v>0</v>
          </cell>
          <cell r="AF214">
            <v>137.846724668707</v>
          </cell>
          <cell r="AG214">
            <v>142.28647149521299</v>
          </cell>
          <cell r="AH214">
            <v>142.825881238828</v>
          </cell>
          <cell r="AI214">
            <v>139.06104249312</v>
          </cell>
          <cell r="AJ214">
            <v>137.178523589994</v>
          </cell>
          <cell r="AK214">
            <v>135.717965364408</v>
          </cell>
          <cell r="AL214">
            <v>129.372187908173</v>
          </cell>
          <cell r="AM214">
            <v>117.06564117802699</v>
          </cell>
          <cell r="AN214">
            <v>115.69601598321</v>
          </cell>
          <cell r="AO214">
            <v>117.765475318951</v>
          </cell>
          <cell r="AP214">
            <v>119.128324927798</v>
          </cell>
          <cell r="AQ214">
            <v>123.52111186665</v>
          </cell>
          <cell r="AR214">
            <v>125.086047237176</v>
          </cell>
          <cell r="AS214">
            <v>162.15889546203999</v>
          </cell>
          <cell r="AT214">
            <v>170.429584189613</v>
          </cell>
          <cell r="AU214">
            <v>161.97344296516499</v>
          </cell>
          <cell r="AV214">
            <v>147.77203223265499</v>
          </cell>
          <cell r="AW214">
            <v>135.82230152629401</v>
          </cell>
          <cell r="AX214">
            <v>133.91386293310401</v>
          </cell>
          <cell r="AY214">
            <v>138.85941172696801</v>
          </cell>
          <cell r="AZ214">
            <v>143.835400056173</v>
          </cell>
          <cell r="BA214">
            <v>140.758315487414</v>
          </cell>
          <cell r="BB214">
            <v>143.18330280813299</v>
          </cell>
          <cell r="BC214">
            <v>147.792010216421</v>
          </cell>
          <cell r="BD214">
            <v>0</v>
          </cell>
          <cell r="BE214">
            <v>0</v>
          </cell>
          <cell r="BF214">
            <v>255.06020232792</v>
          </cell>
          <cell r="BG214">
            <v>264.64422287951999</v>
          </cell>
          <cell r="BH214">
            <v>271.59047918639999</v>
          </cell>
          <cell r="BI214">
            <v>273.041501368681</v>
          </cell>
          <cell r="BJ214">
            <v>276.08186983211999</v>
          </cell>
          <cell r="BK214">
            <v>268.794720980281</v>
          </cell>
          <cell r="BL214">
            <v>257.41123311024103</v>
          </cell>
          <cell r="BM214">
            <v>249.496162961761</v>
          </cell>
          <cell r="BN214">
            <v>229.40609149260001</v>
          </cell>
          <cell r="BO214">
            <v>226.67969598120001</v>
          </cell>
          <cell r="BP214">
            <v>221.25965462171999</v>
          </cell>
          <cell r="BQ214">
            <v>224.020654818841</v>
          </cell>
          <cell r="BR214">
            <v>227.54386763064099</v>
          </cell>
          <cell r="BS214">
            <v>242.188652399761</v>
          </cell>
          <cell r="BT214">
            <v>253.9099389024</v>
          </cell>
          <cell r="BU214">
            <v>261.75737550204002</v>
          </cell>
          <cell r="BV214">
            <v>270.67849338816097</v>
          </cell>
          <cell r="BW214">
            <v>274.16745642924099</v>
          </cell>
          <cell r="BX214">
            <v>325.00978827768103</v>
          </cell>
          <cell r="BY214">
            <v>325.39573325952</v>
          </cell>
          <cell r="BZ214">
            <v>327.58577743716103</v>
          </cell>
          <cell r="CA214">
            <v>294.21880052004099</v>
          </cell>
          <cell r="CB214">
            <v>272.11325289192001</v>
          </cell>
          <cell r="CC214">
            <v>268.94436544799999</v>
          </cell>
          <cell r="CD214">
            <v>0</v>
          </cell>
          <cell r="CE214">
            <v>151.84453403693399</v>
          </cell>
          <cell r="CF214">
            <v>156.944513467608</v>
          </cell>
          <cell r="CG214">
            <v>160.49266792277899</v>
          </cell>
          <cell r="CH214">
            <v>158.224629275506</v>
          </cell>
          <cell r="CI214">
            <v>159.12645363169199</v>
          </cell>
          <cell r="CJ214">
            <v>159.90589660476601</v>
          </cell>
          <cell r="CK214">
            <v>157.954166965566</v>
          </cell>
          <cell r="CL214">
            <v>150.79867104317901</v>
          </cell>
          <cell r="CM214">
            <v>139.30523125448701</v>
          </cell>
          <cell r="CN214">
            <v>135.02687331368199</v>
          </cell>
          <cell r="CO214">
            <v>133.21691032780501</v>
          </cell>
          <cell r="CP214">
            <v>135.53427857240899</v>
          </cell>
          <cell r="CQ214">
            <v>136.005029860706</v>
          </cell>
          <cell r="CR214">
            <v>138.29126412512099</v>
          </cell>
          <cell r="CS214">
            <v>141.140133924823</v>
          </cell>
          <cell r="CT214">
            <v>139.755569614812</v>
          </cell>
          <cell r="CU214">
            <v>139.77727901151101</v>
          </cell>
          <cell r="CV214">
            <v>141.77089456347301</v>
          </cell>
          <cell r="CW214">
            <v>170.777478915887</v>
          </cell>
          <cell r="CX214">
            <v>175.172041156078</v>
          </cell>
          <cell r="CY214">
            <v>174.67461784595699</v>
          </cell>
          <cell r="CZ214">
            <v>152.023519619339</v>
          </cell>
          <cell r="DA214">
            <v>141.37493954796901</v>
          </cell>
          <cell r="DB214">
            <v>140.811218644094</v>
          </cell>
          <cell r="DC214">
            <v>0</v>
          </cell>
          <cell r="DD214">
            <v>0</v>
          </cell>
          <cell r="DE214">
            <v>677.43850338371794</v>
          </cell>
          <cell r="DF214">
            <v>690.71848927377505</v>
          </cell>
          <cell r="DG214">
            <v>701.76399811534998</v>
          </cell>
          <cell r="DH214">
            <v>707.90814845912996</v>
          </cell>
          <cell r="DI214">
            <v>698.40957352320095</v>
          </cell>
          <cell r="DJ214">
            <v>695.52994424741701</v>
          </cell>
          <cell r="DK214">
            <v>684.90871424509498</v>
          </cell>
          <cell r="DL214">
            <v>667.71703302369599</v>
          </cell>
          <cell r="DM214">
            <v>0</v>
          </cell>
          <cell r="DN214">
            <v>694.76789109687195</v>
          </cell>
          <cell r="DO214">
            <v>682.99693229757895</v>
          </cell>
          <cell r="DP214">
            <v>678.270145406133</v>
          </cell>
          <cell r="DQ214">
            <v>635.88304793855002</v>
          </cell>
          <cell r="DR214">
            <v>616.37400564788197</v>
          </cell>
          <cell r="DS214">
            <v>629.53988344908305</v>
          </cell>
          <cell r="DT214">
            <v>635.01537895119702</v>
          </cell>
          <cell r="DU214">
            <v>656.106820851517</v>
          </cell>
          <cell r="DV214">
            <v>673.63619107254704</v>
          </cell>
          <cell r="DW214">
            <v>697.05398619058701</v>
          </cell>
          <cell r="DX214">
            <v>694.80888709191095</v>
          </cell>
          <cell r="DY214">
            <v>696.02319382316705</v>
          </cell>
          <cell r="DZ214">
            <v>676.66368790796696</v>
          </cell>
          <cell r="EA214">
            <v>658.73569221393598</v>
          </cell>
          <cell r="EB214">
            <v>659.29330868986096</v>
          </cell>
          <cell r="EC214">
            <v>0</v>
          </cell>
          <cell r="ED214">
            <v>301.365761512539</v>
          </cell>
          <cell r="EE214">
            <v>308.84299262563098</v>
          </cell>
          <cell r="EF214">
            <v>312.67353037480802</v>
          </cell>
          <cell r="EG214">
            <v>309.16364997524698</v>
          </cell>
          <cell r="EH214">
            <v>304.18454037496298</v>
          </cell>
          <cell r="EI214">
            <v>298.67613028685599</v>
          </cell>
          <cell r="EJ214">
            <v>288.90214087072201</v>
          </cell>
          <cell r="EK214">
            <v>277.22123152342402</v>
          </cell>
          <cell r="EL214">
            <v>267.33600318431002</v>
          </cell>
          <cell r="EM214">
            <v>282.575920474567</v>
          </cell>
          <cell r="EN214">
            <v>281.69587530952799</v>
          </cell>
          <cell r="EO214">
            <v>279.39338091977902</v>
          </cell>
          <cell r="EP214">
            <v>259.87862499284199</v>
          </cell>
          <cell r="EQ214">
            <v>254.72062058034999</v>
          </cell>
          <cell r="ER214">
            <v>266.02606956410801</v>
          </cell>
          <cell r="ES214">
            <v>272.59334180127701</v>
          </cell>
          <cell r="ET214">
            <v>277.728831418639</v>
          </cell>
          <cell r="EU214">
            <v>276.47235827621699</v>
          </cell>
          <cell r="EV214">
            <v>288.62020678355299</v>
          </cell>
          <cell r="EW214">
            <v>296.24063950707898</v>
          </cell>
          <cell r="EX214">
            <v>298.30606027328997</v>
          </cell>
          <cell r="EY214">
            <v>301.219268668008</v>
          </cell>
          <cell r="EZ214">
            <v>298.78982902940697</v>
          </cell>
          <cell r="FA214">
            <v>305.30626599325501</v>
          </cell>
          <cell r="FB214">
            <v>0</v>
          </cell>
          <cell r="FC214">
            <v>0</v>
          </cell>
          <cell r="FD214">
            <v>301.01137964439101</v>
          </cell>
          <cell r="FE214">
            <v>301.59296561573598</v>
          </cell>
          <cell r="FF214">
            <v>304.469629144745</v>
          </cell>
          <cell r="FG214">
            <v>297.80586915441501</v>
          </cell>
          <cell r="FH214">
            <v>286.61091233046801</v>
          </cell>
          <cell r="FI214">
            <v>277.84664066016097</v>
          </cell>
          <cell r="FJ214">
            <v>273.83542421344799</v>
          </cell>
          <cell r="FK214">
            <v>255.642542942099</v>
          </cell>
          <cell r="FL214">
            <v>243.84143963262099</v>
          </cell>
          <cell r="FM214">
            <v>292.21094190447701</v>
          </cell>
          <cell r="FN214">
            <v>294.020090049533</v>
          </cell>
          <cell r="FO214">
            <v>297.54849135546402</v>
          </cell>
          <cell r="FP214">
            <v>276.63002021325798</v>
          </cell>
          <cell r="FQ214">
            <v>269.839599434322</v>
          </cell>
          <cell r="FR214">
            <v>278.04424183695602</v>
          </cell>
          <cell r="FS214">
            <v>285.24674910692102</v>
          </cell>
          <cell r="FT214">
            <v>291.10074920784001</v>
          </cell>
          <cell r="FU214">
            <v>290.25476945581403</v>
          </cell>
          <cell r="FV214">
            <v>287.91150366343902</v>
          </cell>
          <cell r="FW214">
            <v>298.700332430434</v>
          </cell>
          <cell r="FX214">
            <v>304.62166535438502</v>
          </cell>
          <cell r="FY214">
            <v>303.51063600478898</v>
          </cell>
          <cell r="FZ214">
            <v>289.93673488952902</v>
          </cell>
          <cell r="GA214">
            <v>281.04086835276303</v>
          </cell>
          <cell r="GB214">
            <v>0</v>
          </cell>
          <cell r="GC214">
            <v>115.15889486357599</v>
          </cell>
          <cell r="GD214">
            <v>118.28923697577</v>
          </cell>
          <cell r="GE214">
            <v>117.04641880554399</v>
          </cell>
          <cell r="GF214">
            <v>117.996866780852</v>
          </cell>
          <cell r="GG214">
            <v>116.326318654951</v>
          </cell>
          <cell r="GH214">
            <v>114.411540410456</v>
          </cell>
          <cell r="GI214">
            <v>108.44203994141</v>
          </cell>
          <cell r="GJ214">
            <v>94.1180825729638</v>
          </cell>
          <cell r="GK214">
            <v>80.860538404063306</v>
          </cell>
          <cell r="GL214">
            <v>100.622405809139</v>
          </cell>
          <cell r="GM214">
            <v>102.227924790988</v>
          </cell>
          <cell r="GN214">
            <v>104.43930870347199</v>
          </cell>
          <cell r="GO214">
            <v>99.470706832230803</v>
          </cell>
          <cell r="GP214">
            <v>102.369105289809</v>
          </cell>
          <cell r="GQ214">
            <v>106.07011691428499</v>
          </cell>
          <cell r="GR214">
            <v>108.88541019226101</v>
          </cell>
          <cell r="GS214">
            <v>116.55247696395899</v>
          </cell>
          <cell r="GT214">
            <v>116.54445661129699</v>
          </cell>
          <cell r="GU214">
            <v>116.566100945749</v>
          </cell>
          <cell r="GV214">
            <v>126.72293282536199</v>
          </cell>
          <cell r="GW214">
            <v>131.15926916633299</v>
          </cell>
          <cell r="GX214">
            <v>136.13719140261199</v>
          </cell>
          <cell r="GY214">
            <v>132.409039576655</v>
          </cell>
          <cell r="GZ214">
            <v>132.078321393756</v>
          </cell>
        </row>
        <row r="215">
          <cell r="D215" t="str">
            <v>ELC90PP-MSW1E</v>
          </cell>
          <cell r="E215">
            <v>0</v>
          </cell>
          <cell r="F215">
            <v>0</v>
          </cell>
          <cell r="G215">
            <v>17.565073003255801</v>
          </cell>
          <cell r="H215">
            <v>17.565073003255801</v>
          </cell>
          <cell r="I215">
            <v>17.565073003255801</v>
          </cell>
          <cell r="J215">
            <v>17.565073003255801</v>
          </cell>
          <cell r="K215">
            <v>17.565073003255801</v>
          </cell>
          <cell r="L215">
            <v>17.565073003255801</v>
          </cell>
          <cell r="M215">
            <v>17.565073003255801</v>
          </cell>
          <cell r="N215">
            <v>17.565073003255801</v>
          </cell>
          <cell r="O215">
            <v>17.565073003255801</v>
          </cell>
          <cell r="P215">
            <v>17.565073003255801</v>
          </cell>
          <cell r="Q215">
            <v>17.565073003255801</v>
          </cell>
          <cell r="R215">
            <v>17.565073003255801</v>
          </cell>
          <cell r="S215">
            <v>17.565073003255801</v>
          </cell>
          <cell r="T215">
            <v>17.565073003255801</v>
          </cell>
          <cell r="U215">
            <v>17.565073003255801</v>
          </cell>
          <cell r="V215">
            <v>17.565073003255801</v>
          </cell>
          <cell r="W215">
            <v>17.565073003255801</v>
          </cell>
          <cell r="X215">
            <v>17.565073003255801</v>
          </cell>
          <cell r="Y215">
            <v>17.565073003255801</v>
          </cell>
          <cell r="Z215">
            <v>17.565073003255801</v>
          </cell>
          <cell r="AA215">
            <v>17.565073003255801</v>
          </cell>
          <cell r="AB215">
            <v>17.565073003255801</v>
          </cell>
          <cell r="AC215">
            <v>17.565073003255801</v>
          </cell>
          <cell r="AD215">
            <v>17.565073003255801</v>
          </cell>
          <cell r="AE215">
            <v>0</v>
          </cell>
          <cell r="AF215">
            <v>8.0418406520930503</v>
          </cell>
          <cell r="AG215">
            <v>8.0418406520930503</v>
          </cell>
          <cell r="AH215">
            <v>8.0418406520930503</v>
          </cell>
          <cell r="AI215">
            <v>8.0418406520930503</v>
          </cell>
          <cell r="AJ215">
            <v>8.0418406520930503</v>
          </cell>
          <cell r="AK215">
            <v>8.0418406520930503</v>
          </cell>
          <cell r="AL215">
            <v>8.0418406520930503</v>
          </cell>
          <cell r="AM215">
            <v>0</v>
          </cell>
          <cell r="AN215">
            <v>0</v>
          </cell>
          <cell r="AO215">
            <v>0</v>
          </cell>
          <cell r="AP215">
            <v>8.0418406520930503</v>
          </cell>
          <cell r="AQ215">
            <v>8.0418406520930503</v>
          </cell>
          <cell r="AR215">
            <v>8.0418406520930503</v>
          </cell>
          <cell r="AS215">
            <v>8.0418406520930503</v>
          </cell>
          <cell r="AT215">
            <v>8.0418406520930503</v>
          </cell>
          <cell r="AU215">
            <v>8.0418406520930503</v>
          </cell>
          <cell r="AV215">
            <v>8.0418406520930503</v>
          </cell>
          <cell r="AW215">
            <v>8.0418406520930503</v>
          </cell>
          <cell r="AX215">
            <v>8.0418406520930503</v>
          </cell>
          <cell r="AY215">
            <v>8.0418406520930503</v>
          </cell>
          <cell r="AZ215">
            <v>8.0418406520930503</v>
          </cell>
          <cell r="BA215">
            <v>8.0418406520930503</v>
          </cell>
          <cell r="BB215">
            <v>8.0418406520930503</v>
          </cell>
          <cell r="BC215">
            <v>8.0418406520930503</v>
          </cell>
          <cell r="BD215">
            <v>0</v>
          </cell>
          <cell r="BE215">
            <v>0</v>
          </cell>
          <cell r="BF215">
            <v>9.0999775800000098</v>
          </cell>
          <cell r="BG215">
            <v>9.0999775800000098</v>
          </cell>
          <cell r="BH215">
            <v>9.0999775800000098</v>
          </cell>
          <cell r="BI215">
            <v>9.0999775800000098</v>
          </cell>
          <cell r="BJ215">
            <v>9.0999775800000098</v>
          </cell>
          <cell r="BK215">
            <v>9.0999775800000098</v>
          </cell>
          <cell r="BL215">
            <v>9.0999775800000098</v>
          </cell>
          <cell r="BM215">
            <v>9.0999775800000098</v>
          </cell>
          <cell r="BN215">
            <v>9.0999775800000098</v>
          </cell>
          <cell r="BO215">
            <v>9.0999775800000098</v>
          </cell>
          <cell r="BP215">
            <v>9.0999775800000098</v>
          </cell>
          <cell r="BQ215">
            <v>9.0999775800000098</v>
          </cell>
          <cell r="BR215">
            <v>9.0999775800000098</v>
          </cell>
          <cell r="BS215">
            <v>9.0999775800000098</v>
          </cell>
          <cell r="BT215">
            <v>9.0999775800000098</v>
          </cell>
          <cell r="BU215">
            <v>9.0999775800000098</v>
          </cell>
          <cell r="BV215">
            <v>9.0999775800000098</v>
          </cell>
          <cell r="BW215">
            <v>9.0999775800000098</v>
          </cell>
          <cell r="BX215">
            <v>9.0999775800000098</v>
          </cell>
          <cell r="BY215">
            <v>9.0999775800000098</v>
          </cell>
          <cell r="BZ215">
            <v>9.0999775800000098</v>
          </cell>
          <cell r="CA215">
            <v>9.0999775800000098</v>
          </cell>
          <cell r="CB215">
            <v>9.0999775800000098</v>
          </cell>
          <cell r="CC215">
            <v>9.0999775800000098</v>
          </cell>
          <cell r="CD215">
            <v>0</v>
          </cell>
          <cell r="CE215">
            <v>4.8674298683721</v>
          </cell>
          <cell r="CF215">
            <v>4.8674298683721</v>
          </cell>
          <cell r="CG215">
            <v>4.8674298683721</v>
          </cell>
          <cell r="CH215">
            <v>4.8674298683721</v>
          </cell>
          <cell r="CI215">
            <v>4.8674298683721</v>
          </cell>
          <cell r="CJ215">
            <v>4.8674298683721</v>
          </cell>
          <cell r="CK215">
            <v>4.8674298683721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4.8674298683721</v>
          </cell>
          <cell r="CV215">
            <v>4.8674298683721</v>
          </cell>
          <cell r="CW215">
            <v>4.8674298683721</v>
          </cell>
          <cell r="CX215">
            <v>4.8674298683721</v>
          </cell>
          <cell r="CY215">
            <v>4.8674298683721</v>
          </cell>
          <cell r="CZ215">
            <v>4.8674298683721</v>
          </cell>
          <cell r="DA215">
            <v>4.8674298683721</v>
          </cell>
          <cell r="DB215">
            <v>4.8674298683721</v>
          </cell>
          <cell r="DC215">
            <v>0</v>
          </cell>
          <cell r="DD215">
            <v>0</v>
          </cell>
          <cell r="DE215">
            <v>14.390662219534899</v>
          </cell>
          <cell r="DF215">
            <v>14.390662219534899</v>
          </cell>
          <cell r="DG215">
            <v>14.390662219534899</v>
          </cell>
          <cell r="DH215">
            <v>14.390662219534899</v>
          </cell>
          <cell r="DI215">
            <v>14.390662219534899</v>
          </cell>
          <cell r="DJ215">
            <v>14.390662219534899</v>
          </cell>
          <cell r="DK215">
            <v>14.390662219534899</v>
          </cell>
          <cell r="DL215">
            <v>14.390662219534899</v>
          </cell>
          <cell r="DM215">
            <v>0</v>
          </cell>
          <cell r="DN215">
            <v>0</v>
          </cell>
          <cell r="DO215">
            <v>0</v>
          </cell>
          <cell r="DP215">
            <v>11.6395062069742</v>
          </cell>
          <cell r="DQ215">
            <v>14.390662219534899</v>
          </cell>
          <cell r="DR215">
            <v>14.390662219534899</v>
          </cell>
          <cell r="DS215">
            <v>14.390662219534899</v>
          </cell>
          <cell r="DT215">
            <v>14.390662219534899</v>
          </cell>
          <cell r="DU215">
            <v>14.390662219534899</v>
          </cell>
          <cell r="DV215">
            <v>14.390662219534899</v>
          </cell>
          <cell r="DW215">
            <v>14.390662219534899</v>
          </cell>
          <cell r="DX215">
            <v>14.390662219534899</v>
          </cell>
          <cell r="DY215">
            <v>14.390662219534899</v>
          </cell>
          <cell r="DZ215">
            <v>14.390662219534899</v>
          </cell>
          <cell r="EA215">
            <v>14.390662219534899</v>
          </cell>
          <cell r="EB215">
            <v>14.390662219534899</v>
          </cell>
          <cell r="EC215">
            <v>0</v>
          </cell>
          <cell r="ED215">
            <v>7.1953311097674604</v>
          </cell>
          <cell r="EE215">
            <v>7.1953311097674604</v>
          </cell>
          <cell r="EF215">
            <v>7.1953311097674604</v>
          </cell>
          <cell r="EG215">
            <v>7.1953311097674604</v>
          </cell>
          <cell r="EH215">
            <v>7.1953311097674604</v>
          </cell>
          <cell r="EI215">
            <v>7.1953311097674604</v>
          </cell>
          <cell r="EJ215">
            <v>7.1953311097674604</v>
          </cell>
          <cell r="EK215">
            <v>7.1953311097674604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7.1953311097674604</v>
          </cell>
          <cell r="ER215">
            <v>7.1953311097674604</v>
          </cell>
          <cell r="ES215">
            <v>7.1953311097674604</v>
          </cell>
          <cell r="ET215">
            <v>7.1953311097674604</v>
          </cell>
          <cell r="EU215">
            <v>7.1953311097674604</v>
          </cell>
          <cell r="EV215">
            <v>7.1953311097674604</v>
          </cell>
          <cell r="EW215">
            <v>7.1953311097674604</v>
          </cell>
          <cell r="EX215">
            <v>7.1953311097674604</v>
          </cell>
          <cell r="EY215">
            <v>7.1953311097674604</v>
          </cell>
          <cell r="EZ215">
            <v>7.1953311097674604</v>
          </cell>
          <cell r="FA215">
            <v>7.1953311097674604</v>
          </cell>
          <cell r="FB215">
            <v>0</v>
          </cell>
          <cell r="FC215">
            <v>0</v>
          </cell>
          <cell r="FD215">
            <v>11.0046240502326</v>
          </cell>
          <cell r="FE215">
            <v>11.0046240502326</v>
          </cell>
          <cell r="FF215">
            <v>11.0046240502326</v>
          </cell>
          <cell r="FG215">
            <v>11.0046240502326</v>
          </cell>
          <cell r="FH215">
            <v>11.0046240502326</v>
          </cell>
          <cell r="FI215">
            <v>11.0046240502326</v>
          </cell>
          <cell r="FJ215">
            <v>11.0046240502326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11.0046240502326</v>
          </cell>
          <cell r="FU215">
            <v>11.0046240502326</v>
          </cell>
          <cell r="FV215">
            <v>11.0046240502326</v>
          </cell>
          <cell r="FW215">
            <v>11.0046240502326</v>
          </cell>
          <cell r="FX215">
            <v>11.0046240502326</v>
          </cell>
          <cell r="FY215">
            <v>11.0046240502326</v>
          </cell>
          <cell r="FZ215">
            <v>11.0046240502326</v>
          </cell>
          <cell r="GA215">
            <v>11.0046240502326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</row>
        <row r="216">
          <cell r="D216" t="str">
            <v>ELC90PP-MSW1N</v>
          </cell>
          <cell r="E216">
            <v>0</v>
          </cell>
          <cell r="F216">
            <v>0</v>
          </cell>
          <cell r="G216">
            <v>9.3003237209302405</v>
          </cell>
          <cell r="H216">
            <v>9.3003237209302405</v>
          </cell>
          <cell r="I216">
            <v>9.3003237209302405</v>
          </cell>
          <cell r="J216">
            <v>9.3003237209302405</v>
          </cell>
          <cell r="K216">
            <v>9.3003237209302405</v>
          </cell>
          <cell r="L216">
            <v>9.3003237209302405</v>
          </cell>
          <cell r="M216">
            <v>9.3003237209302405</v>
          </cell>
          <cell r="N216">
            <v>8.2918548837215393</v>
          </cell>
          <cell r="O216">
            <v>9.3003237209302405</v>
          </cell>
          <cell r="P216">
            <v>9.3003237209302405</v>
          </cell>
          <cell r="Q216">
            <v>9.3003237209302405</v>
          </cell>
          <cell r="R216">
            <v>9.3003237209302405</v>
          </cell>
          <cell r="S216">
            <v>9.3003237209302405</v>
          </cell>
          <cell r="T216">
            <v>9.3003237209302405</v>
          </cell>
          <cell r="U216">
            <v>9.3003237209302405</v>
          </cell>
          <cell r="V216">
            <v>9.3003237209302405</v>
          </cell>
          <cell r="W216">
            <v>9.3003237209302405</v>
          </cell>
          <cell r="X216">
            <v>9.3003237209302405</v>
          </cell>
          <cell r="Y216">
            <v>9.3003237209302405</v>
          </cell>
          <cell r="Z216">
            <v>9.3003237209302405</v>
          </cell>
          <cell r="AA216">
            <v>9.3003237209302405</v>
          </cell>
          <cell r="AB216">
            <v>9.3003237209302405</v>
          </cell>
          <cell r="AC216">
            <v>9.3003237209302405</v>
          </cell>
          <cell r="AD216">
            <v>9.3003237209302405</v>
          </cell>
          <cell r="AE216">
            <v>0</v>
          </cell>
          <cell r="AF216">
            <v>4.2579795348837299</v>
          </cell>
          <cell r="AG216">
            <v>4.2579795348837299</v>
          </cell>
          <cell r="AH216">
            <v>4.2579795348837299</v>
          </cell>
          <cell r="AI216">
            <v>4.2579795348837299</v>
          </cell>
          <cell r="AJ216">
            <v>4.2579795348837299</v>
          </cell>
          <cell r="AK216">
            <v>4.2579795348837299</v>
          </cell>
          <cell r="AL216">
            <v>4.2579795348837299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4.2579795348837299</v>
          </cell>
          <cell r="AR216">
            <v>4.2579795348837299</v>
          </cell>
          <cell r="AS216">
            <v>4.2579795348837299</v>
          </cell>
          <cell r="AT216">
            <v>4.2579795348837299</v>
          </cell>
          <cell r="AU216">
            <v>4.2579795348837299</v>
          </cell>
          <cell r="AV216">
            <v>4.2579795348837299</v>
          </cell>
          <cell r="AW216">
            <v>4.2579795348837299</v>
          </cell>
          <cell r="AX216">
            <v>4.2579795348837299</v>
          </cell>
          <cell r="AY216">
            <v>4.2579795348837299</v>
          </cell>
          <cell r="AZ216">
            <v>4.2579795348837299</v>
          </cell>
          <cell r="BA216">
            <v>4.2579795348837299</v>
          </cell>
          <cell r="BB216">
            <v>4.2579795348837299</v>
          </cell>
          <cell r="BC216">
            <v>4.2579795348837299</v>
          </cell>
          <cell r="BD216">
            <v>0</v>
          </cell>
          <cell r="BE216">
            <v>0</v>
          </cell>
          <cell r="BF216">
            <v>4.8182400000000101</v>
          </cell>
          <cell r="BG216">
            <v>4.8182400000000101</v>
          </cell>
          <cell r="BH216">
            <v>4.8182400000000101</v>
          </cell>
          <cell r="BI216">
            <v>4.8182400000000101</v>
          </cell>
          <cell r="BJ216">
            <v>4.8182400000000101</v>
          </cell>
          <cell r="BK216">
            <v>4.8182400000000101</v>
          </cell>
          <cell r="BL216">
            <v>4.8182400000000101</v>
          </cell>
          <cell r="BM216">
            <v>4.8182400000000101</v>
          </cell>
          <cell r="BN216">
            <v>4.8182400000000101</v>
          </cell>
          <cell r="BO216">
            <v>4.8182400000000101</v>
          </cell>
          <cell r="BP216">
            <v>4.8182400000000101</v>
          </cell>
          <cell r="BQ216">
            <v>4.8182400000000101</v>
          </cell>
          <cell r="BR216">
            <v>4.8182400000000101</v>
          </cell>
          <cell r="BS216">
            <v>4.8182400000000101</v>
          </cell>
          <cell r="BT216">
            <v>4.8182400000000101</v>
          </cell>
          <cell r="BU216">
            <v>4.8182400000000101</v>
          </cell>
          <cell r="BV216">
            <v>4.8182400000000101</v>
          </cell>
          <cell r="BW216">
            <v>4.8182400000000101</v>
          </cell>
          <cell r="BX216">
            <v>4.8182400000000101</v>
          </cell>
          <cell r="BY216">
            <v>4.8182400000000101</v>
          </cell>
          <cell r="BZ216">
            <v>4.8182400000000101</v>
          </cell>
          <cell r="CA216">
            <v>4.8182400000000101</v>
          </cell>
          <cell r="CB216">
            <v>4.8182400000000101</v>
          </cell>
          <cell r="CC216">
            <v>4.8182400000000101</v>
          </cell>
          <cell r="CD216">
            <v>0</v>
          </cell>
          <cell r="CE216">
            <v>2.57719813953489</v>
          </cell>
          <cell r="CF216">
            <v>2.57719813953489</v>
          </cell>
          <cell r="CG216">
            <v>2.57719813953489</v>
          </cell>
          <cell r="CH216">
            <v>2.57719813953489</v>
          </cell>
          <cell r="CI216">
            <v>2.57719813953489</v>
          </cell>
          <cell r="CJ216">
            <v>2.57719813953489</v>
          </cell>
          <cell r="CK216">
            <v>2.57719813953489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2.57719813953489</v>
          </cell>
          <cell r="CV216">
            <v>2.57719813953489</v>
          </cell>
          <cell r="CW216">
            <v>2.57719813953489</v>
          </cell>
          <cell r="CX216">
            <v>2.57719813953489</v>
          </cell>
          <cell r="CY216">
            <v>2.57719813953489</v>
          </cell>
          <cell r="CZ216">
            <v>2.57719813953489</v>
          </cell>
          <cell r="DA216">
            <v>2.57719813953489</v>
          </cell>
          <cell r="DB216">
            <v>2.57719813953489</v>
          </cell>
          <cell r="DC216">
            <v>0</v>
          </cell>
          <cell r="DD216">
            <v>0</v>
          </cell>
          <cell r="DE216">
            <v>7.6195423255814001</v>
          </cell>
          <cell r="DF216">
            <v>7.6195423255814001</v>
          </cell>
          <cell r="DG216">
            <v>7.6195423255814001</v>
          </cell>
          <cell r="DH216">
            <v>7.6195423255814001</v>
          </cell>
          <cell r="DI216">
            <v>7.6195423255814001</v>
          </cell>
          <cell r="DJ216">
            <v>7.6195423255814001</v>
          </cell>
          <cell r="DK216">
            <v>7.6195423255814001</v>
          </cell>
          <cell r="DL216">
            <v>7.6195423255814001</v>
          </cell>
          <cell r="DM216">
            <v>0</v>
          </cell>
          <cell r="DN216">
            <v>0</v>
          </cell>
          <cell r="DO216">
            <v>0</v>
          </cell>
          <cell r="DP216">
            <v>7.6195423255814001</v>
          </cell>
          <cell r="DQ216">
            <v>7.6195423255814001</v>
          </cell>
          <cell r="DR216">
            <v>7.6195423255814001</v>
          </cell>
          <cell r="DS216">
            <v>7.6195423255814001</v>
          </cell>
          <cell r="DT216">
            <v>7.6195423255814001</v>
          </cell>
          <cell r="DU216">
            <v>7.6195423255814001</v>
          </cell>
          <cell r="DV216">
            <v>7.6195423255814001</v>
          </cell>
          <cell r="DW216">
            <v>7.6195423255814001</v>
          </cell>
          <cell r="DX216">
            <v>7.6195423255814001</v>
          </cell>
          <cell r="DY216">
            <v>7.6195423255814001</v>
          </cell>
          <cell r="DZ216">
            <v>7.6195423255814001</v>
          </cell>
          <cell r="EA216">
            <v>7.6195423255814001</v>
          </cell>
          <cell r="EB216">
            <v>7.6195423255814001</v>
          </cell>
          <cell r="EC216">
            <v>0</v>
          </cell>
          <cell r="ED216">
            <v>3.8097711627907</v>
          </cell>
          <cell r="EE216">
            <v>3.8097711627907</v>
          </cell>
          <cell r="EF216">
            <v>3.8097711627907</v>
          </cell>
          <cell r="EG216">
            <v>3.8097711627907</v>
          </cell>
          <cell r="EH216">
            <v>3.8097711627907</v>
          </cell>
          <cell r="EI216">
            <v>3.8097711627907</v>
          </cell>
          <cell r="EJ216">
            <v>3.8097711627907</v>
          </cell>
          <cell r="EK216">
            <v>3.8097711627907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3.8097711627907</v>
          </cell>
          <cell r="EQ216">
            <v>3.8097711627907</v>
          </cell>
          <cell r="ER216">
            <v>3.8097711627907</v>
          </cell>
          <cell r="ES216">
            <v>3.8097711627907</v>
          </cell>
          <cell r="ET216">
            <v>3.8097711627907</v>
          </cell>
          <cell r="EU216">
            <v>3.8097711627907</v>
          </cell>
          <cell r="EV216">
            <v>3.8097711627907</v>
          </cell>
          <cell r="EW216">
            <v>3.8097711627907</v>
          </cell>
          <cell r="EX216">
            <v>3.8097711627907</v>
          </cell>
          <cell r="EY216">
            <v>3.8097711627907</v>
          </cell>
          <cell r="EZ216">
            <v>3.8097711627907</v>
          </cell>
          <cell r="FA216">
            <v>3.8097711627907</v>
          </cell>
          <cell r="FB216">
            <v>0</v>
          </cell>
          <cell r="FC216">
            <v>0</v>
          </cell>
          <cell r="FD216">
            <v>5.8267088372093099</v>
          </cell>
          <cell r="FE216">
            <v>5.8267088372093099</v>
          </cell>
          <cell r="FF216">
            <v>5.8267088372093099</v>
          </cell>
          <cell r="FG216">
            <v>5.8267088372093099</v>
          </cell>
          <cell r="FH216">
            <v>5.8267088372093099</v>
          </cell>
          <cell r="FI216">
            <v>5.8267088372093099</v>
          </cell>
          <cell r="FJ216">
            <v>5.8267088372093099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5.8267088372093099</v>
          </cell>
          <cell r="FU216">
            <v>5.8267088372093099</v>
          </cell>
          <cell r="FV216">
            <v>5.8267088372093099</v>
          </cell>
          <cell r="FW216">
            <v>5.8267088372093099</v>
          </cell>
          <cell r="FX216">
            <v>5.8267088372093099</v>
          </cell>
          <cell r="FY216">
            <v>5.8267088372093099</v>
          </cell>
          <cell r="FZ216">
            <v>5.8267088372093099</v>
          </cell>
          <cell r="GA216">
            <v>5.8267088372093099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</row>
        <row r="217">
          <cell r="D217" t="str">
            <v>ELC90PP-MSWOFF1E</v>
          </cell>
          <cell r="E217">
            <v>0</v>
          </cell>
          <cell r="F217">
            <v>0</v>
          </cell>
          <cell r="G217">
            <v>112.558828604651</v>
          </cell>
          <cell r="H217">
            <v>112.558828604651</v>
          </cell>
          <cell r="I217">
            <v>112.558828604651</v>
          </cell>
          <cell r="J217">
            <v>112.558828604651</v>
          </cell>
          <cell r="K217">
            <v>112.558828604651</v>
          </cell>
          <cell r="L217">
            <v>112.558828604651</v>
          </cell>
          <cell r="M217">
            <v>112.558828604651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112.558828604651</v>
          </cell>
          <cell r="V217">
            <v>112.558828604651</v>
          </cell>
          <cell r="W217">
            <v>112.558828604651</v>
          </cell>
          <cell r="X217">
            <v>112.558828604651</v>
          </cell>
          <cell r="Y217">
            <v>112.558828604651</v>
          </cell>
          <cell r="Z217">
            <v>112.558828604651</v>
          </cell>
          <cell r="AA217">
            <v>112.558828604651</v>
          </cell>
          <cell r="AB217">
            <v>112.558828604651</v>
          </cell>
          <cell r="AC217">
            <v>112.558828604651</v>
          </cell>
          <cell r="AD217">
            <v>112.558828604651</v>
          </cell>
          <cell r="AE217">
            <v>0</v>
          </cell>
          <cell r="AF217">
            <v>51.532957674418803</v>
          </cell>
          <cell r="AG217">
            <v>51.532957674418803</v>
          </cell>
          <cell r="AH217">
            <v>51.532957674418803</v>
          </cell>
          <cell r="AI217">
            <v>51.532957674418803</v>
          </cell>
          <cell r="AJ217">
            <v>51.532957674418803</v>
          </cell>
          <cell r="AK217">
            <v>51.532957674418803</v>
          </cell>
          <cell r="AL217">
            <v>51.532957674418803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51.532957674418803</v>
          </cell>
          <cell r="AW217">
            <v>51.532957674418803</v>
          </cell>
          <cell r="AX217">
            <v>51.532957674418803</v>
          </cell>
          <cell r="AY217">
            <v>51.532957674418803</v>
          </cell>
          <cell r="AZ217">
            <v>51.532957674418803</v>
          </cell>
          <cell r="BA217">
            <v>51.532957674418803</v>
          </cell>
          <cell r="BB217">
            <v>51.532957674418803</v>
          </cell>
          <cell r="BC217">
            <v>51.532957674418803</v>
          </cell>
          <cell r="BD217">
            <v>0</v>
          </cell>
          <cell r="BE217">
            <v>0</v>
          </cell>
          <cell r="BF217">
            <v>58.313610000000097</v>
          </cell>
          <cell r="BG217">
            <v>58.313610000000097</v>
          </cell>
          <cell r="BH217">
            <v>58.313610000000097</v>
          </cell>
          <cell r="BI217">
            <v>58.313610000000097</v>
          </cell>
          <cell r="BJ217">
            <v>58.313610000000097</v>
          </cell>
          <cell r="BK217">
            <v>58.313610000000097</v>
          </cell>
          <cell r="BL217">
            <v>58.313610000000097</v>
          </cell>
          <cell r="BM217">
            <v>58.313610000000097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35.801844279057399</v>
          </cell>
          <cell r="BT217">
            <v>58.313610000000097</v>
          </cell>
          <cell r="BU217">
            <v>58.313610000000097</v>
          </cell>
          <cell r="BV217">
            <v>58.313610000000097</v>
          </cell>
          <cell r="BW217">
            <v>58.313610000000097</v>
          </cell>
          <cell r="BX217">
            <v>58.313610000000097</v>
          </cell>
          <cell r="BY217">
            <v>58.313610000000097</v>
          </cell>
          <cell r="BZ217">
            <v>58.313610000000097</v>
          </cell>
          <cell r="CA217">
            <v>58.313610000000097</v>
          </cell>
          <cell r="CB217">
            <v>58.313610000000097</v>
          </cell>
          <cell r="CC217">
            <v>58.313610000000097</v>
          </cell>
          <cell r="CD217">
            <v>0</v>
          </cell>
          <cell r="CE217">
            <v>31.1910006976745</v>
          </cell>
          <cell r="CF217">
            <v>31.1910006976745</v>
          </cell>
          <cell r="CG217">
            <v>31.1910006976745</v>
          </cell>
          <cell r="CH217">
            <v>31.1910006976745</v>
          </cell>
          <cell r="CI217">
            <v>31.1910006976745</v>
          </cell>
          <cell r="CJ217">
            <v>31.1910006976745</v>
          </cell>
          <cell r="CK217">
            <v>31.1910006976745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31.1910006976745</v>
          </cell>
          <cell r="CV217">
            <v>31.1910006976745</v>
          </cell>
          <cell r="CW217">
            <v>31.1910006976745</v>
          </cell>
          <cell r="CX217">
            <v>31.1910006976745</v>
          </cell>
          <cell r="CY217">
            <v>31.1910006976745</v>
          </cell>
          <cell r="CZ217">
            <v>31.1910006976745</v>
          </cell>
          <cell r="DA217">
            <v>31.1910006976745</v>
          </cell>
          <cell r="DB217">
            <v>31.1910006976745</v>
          </cell>
          <cell r="DC217">
            <v>0</v>
          </cell>
          <cell r="DD217">
            <v>0</v>
          </cell>
          <cell r="DE217">
            <v>92.216871627907096</v>
          </cell>
          <cell r="DF217">
            <v>92.216871627907096</v>
          </cell>
          <cell r="DG217">
            <v>92.216871627907096</v>
          </cell>
          <cell r="DH217">
            <v>92.216871627907096</v>
          </cell>
          <cell r="DI217">
            <v>92.216871627907096</v>
          </cell>
          <cell r="DJ217">
            <v>92.216871627907096</v>
          </cell>
          <cell r="DK217">
            <v>92.216871627907096</v>
          </cell>
          <cell r="DL217">
            <v>92.216871627907096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92.216871627907096</v>
          </cell>
          <cell r="DU217">
            <v>92.216871627907096</v>
          </cell>
          <cell r="DV217">
            <v>92.216871627907096</v>
          </cell>
          <cell r="DW217">
            <v>92.216871627907096</v>
          </cell>
          <cell r="DX217">
            <v>92.216871627907096</v>
          </cell>
          <cell r="DY217">
            <v>92.216871627907096</v>
          </cell>
          <cell r="DZ217">
            <v>92.216871627907096</v>
          </cell>
          <cell r="EA217">
            <v>92.216871627907096</v>
          </cell>
          <cell r="EB217">
            <v>92.216871627907096</v>
          </cell>
          <cell r="EC217">
            <v>0</v>
          </cell>
          <cell r="ED217">
            <v>46.108435813953697</v>
          </cell>
          <cell r="EE217">
            <v>46.108435813953697</v>
          </cell>
          <cell r="EF217">
            <v>46.108435813953697</v>
          </cell>
          <cell r="EG217">
            <v>46.108435813953697</v>
          </cell>
          <cell r="EH217">
            <v>46.108435813953697</v>
          </cell>
          <cell r="EI217">
            <v>46.108435813953697</v>
          </cell>
          <cell r="EJ217">
            <v>46.108435813953697</v>
          </cell>
          <cell r="EK217">
            <v>46.108435813953697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46.108435813953697</v>
          </cell>
          <cell r="EU217">
            <v>46.108435813953697</v>
          </cell>
          <cell r="EV217">
            <v>46.108435813953697</v>
          </cell>
          <cell r="EW217">
            <v>46.108435813953697</v>
          </cell>
          <cell r="EX217">
            <v>46.108435813953697</v>
          </cell>
          <cell r="EY217">
            <v>46.108435813953697</v>
          </cell>
          <cell r="EZ217">
            <v>46.108435813953697</v>
          </cell>
          <cell r="FA217">
            <v>46.108435813953697</v>
          </cell>
          <cell r="FB217">
            <v>0</v>
          </cell>
          <cell r="FC217">
            <v>0</v>
          </cell>
          <cell r="FD217">
            <v>70.518784186046602</v>
          </cell>
          <cell r="FE217">
            <v>70.518784186046602</v>
          </cell>
          <cell r="FF217">
            <v>70.518784186046602</v>
          </cell>
          <cell r="FG217">
            <v>70.518784186046602</v>
          </cell>
          <cell r="FH217">
            <v>70.518784186046602</v>
          </cell>
          <cell r="FI217">
            <v>70.518784186046602</v>
          </cell>
          <cell r="FJ217">
            <v>70.518784186046602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70.518784186046602</v>
          </cell>
          <cell r="FU217">
            <v>70.518784186046602</v>
          </cell>
          <cell r="FV217">
            <v>70.518784186046602</v>
          </cell>
          <cell r="FW217">
            <v>70.518784186046602</v>
          </cell>
          <cell r="FX217">
            <v>70.518784186046602</v>
          </cell>
          <cell r="FY217">
            <v>70.518784186046602</v>
          </cell>
          <cell r="FZ217">
            <v>70.518784186046602</v>
          </cell>
          <cell r="GA217">
            <v>70.518784186046602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</row>
        <row r="218">
          <cell r="D218" t="str">
            <v>ELC90PP-MSWOFF1N</v>
          </cell>
          <cell r="E218">
            <v>0</v>
          </cell>
          <cell r="F218">
            <v>0</v>
          </cell>
          <cell r="G218">
            <v>1.7438106976744201</v>
          </cell>
          <cell r="H218">
            <v>1.7438106976744201</v>
          </cell>
          <cell r="I218">
            <v>1.7438106976744201</v>
          </cell>
          <cell r="J218">
            <v>1.7438106976744201</v>
          </cell>
          <cell r="K218">
            <v>1.7438106976744201</v>
          </cell>
          <cell r="L218">
            <v>1.7438106976744201</v>
          </cell>
          <cell r="M218">
            <v>1.7438106976744201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1.7438106976744201</v>
          </cell>
          <cell r="V218">
            <v>1.7438106976744201</v>
          </cell>
          <cell r="W218">
            <v>1.7438106976744201</v>
          </cell>
          <cell r="X218">
            <v>1.7438106976744201</v>
          </cell>
          <cell r="Y218">
            <v>1.7438106976744201</v>
          </cell>
          <cell r="Z218">
            <v>1.7438106976744201</v>
          </cell>
          <cell r="AA218">
            <v>1.7438106976744201</v>
          </cell>
          <cell r="AB218">
            <v>1.7438106976744201</v>
          </cell>
          <cell r="AC218">
            <v>1.7438106976744201</v>
          </cell>
          <cell r="AD218">
            <v>1.7438106976744201</v>
          </cell>
          <cell r="AE218">
            <v>0</v>
          </cell>
          <cell r="AF218">
            <v>0.79837116279069997</v>
          </cell>
          <cell r="AG218">
            <v>0.79837116279069997</v>
          </cell>
          <cell r="AH218">
            <v>0.79837116279069997</v>
          </cell>
          <cell r="AI218">
            <v>0.79837116279069997</v>
          </cell>
          <cell r="AJ218">
            <v>0.79837116279069997</v>
          </cell>
          <cell r="AK218">
            <v>0.79837116279069997</v>
          </cell>
          <cell r="AL218">
            <v>0.79837116279069997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0.79837116279069997</v>
          </cell>
          <cell r="AW218">
            <v>0.79837116279069997</v>
          </cell>
          <cell r="AX218">
            <v>0.79837116279069997</v>
          </cell>
          <cell r="AY218">
            <v>0.79837116279069997</v>
          </cell>
          <cell r="AZ218">
            <v>0.79837116279069997</v>
          </cell>
          <cell r="BA218">
            <v>0.79837116279069997</v>
          </cell>
          <cell r="BB218">
            <v>0.79837116279069997</v>
          </cell>
          <cell r="BC218">
            <v>0.79837116279069997</v>
          </cell>
          <cell r="BD218">
            <v>0</v>
          </cell>
          <cell r="BE218">
            <v>0</v>
          </cell>
          <cell r="BF218">
            <v>0.903420000000001</v>
          </cell>
          <cell r="BG218">
            <v>0.903420000000001</v>
          </cell>
          <cell r="BH218">
            <v>0.903420000000001</v>
          </cell>
          <cell r="BI218">
            <v>0.903420000000001</v>
          </cell>
          <cell r="BJ218">
            <v>0.903420000000001</v>
          </cell>
          <cell r="BK218">
            <v>0.903420000000001</v>
          </cell>
          <cell r="BL218">
            <v>0.903420000000001</v>
          </cell>
          <cell r="BM218">
            <v>0.903420000000001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0.55465786046509202</v>
          </cell>
          <cell r="BT218">
            <v>0.903420000000001</v>
          </cell>
          <cell r="BU218">
            <v>0.903420000000001</v>
          </cell>
          <cell r="BV218">
            <v>0.903420000000001</v>
          </cell>
          <cell r="BW218">
            <v>0.903420000000001</v>
          </cell>
          <cell r="BX218">
            <v>0.903420000000001</v>
          </cell>
          <cell r="BY218">
            <v>0.903420000000001</v>
          </cell>
          <cell r="BZ218">
            <v>0.903420000000001</v>
          </cell>
          <cell r="CA218">
            <v>0.903420000000001</v>
          </cell>
          <cell r="CB218">
            <v>0.903420000000001</v>
          </cell>
          <cell r="CC218">
            <v>0.903420000000001</v>
          </cell>
          <cell r="CD218">
            <v>0</v>
          </cell>
          <cell r="CE218">
            <v>0.48322465116279101</v>
          </cell>
          <cell r="CF218">
            <v>0.48322465116279101</v>
          </cell>
          <cell r="CG218">
            <v>0.48322465116279101</v>
          </cell>
          <cell r="CH218">
            <v>0.48322465116279101</v>
          </cell>
          <cell r="CI218">
            <v>0.48322465116279101</v>
          </cell>
          <cell r="CJ218">
            <v>0.48322465116279101</v>
          </cell>
          <cell r="CK218">
            <v>0.48322465116279101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0.48322465116279101</v>
          </cell>
          <cell r="CV218">
            <v>0.48322465116279101</v>
          </cell>
          <cell r="CW218">
            <v>0.48322465116279101</v>
          </cell>
          <cell r="CX218">
            <v>0.48322465116279101</v>
          </cell>
          <cell r="CY218">
            <v>0.48322465116279101</v>
          </cell>
          <cell r="CZ218">
            <v>0.48322465116279101</v>
          </cell>
          <cell r="DA218">
            <v>0.48322465116279101</v>
          </cell>
          <cell r="DB218">
            <v>0.48322465116279101</v>
          </cell>
          <cell r="DC218">
            <v>0</v>
          </cell>
          <cell r="DD218">
            <v>0</v>
          </cell>
          <cell r="DE218">
            <v>1.4286641860465099</v>
          </cell>
          <cell r="DF218">
            <v>1.4286641860465099</v>
          </cell>
          <cell r="DG218">
            <v>1.4286641860465099</v>
          </cell>
          <cell r="DH218">
            <v>1.4286641860465099</v>
          </cell>
          <cell r="DI218">
            <v>1.4286641860465099</v>
          </cell>
          <cell r="DJ218">
            <v>1.4286641860465099</v>
          </cell>
          <cell r="DK218">
            <v>1.4286641860465099</v>
          </cell>
          <cell r="DL218">
            <v>1.4286641860465099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1.4286641860465099</v>
          </cell>
          <cell r="DU218">
            <v>1.4286641860465099</v>
          </cell>
          <cell r="DV218">
            <v>1.4286641860465099</v>
          </cell>
          <cell r="DW218">
            <v>1.4286641860465099</v>
          </cell>
          <cell r="DX218">
            <v>1.4286641860465099</v>
          </cell>
          <cell r="DY218">
            <v>1.4286641860465099</v>
          </cell>
          <cell r="DZ218">
            <v>1.4286641860465099</v>
          </cell>
          <cell r="EA218">
            <v>1.4286641860465099</v>
          </cell>
          <cell r="EB218">
            <v>1.4286641860465099</v>
          </cell>
          <cell r="EC218">
            <v>0</v>
          </cell>
          <cell r="ED218">
            <v>0.71433209302325795</v>
          </cell>
          <cell r="EE218">
            <v>0.71433209302325795</v>
          </cell>
          <cell r="EF218">
            <v>0.71433209302325795</v>
          </cell>
          <cell r="EG218">
            <v>0.71433209302325795</v>
          </cell>
          <cell r="EH218">
            <v>0.71433209302325795</v>
          </cell>
          <cell r="EI218">
            <v>0.71433209302325795</v>
          </cell>
          <cell r="EJ218">
            <v>0.71433209302325795</v>
          </cell>
          <cell r="EK218">
            <v>0.71433209302325795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0.71433209302325795</v>
          </cell>
          <cell r="EU218">
            <v>0.71433209302325795</v>
          </cell>
          <cell r="EV218">
            <v>0.71433209302325795</v>
          </cell>
          <cell r="EW218">
            <v>0.71433209302325795</v>
          </cell>
          <cell r="EX218">
            <v>0.71433209302325795</v>
          </cell>
          <cell r="EY218">
            <v>0.71433209302325795</v>
          </cell>
          <cell r="EZ218">
            <v>0.71433209302325795</v>
          </cell>
          <cell r="FA218">
            <v>0.71433209302325795</v>
          </cell>
          <cell r="FB218">
            <v>0</v>
          </cell>
          <cell r="FC218">
            <v>0</v>
          </cell>
          <cell r="FD218">
            <v>1.09250790697675</v>
          </cell>
          <cell r="FE218">
            <v>1.09250790697675</v>
          </cell>
          <cell r="FF218">
            <v>1.09250790697675</v>
          </cell>
          <cell r="FG218">
            <v>1.09250790697675</v>
          </cell>
          <cell r="FH218">
            <v>1.09250790697675</v>
          </cell>
          <cell r="FI218">
            <v>1.09250790697675</v>
          </cell>
          <cell r="FJ218">
            <v>1.09250790697675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1.09250790697675</v>
          </cell>
          <cell r="FU218">
            <v>1.09250790697675</v>
          </cell>
          <cell r="FV218">
            <v>1.09250790697675</v>
          </cell>
          <cell r="FW218">
            <v>1.09250790697675</v>
          </cell>
          <cell r="FX218">
            <v>1.09250790697675</v>
          </cell>
          <cell r="FY218">
            <v>1.09250790697675</v>
          </cell>
          <cell r="FZ218">
            <v>1.09250790697675</v>
          </cell>
          <cell r="GA218">
            <v>1.09250790697675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</row>
        <row r="219">
          <cell r="D219" t="str">
            <v>ELC92PP-OCE1E</v>
          </cell>
          <cell r="E219">
            <v>0</v>
          </cell>
          <cell r="F219">
            <v>0</v>
          </cell>
          <cell r="G219">
            <v>21.174844186046499</v>
          </cell>
          <cell r="H219">
            <v>21.174844186046499</v>
          </cell>
          <cell r="I219">
            <v>21.174844186046499</v>
          </cell>
          <cell r="J219">
            <v>21.174844186046499</v>
          </cell>
          <cell r="K219">
            <v>21.174844186046499</v>
          </cell>
          <cell r="L219">
            <v>21.174844186046499</v>
          </cell>
          <cell r="M219">
            <v>21.174844186046499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21.174844186046499</v>
          </cell>
          <cell r="AD219">
            <v>21.174844186046499</v>
          </cell>
          <cell r="AE219">
            <v>0</v>
          </cell>
          <cell r="AF219">
            <v>0</v>
          </cell>
          <cell r="AG219">
            <v>9.6945069767442096</v>
          </cell>
          <cell r="AH219">
            <v>9.6945069767442096</v>
          </cell>
          <cell r="AI219">
            <v>9.6945069767442096</v>
          </cell>
          <cell r="AJ219">
            <v>9.6945069767442096</v>
          </cell>
          <cell r="AK219">
            <v>9.6945069767442096</v>
          </cell>
          <cell r="AL219">
            <v>9.6945069767442096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10.9701</v>
          </cell>
          <cell r="BG219">
            <v>10.9701</v>
          </cell>
          <cell r="BH219">
            <v>10.9701</v>
          </cell>
          <cell r="BI219">
            <v>10.9701</v>
          </cell>
          <cell r="BJ219">
            <v>10.9701</v>
          </cell>
          <cell r="BK219">
            <v>10.9701</v>
          </cell>
          <cell r="BL219">
            <v>10.9701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10.9701</v>
          </cell>
          <cell r="CC219">
            <v>10.9701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11.9003029939265</v>
          </cell>
          <cell r="DH219">
            <v>17.348065116279098</v>
          </cell>
          <cell r="DI219">
            <v>17.348065116279098</v>
          </cell>
          <cell r="DJ219">
            <v>17.348065116279098</v>
          </cell>
          <cell r="DK219">
            <v>17.348065116279098</v>
          </cell>
          <cell r="DL219">
            <v>17.348065116279098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8.6740325581395599</v>
          </cell>
          <cell r="EH219">
            <v>8.6740325581395599</v>
          </cell>
          <cell r="EI219">
            <v>8.6740325581395599</v>
          </cell>
          <cell r="EJ219">
            <v>8.6740325581395599</v>
          </cell>
          <cell r="EK219">
            <v>8.6740325581395599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</row>
        <row r="220">
          <cell r="D220" t="str">
            <v>ELC93PP-LIB1N</v>
          </cell>
          <cell r="E220">
            <v>0</v>
          </cell>
          <cell r="F220">
            <v>0</v>
          </cell>
          <cell r="G220">
            <v>1206.76858447722</v>
          </cell>
          <cell r="H220">
            <v>1158.50963791041</v>
          </cell>
          <cell r="I220">
            <v>1147.5205636804401</v>
          </cell>
          <cell r="J220">
            <v>1151.59453857055</v>
          </cell>
          <cell r="K220">
            <v>1144.3657987541501</v>
          </cell>
          <cell r="L220">
            <v>835.06669476112302</v>
          </cell>
          <cell r="M220">
            <v>792.00714392664702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1908.6300915883501</v>
          </cell>
          <cell r="X220">
            <v>4134.9619777462303</v>
          </cell>
          <cell r="Y220">
            <v>5168.4185829465296</v>
          </cell>
          <cell r="Z220">
            <v>5295.2303713191704</v>
          </cell>
          <cell r="AA220">
            <v>5038.0279012737801</v>
          </cell>
          <cell r="AB220">
            <v>3956.8149817416802</v>
          </cell>
          <cell r="AC220">
            <v>2437.16035387791</v>
          </cell>
          <cell r="AD220">
            <v>1604.98714359258</v>
          </cell>
          <cell r="AE220">
            <v>0</v>
          </cell>
          <cell r="AF220">
            <v>1693.8663372267799</v>
          </cell>
          <cell r="AG220">
            <v>1017.08099691494</v>
          </cell>
          <cell r="AH220">
            <v>464.33295344917798</v>
          </cell>
          <cell r="AI220">
            <v>464.48706720154399</v>
          </cell>
          <cell r="AJ220">
            <v>445.24090648624099</v>
          </cell>
          <cell r="AK220">
            <v>243.945450460655</v>
          </cell>
          <cell r="AL220">
            <v>112.87053664457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477.53961018718297</v>
          </cell>
          <cell r="AW220">
            <v>1453.5736303875101</v>
          </cell>
          <cell r="AX220">
            <v>1930.6014110957799</v>
          </cell>
          <cell r="AY220">
            <v>2043.8505466786401</v>
          </cell>
          <cell r="AZ220">
            <v>1990.7777326028699</v>
          </cell>
          <cell r="BA220">
            <v>1922.4199521165101</v>
          </cell>
          <cell r="BB220">
            <v>1826.68443175107</v>
          </cell>
          <cell r="BC220">
            <v>1713.9606246005401</v>
          </cell>
          <cell r="BD220">
            <v>0</v>
          </cell>
          <cell r="BE220">
            <v>0</v>
          </cell>
          <cell r="BF220">
            <v>469.091911973496</v>
          </cell>
          <cell r="BG220">
            <v>426.002224107617</v>
          </cell>
          <cell r="BH220">
            <v>414.45831398686897</v>
          </cell>
          <cell r="BI220">
            <v>424.497081563297</v>
          </cell>
          <cell r="BJ220">
            <v>469.70087495783201</v>
          </cell>
          <cell r="BK220">
            <v>563.39042196121704</v>
          </cell>
          <cell r="BL220">
            <v>384.25031927071302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557.61824950151197</v>
          </cell>
          <cell r="BV220">
            <v>2071.58261606527</v>
          </cell>
          <cell r="BW220">
            <v>2420.6804417551798</v>
          </cell>
          <cell r="BX220">
            <v>2309.4637380221702</v>
          </cell>
          <cell r="BY220">
            <v>2220.3175142882601</v>
          </cell>
          <cell r="BZ220">
            <v>2126.7900401291099</v>
          </cell>
          <cell r="CA220">
            <v>1871.1305590485799</v>
          </cell>
          <cell r="CB220">
            <v>1122.08854835956</v>
          </cell>
          <cell r="CC220">
            <v>648.60341913875504</v>
          </cell>
          <cell r="CD220">
            <v>0</v>
          </cell>
          <cell r="CE220">
            <v>939.26109623063599</v>
          </cell>
          <cell r="CF220">
            <v>866.26919175069895</v>
          </cell>
          <cell r="CG220">
            <v>835.29688458818998</v>
          </cell>
          <cell r="CH220">
            <v>840.058400534886</v>
          </cell>
          <cell r="CI220">
            <v>849.67730930250195</v>
          </cell>
          <cell r="CJ220">
            <v>847.31227622781296</v>
          </cell>
          <cell r="CK220">
            <v>698.18604075517999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811.21482401545495</v>
          </cell>
          <cell r="CV220">
            <v>1079.9385552185699</v>
          </cell>
          <cell r="CW220">
            <v>1044.6921709165599</v>
          </cell>
          <cell r="CX220">
            <v>1029.4768161030499</v>
          </cell>
          <cell r="CY220">
            <v>1009.96962926043</v>
          </cell>
          <cell r="CZ220">
            <v>1043.30825709641</v>
          </cell>
          <cell r="DA220">
            <v>1053.1943244955401</v>
          </cell>
          <cell r="DB220">
            <v>1003.38164752503</v>
          </cell>
          <cell r="DC220">
            <v>0</v>
          </cell>
          <cell r="DD220">
            <v>0</v>
          </cell>
          <cell r="DE220">
            <v>2720.2367450513798</v>
          </cell>
          <cell r="DF220">
            <v>2110.1944574946401</v>
          </cell>
          <cell r="DG220">
            <v>1054.1451199723299</v>
          </cell>
          <cell r="DH220">
            <v>454.32545472111201</v>
          </cell>
          <cell r="DI220">
            <v>551.65837917774104</v>
          </cell>
          <cell r="DJ220">
            <v>702.89625927241798</v>
          </cell>
          <cell r="DK220">
            <v>755.97357089110005</v>
          </cell>
          <cell r="DL220">
            <v>1042.13456350362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2713.3583139699899</v>
          </cell>
          <cell r="DV220">
            <v>3552.2092150899002</v>
          </cell>
          <cell r="DW220">
            <v>3476.4273260937198</v>
          </cell>
          <cell r="DX220">
            <v>3313.3484145004099</v>
          </cell>
          <cell r="DY220">
            <v>3148.4998116187598</v>
          </cell>
          <cell r="DZ220">
            <v>3116.9694890589199</v>
          </cell>
          <cell r="EA220">
            <v>3161.8083266819099</v>
          </cell>
          <cell r="EB220">
            <v>3089.22400314279</v>
          </cell>
          <cell r="EC220">
            <v>0</v>
          </cell>
          <cell r="ED220">
            <v>1336.7414099770799</v>
          </cell>
          <cell r="EE220">
            <v>1261.2283370673399</v>
          </cell>
          <cell r="EF220">
            <v>1205.58059959972</v>
          </cell>
          <cell r="EG220">
            <v>683.96305715308097</v>
          </cell>
          <cell r="EH220">
            <v>173.71794243511101</v>
          </cell>
          <cell r="EI220">
            <v>197.70123655623999</v>
          </cell>
          <cell r="EJ220">
            <v>145.766096732459</v>
          </cell>
          <cell r="EK220">
            <v>244.987695441375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1005.82567705117</v>
          </cell>
          <cell r="EU220">
            <v>1362.57011572283</v>
          </cell>
          <cell r="EV220">
            <v>1383.3703621407899</v>
          </cell>
          <cell r="EW220">
            <v>1359.36325890542</v>
          </cell>
          <cell r="EX220">
            <v>1330.3885046043499</v>
          </cell>
          <cell r="EY220">
            <v>1348.28115684049</v>
          </cell>
          <cell r="EZ220">
            <v>1391.4364419585499</v>
          </cell>
          <cell r="FA220">
            <v>1341.47425704535</v>
          </cell>
          <cell r="FB220">
            <v>0</v>
          </cell>
          <cell r="FC220">
            <v>0</v>
          </cell>
          <cell r="FD220">
            <v>2190.77252219714</v>
          </cell>
          <cell r="FE220">
            <v>2168.7412854239701</v>
          </cell>
          <cell r="FF220">
            <v>2160.4427769973599</v>
          </cell>
          <cell r="FG220">
            <v>2194.5456232138999</v>
          </cell>
          <cell r="FH220">
            <v>1903.1388162622</v>
          </cell>
          <cell r="FI220">
            <v>1791.1119976085799</v>
          </cell>
          <cell r="FJ220">
            <v>908.88173733088797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850.98485462025894</v>
          </cell>
          <cell r="FU220">
            <v>2377.7868225851198</v>
          </cell>
          <cell r="FV220">
            <v>2873.2546639215602</v>
          </cell>
          <cell r="FW220">
            <v>2789.18511163427</v>
          </cell>
          <cell r="FX220">
            <v>2649.8074466645298</v>
          </cell>
          <cell r="FY220">
            <v>2595.0363304804901</v>
          </cell>
          <cell r="FZ220">
            <v>2562.6872783026502</v>
          </cell>
          <cell r="GA220">
            <v>2454.2154014039802</v>
          </cell>
          <cell r="GB220">
            <v>0</v>
          </cell>
          <cell r="GC220">
            <v>1162.96738519784</v>
          </cell>
          <cell r="GD220">
            <v>1137.9040571801399</v>
          </cell>
          <cell r="GE220">
            <v>1132.7345279825199</v>
          </cell>
          <cell r="GF220">
            <v>1133.5193976909</v>
          </cell>
          <cell r="GG220">
            <v>971.89553292632797</v>
          </cell>
          <cell r="GH220">
            <v>853.83909842931996</v>
          </cell>
          <cell r="GI220">
            <v>270.40615052515398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16.296465209558701</v>
          </cell>
          <cell r="GT220">
            <v>861.42158732458097</v>
          </cell>
          <cell r="GU220">
            <v>1187.79182898972</v>
          </cell>
          <cell r="GV220">
            <v>1230.8638507108401</v>
          </cell>
          <cell r="GW220">
            <v>1210.2474553719901</v>
          </cell>
          <cell r="GX220">
            <v>1197.8638609607499</v>
          </cell>
          <cell r="GY220">
            <v>1189.6992046651501</v>
          </cell>
          <cell r="GZ220">
            <v>1135.1945040189</v>
          </cell>
        </row>
        <row r="221">
          <cell r="D221" t="str">
            <v>ELCHHT83BMS-CHP1N-I</v>
          </cell>
          <cell r="E221">
            <v>0</v>
          </cell>
          <cell r="F221">
            <v>0</v>
          </cell>
          <cell r="G221">
            <v>2.5328316578727401</v>
          </cell>
          <cell r="H221">
            <v>2.5328316578727401</v>
          </cell>
          <cell r="I221">
            <v>2.2795484920854601</v>
          </cell>
          <cell r="J221">
            <v>2.0262653262981898</v>
          </cell>
          <cell r="K221">
            <v>1.77298216051091</v>
          </cell>
          <cell r="L221">
            <v>1.5196989947236399</v>
          </cell>
          <cell r="M221">
            <v>1.2664158289363601</v>
          </cell>
          <cell r="N221">
            <v>1.01313266314909</v>
          </cell>
          <cell r="O221">
            <v>0.75984949736181995</v>
          </cell>
          <cell r="P221">
            <v>0.506566331574547</v>
          </cell>
          <cell r="Q221">
            <v>0.253283165787274</v>
          </cell>
          <cell r="R221">
            <v>0</v>
          </cell>
          <cell r="S221">
            <v>0.16020923137145901</v>
          </cell>
          <cell r="T221">
            <v>0.41349239715873298</v>
          </cell>
          <cell r="U221">
            <v>0.66677556294600704</v>
          </cell>
          <cell r="V221">
            <v>0.92005872873327899</v>
          </cell>
          <cell r="W221">
            <v>1.17334189452055</v>
          </cell>
          <cell r="X221">
            <v>1.4266250603078301</v>
          </cell>
          <cell r="Y221">
            <v>1.6799082260950899</v>
          </cell>
          <cell r="Z221">
            <v>1.93319139188237</v>
          </cell>
          <cell r="AA221">
            <v>2.1864745576696398</v>
          </cell>
          <cell r="AB221">
            <v>2.4397577234569199</v>
          </cell>
          <cell r="AC221">
            <v>2.5328316578727401</v>
          </cell>
          <cell r="AD221">
            <v>2.5328316578727401</v>
          </cell>
          <cell r="AE221">
            <v>0</v>
          </cell>
          <cell r="AF221">
            <v>1.1596096746887199</v>
          </cell>
          <cell r="AG221">
            <v>1.1596096746887199</v>
          </cell>
          <cell r="AH221">
            <v>1.0436487072198499</v>
          </cell>
          <cell r="AI221">
            <v>0.92768773975097796</v>
          </cell>
          <cell r="AJ221">
            <v>0.81172677228210599</v>
          </cell>
          <cell r="AK221">
            <v>0.69576580481323302</v>
          </cell>
          <cell r="AL221">
            <v>0.57980483734436095</v>
          </cell>
          <cell r="AM221">
            <v>0.46384386987548898</v>
          </cell>
          <cell r="AN221">
            <v>0.34788290240661701</v>
          </cell>
          <cell r="AO221">
            <v>0.23192193493774399</v>
          </cell>
          <cell r="AP221">
            <v>0.11596096746887199</v>
          </cell>
          <cell r="AQ221">
            <v>0</v>
          </cell>
          <cell r="AR221">
            <v>0</v>
          </cell>
          <cell r="AS221">
            <v>0.11596096746887199</v>
          </cell>
          <cell r="AT221">
            <v>0.23192193493774399</v>
          </cell>
          <cell r="AU221">
            <v>0.34788290240661701</v>
          </cell>
          <cell r="AV221">
            <v>0.46384386987548898</v>
          </cell>
          <cell r="AW221">
            <v>0.57980483734436095</v>
          </cell>
          <cell r="AX221">
            <v>0.69576580481323302</v>
          </cell>
          <cell r="AY221">
            <v>0.81172677228210599</v>
          </cell>
          <cell r="AZ221">
            <v>0.92768773975097796</v>
          </cell>
          <cell r="BA221">
            <v>1.0436487072198499</v>
          </cell>
          <cell r="BB221">
            <v>1.1596096746887199</v>
          </cell>
          <cell r="BC221">
            <v>1.1596096746887199</v>
          </cell>
          <cell r="BD221">
            <v>0</v>
          </cell>
          <cell r="BE221">
            <v>0</v>
          </cell>
          <cell r="BF221">
            <v>1.3121898950424999</v>
          </cell>
          <cell r="BG221">
            <v>1.3121898950424999</v>
          </cell>
          <cell r="BH221">
            <v>1.3121898950424999</v>
          </cell>
          <cell r="BI221">
            <v>1.18097090553825</v>
          </cell>
          <cell r="BJ221">
            <v>1.0497519160340001</v>
          </cell>
          <cell r="BK221">
            <v>0.91853292652975005</v>
          </cell>
          <cell r="BL221">
            <v>0.78731393702550001</v>
          </cell>
          <cell r="BM221">
            <v>0.65609494752124997</v>
          </cell>
          <cell r="BN221">
            <v>0.52487595801699904</v>
          </cell>
          <cell r="BO221">
            <v>0.39365696851274901</v>
          </cell>
          <cell r="BP221">
            <v>0.26243797900849902</v>
          </cell>
          <cell r="BQ221">
            <v>0.13121898950424901</v>
          </cell>
          <cell r="BR221">
            <v>0.26243797900849902</v>
          </cell>
          <cell r="BS221">
            <v>0.39365696851274901</v>
          </cell>
          <cell r="BT221">
            <v>0.52487595801699904</v>
          </cell>
          <cell r="BU221">
            <v>0.65609494752124997</v>
          </cell>
          <cell r="BV221">
            <v>0.78731393702550001</v>
          </cell>
          <cell r="BW221">
            <v>0.91853292652975005</v>
          </cell>
          <cell r="BX221">
            <v>1.0497519160340001</v>
          </cell>
          <cell r="BY221">
            <v>1.18097090553825</v>
          </cell>
          <cell r="BZ221">
            <v>1.3121898950424999</v>
          </cell>
          <cell r="CA221">
            <v>1.3121898950424999</v>
          </cell>
          <cell r="CB221">
            <v>1.3121898950424999</v>
          </cell>
          <cell r="CC221">
            <v>1.3121898950424999</v>
          </cell>
          <cell r="CD221">
            <v>0</v>
          </cell>
          <cell r="CE221">
            <v>0.70186901362738496</v>
          </cell>
          <cell r="CF221">
            <v>0.63168211226464599</v>
          </cell>
          <cell r="CG221">
            <v>0.56149521090190802</v>
          </cell>
          <cell r="CH221">
            <v>0.49130830953916899</v>
          </cell>
          <cell r="CI221">
            <v>0.42112140817643101</v>
          </cell>
          <cell r="CJ221">
            <v>0.35093450681369198</v>
          </cell>
          <cell r="CK221">
            <v>0.28074760545095401</v>
          </cell>
          <cell r="CL221">
            <v>0.21056070408821501</v>
          </cell>
          <cell r="CM221">
            <v>0.140373802725477</v>
          </cell>
          <cell r="CN221">
            <v>7.0186901362738696E-2</v>
          </cell>
          <cell r="CO221">
            <v>0</v>
          </cell>
          <cell r="CP221">
            <v>0</v>
          </cell>
          <cell r="CQ221">
            <v>0</v>
          </cell>
          <cell r="CR221">
            <v>7.0186901362738696E-2</v>
          </cell>
          <cell r="CS221">
            <v>0.140373802725477</v>
          </cell>
          <cell r="CT221">
            <v>0.21056070408821501</v>
          </cell>
          <cell r="CU221">
            <v>0.28074760545095401</v>
          </cell>
          <cell r="CV221">
            <v>0.35093450681369198</v>
          </cell>
          <cell r="CW221">
            <v>0.42112140817643101</v>
          </cell>
          <cell r="CX221">
            <v>0.49130830953916899</v>
          </cell>
          <cell r="CY221">
            <v>0.56149521090190802</v>
          </cell>
          <cell r="CZ221">
            <v>0.63168211226464599</v>
          </cell>
          <cell r="DA221">
            <v>0.70186901362738496</v>
          </cell>
          <cell r="DB221">
            <v>0.70186901362738496</v>
          </cell>
          <cell r="DC221">
            <v>0</v>
          </cell>
          <cell r="DD221">
            <v>0</v>
          </cell>
          <cell r="DE221">
            <v>2.0750909968114</v>
          </cell>
          <cell r="DF221">
            <v>2.0750909968114</v>
          </cell>
          <cell r="DG221">
            <v>2.0750909968114</v>
          </cell>
          <cell r="DH221">
            <v>1.86758189713026</v>
          </cell>
          <cell r="DI221">
            <v>1.6600727974491201</v>
          </cell>
          <cell r="DJ221">
            <v>1.4525636977679799</v>
          </cell>
          <cell r="DK221">
            <v>1.2450545980868399</v>
          </cell>
          <cell r="DL221">
            <v>1.0375454984057</v>
          </cell>
          <cell r="DM221">
            <v>0</v>
          </cell>
          <cell r="DN221">
            <v>0.62252729904341897</v>
          </cell>
          <cell r="DO221">
            <v>0.41501819936228002</v>
          </cell>
          <cell r="DP221">
            <v>0.20750909968114101</v>
          </cell>
          <cell r="DQ221">
            <v>0.20750909968114101</v>
          </cell>
          <cell r="DR221">
            <v>0.41501819936228002</v>
          </cell>
          <cell r="DS221">
            <v>0.62252729904341897</v>
          </cell>
          <cell r="DT221">
            <v>0.83003639872455903</v>
          </cell>
          <cell r="DU221">
            <v>1.0375454984057</v>
          </cell>
          <cell r="DV221">
            <v>1.2450545980868399</v>
          </cell>
          <cell r="DW221">
            <v>1.4525636977679799</v>
          </cell>
          <cell r="DX221">
            <v>1.6600727974491201</v>
          </cell>
          <cell r="DY221">
            <v>1.86758189713026</v>
          </cell>
          <cell r="DZ221">
            <v>2.0750909968114</v>
          </cell>
          <cell r="EA221">
            <v>2.0750909968114</v>
          </cell>
          <cell r="EB221">
            <v>2.0750909968114</v>
          </cell>
          <cell r="EC221">
            <v>0</v>
          </cell>
          <cell r="ED221">
            <v>1.0375454984057</v>
          </cell>
          <cell r="EE221">
            <v>1.0375454984057</v>
          </cell>
          <cell r="EF221">
            <v>0.93379094856512901</v>
          </cell>
          <cell r="EG221">
            <v>0.83003639872455903</v>
          </cell>
          <cell r="EH221">
            <v>0.72628184888398895</v>
          </cell>
          <cell r="EI221">
            <v>0.62252729904341897</v>
          </cell>
          <cell r="EJ221">
            <v>0.51877274920284899</v>
          </cell>
          <cell r="EK221">
            <v>0.41501819936228002</v>
          </cell>
          <cell r="EL221">
            <v>0.31126364952170998</v>
          </cell>
          <cell r="EM221">
            <v>0.20750909968114001</v>
          </cell>
          <cell r="EN221">
            <v>0.103754549840569</v>
          </cell>
          <cell r="EO221">
            <v>0</v>
          </cell>
          <cell r="EP221">
            <v>0</v>
          </cell>
          <cell r="EQ221">
            <v>0.103754549840569</v>
          </cell>
          <cell r="ER221">
            <v>0.20750909968114001</v>
          </cell>
          <cell r="ES221">
            <v>0.31126364952170998</v>
          </cell>
          <cell r="ET221">
            <v>0.41501819936228002</v>
          </cell>
          <cell r="EU221">
            <v>0.51877274920284899</v>
          </cell>
          <cell r="EV221">
            <v>0.62252729904341897</v>
          </cell>
          <cell r="EW221">
            <v>0.72628184888398895</v>
          </cell>
          <cell r="EX221">
            <v>0.83003639872455903</v>
          </cell>
          <cell r="EY221">
            <v>0.93379094856512901</v>
          </cell>
          <cell r="EZ221">
            <v>1.0375454984057</v>
          </cell>
          <cell r="FA221">
            <v>1.0375454984057</v>
          </cell>
          <cell r="FB221">
            <v>0</v>
          </cell>
          <cell r="FC221">
            <v>0</v>
          </cell>
          <cell r="FD221">
            <v>1.1107840041755099</v>
          </cell>
          <cell r="FE221">
            <v>0.95210057500758105</v>
          </cell>
          <cell r="FF221">
            <v>0.79341714583965095</v>
          </cell>
          <cell r="FG221">
            <v>0.63473371667172196</v>
          </cell>
          <cell r="FH221">
            <v>0.47605028750379103</v>
          </cell>
          <cell r="FI221">
            <v>0.31736685833586098</v>
          </cell>
          <cell r="FJ221">
            <v>0.15868342916792999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0.15868342916792999</v>
          </cell>
          <cell r="FU221">
            <v>0.31736685833586098</v>
          </cell>
          <cell r="FV221">
            <v>0.47605028750379103</v>
          </cell>
          <cell r="FW221">
            <v>0.63473371667172196</v>
          </cell>
          <cell r="FX221">
            <v>0.79341714583965095</v>
          </cell>
          <cell r="FY221">
            <v>0.95210057500758105</v>
          </cell>
          <cell r="FZ221">
            <v>1.1107840041755099</v>
          </cell>
          <cell r="GA221">
            <v>1.2694674333434399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</row>
        <row r="222">
          <cell r="D222" t="str">
            <v>ELCHHT90MSW-CHP1N-I</v>
          </cell>
          <cell r="E222">
            <v>0</v>
          </cell>
          <cell r="F222">
            <v>0</v>
          </cell>
          <cell r="G222">
            <v>3.9776124756259899</v>
          </cell>
          <cell r="H222">
            <v>3.9776124756259899</v>
          </cell>
          <cell r="I222">
            <v>3.5798512280633998</v>
          </cell>
          <cell r="J222">
            <v>3.1820899805007898</v>
          </cell>
          <cell r="K222">
            <v>2.7843287329381998</v>
          </cell>
          <cell r="L222">
            <v>2.3865674853756</v>
          </cell>
          <cell r="M222">
            <v>1.988806237813</v>
          </cell>
          <cell r="N222">
            <v>1.5910449902504</v>
          </cell>
          <cell r="O222">
            <v>1.1932837426878</v>
          </cell>
          <cell r="P222">
            <v>0.79552249512520001</v>
          </cell>
          <cell r="Q222">
            <v>0.39776124756259901</v>
          </cell>
          <cell r="R222">
            <v>0</v>
          </cell>
          <cell r="S222">
            <v>0.25159596984379701</v>
          </cell>
          <cell r="T222">
            <v>0.64935721740639596</v>
          </cell>
          <cell r="U222">
            <v>1.047118464969</v>
          </cell>
          <cell r="V222">
            <v>1.44487971253159</v>
          </cell>
          <cell r="W222">
            <v>1.8426409600942</v>
          </cell>
          <cell r="X222">
            <v>2.24040220765679</v>
          </cell>
          <cell r="Y222">
            <v>2.6381634552194</v>
          </cell>
          <cell r="Z222">
            <v>3.03592470278199</v>
          </cell>
          <cell r="AA222">
            <v>3.4336859503446</v>
          </cell>
          <cell r="AB222">
            <v>3.83144719790719</v>
          </cell>
          <cell r="AC222">
            <v>3.9776124756259899</v>
          </cell>
          <cell r="AD222">
            <v>3.9776124756259899</v>
          </cell>
          <cell r="AE222">
            <v>0</v>
          </cell>
          <cell r="AF222">
            <v>1.8210755912504599</v>
          </cell>
          <cell r="AG222">
            <v>1.8210755912504599</v>
          </cell>
          <cell r="AH222">
            <v>1.6389680321254101</v>
          </cell>
          <cell r="AI222">
            <v>1.45686047300036</v>
          </cell>
          <cell r="AJ222">
            <v>1.27475291387532</v>
          </cell>
          <cell r="AK222">
            <v>1.0926453547502699</v>
          </cell>
          <cell r="AL222">
            <v>0.91053779562522896</v>
          </cell>
          <cell r="AM222">
            <v>0.72843023650018301</v>
          </cell>
          <cell r="AN222">
            <v>0.54632267737513796</v>
          </cell>
          <cell r="AO222">
            <v>0.36421511825009101</v>
          </cell>
          <cell r="AP222">
            <v>0.182107559125046</v>
          </cell>
          <cell r="AQ222">
            <v>0</v>
          </cell>
          <cell r="AR222">
            <v>0</v>
          </cell>
          <cell r="AS222">
            <v>0.182107559125046</v>
          </cell>
          <cell r="AT222">
            <v>0.36421511825009101</v>
          </cell>
          <cell r="AU222">
            <v>0.54632267737513796</v>
          </cell>
          <cell r="AV222">
            <v>0.72843023650018301</v>
          </cell>
          <cell r="AW222">
            <v>0.91053779562522896</v>
          </cell>
          <cell r="AX222">
            <v>1.0926453547502699</v>
          </cell>
          <cell r="AY222">
            <v>1.27475291387532</v>
          </cell>
          <cell r="AZ222">
            <v>1.45686047300036</v>
          </cell>
          <cell r="BA222">
            <v>1.6389680321254101</v>
          </cell>
          <cell r="BB222">
            <v>1.8210755912504599</v>
          </cell>
          <cell r="BC222">
            <v>1.8210755912504599</v>
          </cell>
          <cell r="BD222">
            <v>0</v>
          </cell>
          <cell r="BE222">
            <v>0</v>
          </cell>
          <cell r="BF222">
            <v>2.06069080062551</v>
          </cell>
          <cell r="BG222">
            <v>2.06069080062551</v>
          </cell>
          <cell r="BH222">
            <v>2.06069080062551</v>
          </cell>
          <cell r="BI222">
            <v>1.85462172056297</v>
          </cell>
          <cell r="BJ222">
            <v>1.6485526405004101</v>
          </cell>
          <cell r="BK222">
            <v>1.4424835604378601</v>
          </cell>
          <cell r="BL222">
            <v>1.2364144803753201</v>
          </cell>
          <cell r="BM222">
            <v>1.0303454003127599</v>
          </cell>
          <cell r="BN222">
            <v>0.82427632025020703</v>
          </cell>
          <cell r="BO222">
            <v>0.61820724018765405</v>
          </cell>
          <cell r="BP222">
            <v>0.41213816012510301</v>
          </cell>
          <cell r="BQ222">
            <v>0.20606908006255101</v>
          </cell>
          <cell r="BR222">
            <v>0.41213816012510301</v>
          </cell>
          <cell r="BS222">
            <v>0.61820724018765405</v>
          </cell>
          <cell r="BT222">
            <v>0.82427632025020703</v>
          </cell>
          <cell r="BU222">
            <v>1.0303454003127599</v>
          </cell>
          <cell r="BV222">
            <v>1.2364144803753201</v>
          </cell>
          <cell r="BW222">
            <v>1.4424835604378601</v>
          </cell>
          <cell r="BX222">
            <v>1.6485526405004101</v>
          </cell>
          <cell r="BY222">
            <v>1.85462172056297</v>
          </cell>
          <cell r="BZ222">
            <v>2.06069080062551</v>
          </cell>
          <cell r="CA222">
            <v>2.06069080062551</v>
          </cell>
          <cell r="CB222">
            <v>2.06069080062551</v>
          </cell>
          <cell r="CC222">
            <v>2.06069080062551</v>
          </cell>
          <cell r="CD222">
            <v>0</v>
          </cell>
          <cell r="CE222">
            <v>1.1022299631252801</v>
          </cell>
          <cell r="CF222">
            <v>0.99200696681274902</v>
          </cell>
          <cell r="CG222">
            <v>0.88178397050022195</v>
          </cell>
          <cell r="CH222">
            <v>0.77156097418769398</v>
          </cell>
          <cell r="CI222">
            <v>0.66133797787516602</v>
          </cell>
          <cell r="CJ222">
            <v>0.55111498156263905</v>
          </cell>
          <cell r="CK222">
            <v>0.44089198525011097</v>
          </cell>
          <cell r="CL222">
            <v>0.33066898893758301</v>
          </cell>
          <cell r="CM222">
            <v>0.22044599262505599</v>
          </cell>
          <cell r="CN222">
            <v>0.11022299631252799</v>
          </cell>
          <cell r="CO222">
            <v>0</v>
          </cell>
          <cell r="CP222">
            <v>0</v>
          </cell>
          <cell r="CQ222">
            <v>0</v>
          </cell>
          <cell r="CR222">
            <v>0.11022299631252799</v>
          </cell>
          <cell r="CS222">
            <v>0.22044599262505599</v>
          </cell>
          <cell r="CT222">
            <v>0.33066898893758301</v>
          </cell>
          <cell r="CU222">
            <v>0.44089198525011097</v>
          </cell>
          <cell r="CV222">
            <v>0.55111498156263905</v>
          </cell>
          <cell r="CW222">
            <v>0.66133797787516602</v>
          </cell>
          <cell r="CX222">
            <v>0.77156097418769398</v>
          </cell>
          <cell r="CY222">
            <v>0.88178397050022195</v>
          </cell>
          <cell r="CZ222">
            <v>0.99200696681274902</v>
          </cell>
          <cell r="DA222">
            <v>1.1022299631252801</v>
          </cell>
          <cell r="DB222">
            <v>1.1022299631252801</v>
          </cell>
          <cell r="DC222">
            <v>0</v>
          </cell>
          <cell r="DD222">
            <v>0</v>
          </cell>
          <cell r="DE222">
            <v>3.2587668475008198</v>
          </cell>
          <cell r="DF222">
            <v>3.2587668475008198</v>
          </cell>
          <cell r="DG222">
            <v>3.2587668475008198</v>
          </cell>
          <cell r="DH222">
            <v>2.93289016275074</v>
          </cell>
          <cell r="DI222">
            <v>2.60701347800065</v>
          </cell>
          <cell r="DJ222">
            <v>2.2811367932505702</v>
          </cell>
          <cell r="DK222">
            <v>1.9552601085004899</v>
          </cell>
          <cell r="DL222">
            <v>1.6293834237504099</v>
          </cell>
          <cell r="DM222">
            <v>0</v>
          </cell>
          <cell r="DN222">
            <v>0.97763005425024596</v>
          </cell>
          <cell r="DO222">
            <v>0.65175336950016505</v>
          </cell>
          <cell r="DP222">
            <v>0.32587668475008302</v>
          </cell>
          <cell r="DQ222">
            <v>0.32587668475008302</v>
          </cell>
          <cell r="DR222">
            <v>0.65175336950016505</v>
          </cell>
          <cell r="DS222">
            <v>0.97763005425024596</v>
          </cell>
          <cell r="DT222">
            <v>1.3035067390003301</v>
          </cell>
          <cell r="DU222">
            <v>1.6293834237504099</v>
          </cell>
          <cell r="DV222">
            <v>1.9552601085004899</v>
          </cell>
          <cell r="DW222">
            <v>2.2811367932505702</v>
          </cell>
          <cell r="DX222">
            <v>2.60701347800065</v>
          </cell>
          <cell r="DY222">
            <v>2.93289016275074</v>
          </cell>
          <cell r="DZ222">
            <v>3.2587668475008198</v>
          </cell>
          <cell r="EA222">
            <v>3.2587668475008198</v>
          </cell>
          <cell r="EB222">
            <v>3.2587668475008198</v>
          </cell>
          <cell r="EC222">
            <v>0</v>
          </cell>
          <cell r="ED222">
            <v>1.6293834237504099</v>
          </cell>
          <cell r="EE222">
            <v>1.6293834237504099</v>
          </cell>
          <cell r="EF222">
            <v>1.46644508137537</v>
          </cell>
          <cell r="EG222">
            <v>1.3035067390003301</v>
          </cell>
          <cell r="EH222">
            <v>1.14056839662529</v>
          </cell>
          <cell r="EI222">
            <v>0.97763005425024596</v>
          </cell>
          <cell r="EJ222">
            <v>0.81469171187520395</v>
          </cell>
          <cell r="EK222">
            <v>0.65175336950016305</v>
          </cell>
          <cell r="EL222">
            <v>0.48881502712512298</v>
          </cell>
          <cell r="EM222">
            <v>0.32587668475008202</v>
          </cell>
          <cell r="EN222">
            <v>0.16293834237504101</v>
          </cell>
          <cell r="EO222">
            <v>0</v>
          </cell>
          <cell r="EP222">
            <v>0</v>
          </cell>
          <cell r="EQ222">
            <v>0.16293834237504101</v>
          </cell>
          <cell r="ER222">
            <v>0.32587668475008202</v>
          </cell>
          <cell r="ES222">
            <v>0.48881502712512298</v>
          </cell>
          <cell r="ET222">
            <v>0.65175336950016305</v>
          </cell>
          <cell r="EU222">
            <v>0.81469171187520395</v>
          </cell>
          <cell r="EV222">
            <v>0.97763005425024596</v>
          </cell>
          <cell r="EW222">
            <v>1.14056839662529</v>
          </cell>
          <cell r="EX222">
            <v>1.3035067390003301</v>
          </cell>
          <cell r="EY222">
            <v>1.46644508137537</v>
          </cell>
          <cell r="EZ222">
            <v>1.6293834237504099</v>
          </cell>
          <cell r="FA222">
            <v>1.6293834237504099</v>
          </cell>
          <cell r="FB222">
            <v>0</v>
          </cell>
          <cell r="FC222">
            <v>0</v>
          </cell>
          <cell r="FD222">
            <v>1.74439872425043</v>
          </cell>
          <cell r="FE222">
            <v>1.4951989065003699</v>
          </cell>
          <cell r="FF222">
            <v>1.2459990887503201</v>
          </cell>
          <cell r="FG222">
            <v>0.99679927100025001</v>
          </cell>
          <cell r="FH222">
            <v>0.74759945325018695</v>
          </cell>
          <cell r="FI222">
            <v>0.498399635500125</v>
          </cell>
          <cell r="FJ222">
            <v>0.249199817750062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0.249199817750062</v>
          </cell>
          <cell r="FU222">
            <v>0.498399635500125</v>
          </cell>
          <cell r="FV222">
            <v>0.74759945325018695</v>
          </cell>
          <cell r="FW222">
            <v>0.99679927100025001</v>
          </cell>
          <cell r="FX222">
            <v>1.2459990887503201</v>
          </cell>
          <cell r="FY222">
            <v>1.4951989065003699</v>
          </cell>
          <cell r="FZ222">
            <v>1.74439872425043</v>
          </cell>
          <cell r="GA222">
            <v>1.9935985420005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</row>
        <row r="224"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2"/>
  <sheetViews>
    <sheetView tabSelected="1" topLeftCell="F77" zoomScale="130" zoomScaleNormal="130" workbookViewId="0">
      <selection activeCell="P111" sqref="P109:U111"/>
    </sheetView>
  </sheetViews>
  <sheetFormatPr defaultRowHeight="16.5"/>
  <cols>
    <col min="1" max="1" width="13.75" bestFit="1" customWidth="1"/>
    <col min="2" max="2" width="26.25" bestFit="1" customWidth="1"/>
    <col min="3" max="3" width="6.25" bestFit="1" customWidth="1"/>
    <col min="4" max="4" width="11" bestFit="1" customWidth="1"/>
    <col min="6" max="8" width="11.625" bestFit="1" customWidth="1"/>
  </cols>
  <sheetData>
    <row r="1" spans="1:11">
      <c r="B1" s="1"/>
    </row>
    <row r="2" spans="1:11">
      <c r="A2" t="s">
        <v>789</v>
      </c>
      <c r="B2" t="s">
        <v>861</v>
      </c>
    </row>
    <row r="3" spans="1:11">
      <c r="A3" t="s">
        <v>871</v>
      </c>
      <c r="B3" t="s">
        <v>872</v>
      </c>
    </row>
    <row r="4" spans="1:11">
      <c r="A4" t="s">
        <v>791</v>
      </c>
      <c r="B4" t="s">
        <v>863</v>
      </c>
    </row>
    <row r="5" spans="1:11">
      <c r="A5" t="s">
        <v>792</v>
      </c>
      <c r="B5" t="s">
        <v>924</v>
      </c>
    </row>
    <row r="6" spans="1:11">
      <c r="A6" t="s">
        <v>840</v>
      </c>
      <c r="B6">
        <v>211020</v>
      </c>
    </row>
    <row r="10" spans="1:11">
      <c r="B10">
        <v>211015</v>
      </c>
    </row>
    <row r="15" spans="1:11">
      <c r="A15" t="s">
        <v>864</v>
      </c>
    </row>
    <row r="16" spans="1:11">
      <c r="B16" s="42" t="s">
        <v>865</v>
      </c>
      <c r="E16" t="s">
        <v>926</v>
      </c>
      <c r="G16" t="s">
        <v>928</v>
      </c>
      <c r="H16">
        <v>1</v>
      </c>
      <c r="I16">
        <v>0.45</v>
      </c>
      <c r="J16" t="s">
        <v>927</v>
      </c>
      <c r="K16">
        <v>2030</v>
      </c>
    </row>
    <row r="17" spans="2:13">
      <c r="G17" t="s">
        <v>929</v>
      </c>
      <c r="H17">
        <v>4.5999999999999999E-2</v>
      </c>
      <c r="I17">
        <v>2.07E-2</v>
      </c>
      <c r="J17" t="s">
        <v>927</v>
      </c>
      <c r="K17">
        <v>2030</v>
      </c>
    </row>
    <row r="18" spans="2:13">
      <c r="E18" t="s">
        <v>930</v>
      </c>
      <c r="G18" t="s">
        <v>928</v>
      </c>
      <c r="H18">
        <v>240</v>
      </c>
      <c r="I18">
        <v>72</v>
      </c>
      <c r="J18" t="s">
        <v>931</v>
      </c>
      <c r="K18">
        <v>2030</v>
      </c>
    </row>
    <row r="19" spans="2:13">
      <c r="E19" t="s">
        <v>932</v>
      </c>
      <c r="G19" t="s">
        <v>934</v>
      </c>
      <c r="H19">
        <v>0.83945165700000002</v>
      </c>
      <c r="I19">
        <v>419.72582849999998</v>
      </c>
      <c r="J19" t="s">
        <v>935</v>
      </c>
      <c r="K19">
        <v>2030</v>
      </c>
    </row>
    <row r="20" spans="2:13">
      <c r="E20" t="s">
        <v>933</v>
      </c>
      <c r="G20" t="s">
        <v>934</v>
      </c>
      <c r="H20">
        <v>1.3344771360000001</v>
      </c>
      <c r="I20">
        <v>416.93695250000002</v>
      </c>
      <c r="J20" t="s">
        <v>935</v>
      </c>
      <c r="K20">
        <v>2030</v>
      </c>
    </row>
    <row r="21" spans="2:13">
      <c r="E21" s="2" t="s">
        <v>937</v>
      </c>
      <c r="F21" s="2"/>
      <c r="G21" s="2" t="s">
        <v>940</v>
      </c>
      <c r="H21" s="2">
        <v>0.72571954000000005</v>
      </c>
      <c r="I21" s="2">
        <v>0.72571954000000005</v>
      </c>
      <c r="J21" s="2">
        <v>0.72571954000000005</v>
      </c>
      <c r="K21" s="2" t="s">
        <v>936</v>
      </c>
      <c r="L21" s="2">
        <v>2030</v>
      </c>
      <c r="M21" s="2">
        <v>2040</v>
      </c>
    </row>
    <row r="22" spans="2:13">
      <c r="E22" s="2" t="s">
        <v>938</v>
      </c>
      <c r="F22" s="2"/>
      <c r="G22" s="2" t="s">
        <v>940</v>
      </c>
      <c r="H22" s="2">
        <v>0.69187414999999997</v>
      </c>
      <c r="I22" s="2">
        <v>0.78</v>
      </c>
      <c r="J22" s="2">
        <v>0.78</v>
      </c>
      <c r="K22" s="2" t="s">
        <v>936</v>
      </c>
      <c r="L22" s="2">
        <v>2030</v>
      </c>
      <c r="M22" s="2">
        <v>2040</v>
      </c>
    </row>
    <row r="23" spans="2:13">
      <c r="E23" s="2" t="s">
        <v>939</v>
      </c>
      <c r="F23" s="2"/>
      <c r="G23" s="2" t="s">
        <v>940</v>
      </c>
      <c r="H23" s="2">
        <v>0.65820530499999996</v>
      </c>
      <c r="I23" s="2">
        <v>0.78984636600000002</v>
      </c>
      <c r="J23" s="85">
        <v>0.91800000000000004</v>
      </c>
      <c r="K23" s="2" t="s">
        <v>936</v>
      </c>
      <c r="L23" s="2">
        <v>2030</v>
      </c>
      <c r="M23" s="2">
        <v>2040</v>
      </c>
    </row>
    <row r="24" spans="2:13">
      <c r="E24" t="s">
        <v>938</v>
      </c>
      <c r="G24" t="s">
        <v>928</v>
      </c>
      <c r="H24">
        <v>51.198</v>
      </c>
      <c r="I24">
        <v>24</v>
      </c>
      <c r="J24" t="s">
        <v>935</v>
      </c>
      <c r="K24">
        <v>2025</v>
      </c>
    </row>
    <row r="25" spans="2:13">
      <c r="B25" s="2" t="s">
        <v>950</v>
      </c>
      <c r="F25" t="s">
        <v>952</v>
      </c>
    </row>
    <row r="26" spans="2:13">
      <c r="B26" t="s">
        <v>866</v>
      </c>
    </row>
    <row r="27" spans="2:13">
      <c r="B27" s="82" t="s">
        <v>868</v>
      </c>
    </row>
    <row r="28" spans="2:13">
      <c r="B28" s="42" t="s">
        <v>869</v>
      </c>
    </row>
    <row r="29" spans="2:13">
      <c r="B29" s="42" t="s">
        <v>870</v>
      </c>
    </row>
    <row r="30" spans="2:13">
      <c r="D30">
        <v>2017</v>
      </c>
      <c r="E30">
        <v>2030</v>
      </c>
      <c r="F30">
        <v>2040</v>
      </c>
      <c r="G30">
        <v>2050</v>
      </c>
      <c r="H30" t="s">
        <v>966</v>
      </c>
    </row>
    <row r="31" spans="2:13">
      <c r="B31" s="93" t="s">
        <v>954</v>
      </c>
      <c r="D31">
        <v>15.6</v>
      </c>
      <c r="E31">
        <v>15.6</v>
      </c>
      <c r="F31">
        <v>15.6</v>
      </c>
      <c r="G31">
        <v>15.6</v>
      </c>
    </row>
    <row r="32" spans="2:13">
      <c r="B32" s="93" t="s">
        <v>964</v>
      </c>
      <c r="D32">
        <v>20.3</v>
      </c>
      <c r="E32">
        <v>25.9</v>
      </c>
      <c r="F32">
        <v>25.9</v>
      </c>
      <c r="G32">
        <v>25.9</v>
      </c>
    </row>
    <row r="33" spans="2:7">
      <c r="B33" s="93" t="s">
        <v>965</v>
      </c>
      <c r="D33">
        <v>20.3</v>
      </c>
      <c r="E33">
        <v>25.9</v>
      </c>
      <c r="F33">
        <v>33.1</v>
      </c>
      <c r="G33">
        <v>33.1</v>
      </c>
    </row>
    <row r="34" spans="2:7">
      <c r="B34" s="93" t="s">
        <v>944</v>
      </c>
      <c r="D34">
        <v>0.82</v>
      </c>
      <c r="F34" t="s">
        <v>952</v>
      </c>
    </row>
    <row r="35" spans="2:7">
      <c r="B35" s="2" t="s">
        <v>945</v>
      </c>
      <c r="D35">
        <v>0.11</v>
      </c>
      <c r="F35" t="s">
        <v>952</v>
      </c>
    </row>
    <row r="36" spans="2:7">
      <c r="B36" s="2" t="s">
        <v>997</v>
      </c>
    </row>
    <row r="37" spans="2:7">
      <c r="B37" t="s">
        <v>996</v>
      </c>
    </row>
    <row r="38" spans="2:7">
      <c r="B38" s="2" t="s">
        <v>998</v>
      </c>
    </row>
    <row r="39" spans="2:7">
      <c r="B39" s="2" t="s">
        <v>971</v>
      </c>
      <c r="D39">
        <v>287.89999999999998</v>
      </c>
      <c r="E39" t="s">
        <v>972</v>
      </c>
      <c r="F39" t="s">
        <v>952</v>
      </c>
    </row>
    <row r="40" spans="2:7">
      <c r="B40" t="s">
        <v>956</v>
      </c>
      <c r="D40">
        <v>8500</v>
      </c>
      <c r="E40" t="s">
        <v>957</v>
      </c>
      <c r="F40" t="s">
        <v>952</v>
      </c>
    </row>
    <row r="41" spans="2:7">
      <c r="B41" s="2" t="s">
        <v>958</v>
      </c>
      <c r="D41">
        <v>5110</v>
      </c>
      <c r="E41" t="s">
        <v>957</v>
      </c>
      <c r="F41" t="s">
        <v>952</v>
      </c>
    </row>
    <row r="42" spans="2:7">
      <c r="B42" t="s">
        <v>951</v>
      </c>
      <c r="F42" t="s">
        <v>952</v>
      </c>
    </row>
    <row r="43" spans="2:7">
      <c r="B43" t="s">
        <v>975</v>
      </c>
    </row>
    <row r="44" spans="2:7">
      <c r="B44" t="s">
        <v>867</v>
      </c>
    </row>
    <row r="45" spans="2:7">
      <c r="B45" s="2" t="s">
        <v>884</v>
      </c>
      <c r="C45" t="s">
        <v>941</v>
      </c>
      <c r="D45">
        <v>33.1</v>
      </c>
      <c r="E45" t="s">
        <v>891</v>
      </c>
      <c r="F45" t="s">
        <v>952</v>
      </c>
    </row>
    <row r="46" spans="2:7">
      <c r="B46" t="s">
        <v>967</v>
      </c>
    </row>
    <row r="47" spans="2:7">
      <c r="B47" s="2" t="s">
        <v>953</v>
      </c>
      <c r="C47" t="s">
        <v>942</v>
      </c>
      <c r="D47">
        <v>3400</v>
      </c>
      <c r="E47" t="s">
        <v>943</v>
      </c>
      <c r="F47" t="s">
        <v>952</v>
      </c>
    </row>
    <row r="48" spans="2:7">
      <c r="B48" s="2" t="s">
        <v>968</v>
      </c>
    </row>
    <row r="49" spans="1:24">
      <c r="B49" t="s">
        <v>955</v>
      </c>
    </row>
    <row r="50" spans="1:24">
      <c r="B50" t="s">
        <v>976</v>
      </c>
      <c r="C50">
        <v>2035</v>
      </c>
    </row>
    <row r="51" spans="1:24">
      <c r="B51" t="s">
        <v>885</v>
      </c>
      <c r="C51">
        <v>2040</v>
      </c>
    </row>
    <row r="52" spans="1:24">
      <c r="B52" t="s">
        <v>983</v>
      </c>
      <c r="G52" s="92">
        <v>0.75600000000000001</v>
      </c>
    </row>
    <row r="53" spans="1:24">
      <c r="B53" t="s">
        <v>982</v>
      </c>
      <c r="G53" s="92">
        <v>0.51600000000000001</v>
      </c>
    </row>
    <row r="54" spans="1:24">
      <c r="B54" t="s">
        <v>994</v>
      </c>
      <c r="G54" s="92"/>
    </row>
    <row r="55" spans="1:24">
      <c r="A55" t="s">
        <v>910</v>
      </c>
      <c r="B55" s="82" t="s">
        <v>959</v>
      </c>
    </row>
    <row r="56" spans="1:24">
      <c r="B56" t="s">
        <v>886</v>
      </c>
      <c r="C56">
        <v>149.9</v>
      </c>
      <c r="D56" t="s">
        <v>892</v>
      </c>
    </row>
    <row r="57" spans="1:24">
      <c r="B57" t="s">
        <v>887</v>
      </c>
      <c r="C57">
        <v>567</v>
      </c>
      <c r="D57" t="s">
        <v>891</v>
      </c>
      <c r="E57" t="s">
        <v>893</v>
      </c>
      <c r="F57">
        <v>612.4</v>
      </c>
      <c r="G57" t="s">
        <v>891</v>
      </c>
      <c r="H57" t="s">
        <v>890</v>
      </c>
      <c r="I57" t="s">
        <v>894</v>
      </c>
      <c r="J57" s="26">
        <f>(F57-C57)/F57</f>
        <v>7.413455258001303E-2</v>
      </c>
      <c r="L57" t="s">
        <v>895</v>
      </c>
    </row>
    <row r="58" spans="1:24">
      <c r="B58" t="s">
        <v>896</v>
      </c>
      <c r="C58">
        <v>1.94</v>
      </c>
      <c r="D58" t="s">
        <v>892</v>
      </c>
      <c r="E58" t="s">
        <v>897</v>
      </c>
      <c r="F58" s="92">
        <v>0.80910000000000004</v>
      </c>
      <c r="G58" t="s">
        <v>898</v>
      </c>
      <c r="H58" s="92">
        <v>0.19070000000000001</v>
      </c>
      <c r="I58" t="s">
        <v>899</v>
      </c>
      <c r="J58" s="92">
        <v>2.9999999999999997E-4</v>
      </c>
      <c r="W58">
        <v>503.6</v>
      </c>
    </row>
    <row r="59" spans="1:24">
      <c r="B59" t="s">
        <v>888</v>
      </c>
      <c r="C59">
        <v>1.94</v>
      </c>
      <c r="D59" t="s">
        <v>892</v>
      </c>
      <c r="E59" t="s">
        <v>900</v>
      </c>
      <c r="F59" s="92">
        <v>0.129</v>
      </c>
      <c r="G59" t="s">
        <v>901</v>
      </c>
      <c r="H59" s="92">
        <v>0.39700000000000002</v>
      </c>
      <c r="I59" t="s">
        <v>902</v>
      </c>
      <c r="J59" s="92">
        <v>0.47399999999999998</v>
      </c>
      <c r="L59" t="s">
        <v>903</v>
      </c>
      <c r="M59">
        <v>7.55</v>
      </c>
      <c r="N59" t="s">
        <v>892</v>
      </c>
      <c r="W59">
        <v>70.2</v>
      </c>
    </row>
    <row r="60" spans="1:24">
      <c r="B60" t="s">
        <v>889</v>
      </c>
      <c r="C60">
        <v>10.3</v>
      </c>
      <c r="D60" t="s">
        <v>892</v>
      </c>
      <c r="W60">
        <v>277.10000000000002</v>
      </c>
    </row>
    <row r="61" spans="1:24">
      <c r="W61">
        <v>25.1</v>
      </c>
    </row>
    <row r="62" spans="1:24">
      <c r="A62" t="s">
        <v>911</v>
      </c>
      <c r="B62" t="s">
        <v>904</v>
      </c>
      <c r="C62" t="s">
        <v>905</v>
      </c>
      <c r="D62" t="s">
        <v>906</v>
      </c>
      <c r="E62" t="s">
        <v>907</v>
      </c>
      <c r="F62" t="s">
        <v>908</v>
      </c>
      <c r="W62">
        <f>SUM(W58:W61)</f>
        <v>876.00000000000011</v>
      </c>
      <c r="X62" t="s">
        <v>980</v>
      </c>
    </row>
    <row r="63" spans="1:24">
      <c r="B63" t="s">
        <v>909</v>
      </c>
      <c r="W63" s="8">
        <f>W62*860/10</f>
        <v>75336.000000000015</v>
      </c>
      <c r="X63" t="s">
        <v>979</v>
      </c>
    </row>
    <row r="64" spans="1:24">
      <c r="B64" t="s">
        <v>912</v>
      </c>
    </row>
    <row r="65" spans="2:7">
      <c r="B65" t="s">
        <v>913</v>
      </c>
    </row>
    <row r="66" spans="2:7">
      <c r="B66" t="s">
        <v>914</v>
      </c>
    </row>
    <row r="67" spans="2:7">
      <c r="B67" t="s">
        <v>915</v>
      </c>
    </row>
    <row r="68" spans="2:7">
      <c r="B68" t="s">
        <v>916</v>
      </c>
    </row>
    <row r="69" spans="2:7">
      <c r="B69" t="s">
        <v>917</v>
      </c>
      <c r="C69" t="s">
        <v>918</v>
      </c>
      <c r="D69" t="s">
        <v>920</v>
      </c>
      <c r="E69">
        <v>38.799999999999997</v>
      </c>
      <c r="F69" t="s">
        <v>921</v>
      </c>
      <c r="G69">
        <v>16.3</v>
      </c>
    </row>
    <row r="70" spans="2:7">
      <c r="C70" s="37" t="s">
        <v>919</v>
      </c>
      <c r="D70" t="s">
        <v>920</v>
      </c>
      <c r="E70">
        <v>59.6</v>
      </c>
      <c r="F70" t="s">
        <v>921</v>
      </c>
      <c r="G70">
        <v>25</v>
      </c>
    </row>
    <row r="82" spans="1:2">
      <c r="A82" t="s">
        <v>790</v>
      </c>
      <c r="B82" t="s">
        <v>925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17"/>
  <sheetViews>
    <sheetView topLeftCell="A73" workbookViewId="0">
      <selection activeCell="I96" sqref="I96"/>
    </sheetView>
  </sheetViews>
  <sheetFormatPr defaultRowHeight="16.5"/>
  <cols>
    <col min="2" max="2" width="26.25" bestFit="1" customWidth="1"/>
    <col min="3" max="3" width="6.25" bestFit="1" customWidth="1"/>
    <col min="4" max="4" width="11" bestFit="1" customWidth="1"/>
    <col min="6" max="8" width="11.625" bestFit="1" customWidth="1"/>
  </cols>
  <sheetData>
    <row r="1" spans="2:12">
      <c r="B1" s="1"/>
    </row>
    <row r="2" spans="2:12">
      <c r="B2" t="s">
        <v>2</v>
      </c>
      <c r="C2" t="s">
        <v>113</v>
      </c>
      <c r="D2" t="s">
        <v>114</v>
      </c>
      <c r="E2" t="s">
        <v>115</v>
      </c>
      <c r="F2" t="s">
        <v>116</v>
      </c>
      <c r="G2" t="s">
        <v>142</v>
      </c>
      <c r="H2" t="s">
        <v>143</v>
      </c>
      <c r="I2" t="s">
        <v>144</v>
      </c>
      <c r="J2" t="s">
        <v>145</v>
      </c>
      <c r="K2" t="s">
        <v>146</v>
      </c>
      <c r="L2" t="s">
        <v>147</v>
      </c>
    </row>
    <row r="3" spans="2:12">
      <c r="B3" t="s">
        <v>3</v>
      </c>
      <c r="C3" t="s">
        <v>0</v>
      </c>
      <c r="D3" t="s">
        <v>117</v>
      </c>
      <c r="E3" t="s">
        <v>123</v>
      </c>
      <c r="F3" t="s">
        <v>123</v>
      </c>
      <c r="G3" t="s">
        <v>123</v>
      </c>
      <c r="H3" t="s">
        <v>123</v>
      </c>
    </row>
    <row r="4" spans="2:12">
      <c r="B4" t="s">
        <v>4</v>
      </c>
      <c r="C4" t="s">
        <v>0</v>
      </c>
      <c r="D4" t="s">
        <v>117</v>
      </c>
      <c r="E4" t="s">
        <v>123</v>
      </c>
      <c r="F4" t="s">
        <v>123</v>
      </c>
      <c r="G4" t="s">
        <v>123</v>
      </c>
      <c r="H4" t="s">
        <v>123</v>
      </c>
    </row>
    <row r="5" spans="2:12">
      <c r="B5" t="s">
        <v>5</v>
      </c>
      <c r="C5" t="s">
        <v>0</v>
      </c>
      <c r="D5" t="s">
        <v>117</v>
      </c>
      <c r="E5" t="s">
        <v>125</v>
      </c>
      <c r="F5" t="s">
        <v>125</v>
      </c>
      <c r="G5" t="s">
        <v>125</v>
      </c>
      <c r="H5" t="s">
        <v>125</v>
      </c>
    </row>
    <row r="6" spans="2:12">
      <c r="B6" t="s">
        <v>6</v>
      </c>
      <c r="C6" t="s">
        <v>0</v>
      </c>
      <c r="D6" t="s">
        <v>117</v>
      </c>
      <c r="E6" t="s">
        <v>125</v>
      </c>
      <c r="F6" t="s">
        <v>125</v>
      </c>
      <c r="G6" t="s">
        <v>125</v>
      </c>
      <c r="H6" t="s">
        <v>125</v>
      </c>
    </row>
    <row r="7" spans="2:12">
      <c r="B7" t="s">
        <v>7</v>
      </c>
      <c r="C7" t="s">
        <v>0</v>
      </c>
      <c r="D7" t="s">
        <v>117</v>
      </c>
      <c r="E7" t="s">
        <v>125</v>
      </c>
      <c r="F7" t="s">
        <v>125</v>
      </c>
      <c r="G7" t="s">
        <v>125</v>
      </c>
      <c r="H7" t="s">
        <v>125</v>
      </c>
    </row>
    <row r="8" spans="2:12">
      <c r="B8" t="s">
        <v>8</v>
      </c>
      <c r="C8" t="s">
        <v>0</v>
      </c>
      <c r="D8" t="s">
        <v>117</v>
      </c>
      <c r="E8" t="s">
        <v>125</v>
      </c>
      <c r="F8" t="s">
        <v>125</v>
      </c>
      <c r="G8" t="s">
        <v>125</v>
      </c>
      <c r="H8" t="s">
        <v>125</v>
      </c>
    </row>
    <row r="9" spans="2:12">
      <c r="B9" t="s">
        <v>9</v>
      </c>
      <c r="C9" t="s">
        <v>0</v>
      </c>
      <c r="D9" t="s">
        <v>117</v>
      </c>
      <c r="E9" t="s">
        <v>125</v>
      </c>
      <c r="F9" t="s">
        <v>125</v>
      </c>
      <c r="G9" t="s">
        <v>125</v>
      </c>
      <c r="H9" t="s">
        <v>125</v>
      </c>
    </row>
    <row r="10" spans="2:12">
      <c r="B10" t="s">
        <v>10</v>
      </c>
      <c r="C10" t="s">
        <v>0</v>
      </c>
      <c r="D10" t="s">
        <v>117</v>
      </c>
      <c r="E10" t="s">
        <v>126</v>
      </c>
      <c r="F10" t="s">
        <v>137</v>
      </c>
      <c r="G10" t="s">
        <v>137</v>
      </c>
      <c r="H10" t="s">
        <v>137</v>
      </c>
    </row>
    <row r="11" spans="2:12">
      <c r="B11" t="s">
        <v>11</v>
      </c>
      <c r="C11" t="s">
        <v>0</v>
      </c>
      <c r="D11" t="s">
        <v>117</v>
      </c>
      <c r="E11" t="s">
        <v>126</v>
      </c>
      <c r="F11" t="s">
        <v>136</v>
      </c>
      <c r="G11" t="s">
        <v>136</v>
      </c>
      <c r="H11" t="s">
        <v>136</v>
      </c>
    </row>
    <row r="12" spans="2:12">
      <c r="B12" t="s">
        <v>12</v>
      </c>
      <c r="C12" t="s">
        <v>0</v>
      </c>
      <c r="D12" t="s">
        <v>117</v>
      </c>
      <c r="E12" t="s">
        <v>127</v>
      </c>
      <c r="F12" t="s">
        <v>127</v>
      </c>
      <c r="G12" t="s">
        <v>127</v>
      </c>
      <c r="H12" t="s">
        <v>127</v>
      </c>
    </row>
    <row r="13" spans="2:12">
      <c r="B13" t="s">
        <v>13</v>
      </c>
      <c r="C13" t="s">
        <v>0</v>
      </c>
      <c r="D13" t="s">
        <v>117</v>
      </c>
      <c r="E13" t="s">
        <v>127</v>
      </c>
      <c r="F13" t="s">
        <v>127</v>
      </c>
      <c r="G13" t="s">
        <v>127</v>
      </c>
      <c r="H13" t="s">
        <v>127</v>
      </c>
    </row>
    <row r="14" spans="2:12">
      <c r="B14" t="s">
        <v>14</v>
      </c>
      <c r="C14" t="s">
        <v>0</v>
      </c>
      <c r="D14" t="s">
        <v>117</v>
      </c>
      <c r="E14" t="s">
        <v>127</v>
      </c>
      <c r="F14" t="s">
        <v>127</v>
      </c>
      <c r="G14" t="s">
        <v>127</v>
      </c>
      <c r="H14" t="s">
        <v>127</v>
      </c>
    </row>
    <row r="15" spans="2:12">
      <c r="B15" t="s">
        <v>344</v>
      </c>
      <c r="C15" t="s">
        <v>0</v>
      </c>
      <c r="D15" t="s">
        <v>117</v>
      </c>
      <c r="E15" t="s">
        <v>127</v>
      </c>
      <c r="F15" t="s">
        <v>127</v>
      </c>
      <c r="G15" t="s">
        <v>127</v>
      </c>
      <c r="H15" t="s">
        <v>127</v>
      </c>
    </row>
    <row r="16" spans="2:12">
      <c r="B16" t="s">
        <v>15</v>
      </c>
      <c r="C16" t="s">
        <v>0</v>
      </c>
      <c r="D16" t="s">
        <v>117</v>
      </c>
      <c r="E16" t="s">
        <v>128</v>
      </c>
      <c r="F16" t="s">
        <v>158</v>
      </c>
      <c r="G16" t="s">
        <v>158</v>
      </c>
      <c r="H16" t="s">
        <v>148</v>
      </c>
    </row>
    <row r="17" spans="2:8">
      <c r="B17" t="s">
        <v>16</v>
      </c>
      <c r="C17" t="s">
        <v>0</v>
      </c>
      <c r="D17" t="s">
        <v>117</v>
      </c>
      <c r="E17" t="s">
        <v>128</v>
      </c>
      <c r="F17" t="s">
        <v>158</v>
      </c>
      <c r="G17" t="s">
        <v>158</v>
      </c>
      <c r="H17" t="s">
        <v>148</v>
      </c>
    </row>
    <row r="18" spans="2:8">
      <c r="B18" t="s">
        <v>17</v>
      </c>
      <c r="C18" t="s">
        <v>0</v>
      </c>
      <c r="D18" t="s">
        <v>117</v>
      </c>
      <c r="E18" t="s">
        <v>128</v>
      </c>
      <c r="F18" t="s">
        <v>158</v>
      </c>
      <c r="G18" t="s">
        <v>158</v>
      </c>
      <c r="H18" t="s">
        <v>148</v>
      </c>
    </row>
    <row r="19" spans="2:8">
      <c r="B19" t="s">
        <v>18</v>
      </c>
      <c r="C19" t="s">
        <v>0</v>
      </c>
      <c r="D19" t="s">
        <v>117</v>
      </c>
      <c r="E19" t="s">
        <v>128</v>
      </c>
      <c r="F19" t="s">
        <v>139</v>
      </c>
      <c r="G19" t="s">
        <v>139</v>
      </c>
      <c r="H19" t="s">
        <v>139</v>
      </c>
    </row>
    <row r="20" spans="2:8">
      <c r="B20" t="s">
        <v>19</v>
      </c>
      <c r="C20" t="s">
        <v>0</v>
      </c>
      <c r="D20" t="s">
        <v>117</v>
      </c>
      <c r="E20" t="s">
        <v>128</v>
      </c>
      <c r="F20" t="s">
        <v>158</v>
      </c>
      <c r="G20" t="s">
        <v>158</v>
      </c>
      <c r="H20" t="s">
        <v>149</v>
      </c>
    </row>
    <row r="21" spans="2:8">
      <c r="B21" t="s">
        <v>20</v>
      </c>
      <c r="C21" t="s">
        <v>0</v>
      </c>
      <c r="D21" t="s">
        <v>117</v>
      </c>
      <c r="E21" t="s">
        <v>128</v>
      </c>
      <c r="F21" t="s">
        <v>158</v>
      </c>
      <c r="G21" t="s">
        <v>158</v>
      </c>
      <c r="H21" t="s">
        <v>149</v>
      </c>
    </row>
    <row r="22" spans="2:8">
      <c r="B22" t="s">
        <v>21</v>
      </c>
      <c r="C22" t="s">
        <v>0</v>
      </c>
      <c r="D22" t="s">
        <v>117</v>
      </c>
      <c r="E22" t="s">
        <v>128</v>
      </c>
      <c r="F22" t="s">
        <v>140</v>
      </c>
      <c r="G22" t="s">
        <v>140</v>
      </c>
      <c r="H22" t="s">
        <v>140</v>
      </c>
    </row>
    <row r="23" spans="2:8">
      <c r="B23" t="s">
        <v>22</v>
      </c>
      <c r="C23" t="s">
        <v>0</v>
      </c>
      <c r="D23" t="s">
        <v>117</v>
      </c>
      <c r="E23" t="s">
        <v>128</v>
      </c>
      <c r="F23" t="s">
        <v>160</v>
      </c>
      <c r="G23" t="s">
        <v>160</v>
      </c>
      <c r="H23" t="s">
        <v>150</v>
      </c>
    </row>
    <row r="24" spans="2:8">
      <c r="B24" t="s">
        <v>345</v>
      </c>
      <c r="C24" t="s">
        <v>0</v>
      </c>
      <c r="D24" t="s">
        <v>117</v>
      </c>
      <c r="E24" t="s">
        <v>128</v>
      </c>
      <c r="F24" t="s">
        <v>160</v>
      </c>
      <c r="G24" t="s">
        <v>160</v>
      </c>
      <c r="H24" t="s">
        <v>150</v>
      </c>
    </row>
    <row r="25" spans="2:8">
      <c r="B25" t="s">
        <v>346</v>
      </c>
      <c r="C25" t="s">
        <v>0</v>
      </c>
      <c r="D25" t="s">
        <v>117</v>
      </c>
      <c r="E25" t="s">
        <v>128</v>
      </c>
      <c r="F25" t="s">
        <v>160</v>
      </c>
      <c r="G25" t="s">
        <v>160</v>
      </c>
      <c r="H25" t="s">
        <v>150</v>
      </c>
    </row>
    <row r="26" spans="2:8">
      <c r="B26" t="s">
        <v>347</v>
      </c>
      <c r="C26" t="s">
        <v>0</v>
      </c>
      <c r="D26" t="s">
        <v>117</v>
      </c>
      <c r="E26" t="s">
        <v>128</v>
      </c>
      <c r="F26" t="s">
        <v>160</v>
      </c>
      <c r="G26" t="s">
        <v>160</v>
      </c>
      <c r="H26" t="s">
        <v>150</v>
      </c>
    </row>
    <row r="27" spans="2:8">
      <c r="B27" t="s">
        <v>23</v>
      </c>
      <c r="C27" t="s">
        <v>0</v>
      </c>
      <c r="D27" t="s">
        <v>117</v>
      </c>
      <c r="E27" t="s">
        <v>128</v>
      </c>
      <c r="F27" t="s">
        <v>158</v>
      </c>
      <c r="G27" t="s">
        <v>158</v>
      </c>
      <c r="H27" t="s">
        <v>151</v>
      </c>
    </row>
    <row r="28" spans="2:8">
      <c r="B28" t="s">
        <v>24</v>
      </c>
      <c r="C28" t="s">
        <v>0</v>
      </c>
      <c r="D28" t="s">
        <v>117</v>
      </c>
      <c r="E28" t="s">
        <v>128</v>
      </c>
      <c r="F28" t="s">
        <v>158</v>
      </c>
      <c r="G28" t="s">
        <v>158</v>
      </c>
      <c r="H28" t="s">
        <v>152</v>
      </c>
    </row>
    <row r="29" spans="2:8">
      <c r="B29" t="s">
        <v>25</v>
      </c>
      <c r="C29" t="s">
        <v>0</v>
      </c>
      <c r="D29" t="s">
        <v>117</v>
      </c>
      <c r="E29" t="s">
        <v>128</v>
      </c>
      <c r="F29" t="s">
        <v>158</v>
      </c>
      <c r="G29" t="s">
        <v>158</v>
      </c>
      <c r="H29" t="s">
        <v>153</v>
      </c>
    </row>
    <row r="30" spans="2:8">
      <c r="B30" t="s">
        <v>26</v>
      </c>
      <c r="C30" t="s">
        <v>0</v>
      </c>
      <c r="D30" t="s">
        <v>117</v>
      </c>
      <c r="E30" t="s">
        <v>128</v>
      </c>
      <c r="F30" t="s">
        <v>160</v>
      </c>
      <c r="G30" t="s">
        <v>160</v>
      </c>
      <c r="H30" t="s">
        <v>154</v>
      </c>
    </row>
    <row r="31" spans="2:8">
      <c r="B31" t="s">
        <v>27</v>
      </c>
      <c r="C31" t="s">
        <v>0</v>
      </c>
      <c r="D31" t="s">
        <v>117</v>
      </c>
      <c r="E31" t="s">
        <v>129</v>
      </c>
      <c r="F31" t="s">
        <v>129</v>
      </c>
      <c r="G31" t="s">
        <v>129</v>
      </c>
      <c r="H31" t="s">
        <v>129</v>
      </c>
    </row>
    <row r="32" spans="2:8">
      <c r="B32" t="s">
        <v>28</v>
      </c>
      <c r="C32" t="s">
        <v>0</v>
      </c>
      <c r="D32" t="s">
        <v>117</v>
      </c>
      <c r="E32" t="s">
        <v>129</v>
      </c>
      <c r="F32" t="s">
        <v>129</v>
      </c>
      <c r="G32" t="s">
        <v>129</v>
      </c>
      <c r="H32" t="s">
        <v>129</v>
      </c>
    </row>
    <row r="33" spans="2:8">
      <c r="B33" t="s">
        <v>29</v>
      </c>
      <c r="C33" t="s">
        <v>0</v>
      </c>
      <c r="D33" t="s">
        <v>118</v>
      </c>
      <c r="E33" t="s">
        <v>126</v>
      </c>
      <c r="F33" t="s">
        <v>136</v>
      </c>
      <c r="G33" t="s">
        <v>136</v>
      </c>
      <c r="H33" t="s">
        <v>136</v>
      </c>
    </row>
    <row r="34" spans="2:8">
      <c r="B34" t="s">
        <v>30</v>
      </c>
      <c r="C34" t="s">
        <v>0</v>
      </c>
      <c r="D34" t="s">
        <v>118</v>
      </c>
      <c r="E34" t="s">
        <v>126</v>
      </c>
      <c r="F34" t="s">
        <v>136</v>
      </c>
      <c r="G34" t="s">
        <v>136</v>
      </c>
      <c r="H34" t="s">
        <v>136</v>
      </c>
    </row>
    <row r="35" spans="2:8">
      <c r="B35" t="s">
        <v>31</v>
      </c>
      <c r="C35" t="s">
        <v>0</v>
      </c>
      <c r="D35" t="s">
        <v>118</v>
      </c>
      <c r="E35" t="s">
        <v>125</v>
      </c>
      <c r="F35" t="s">
        <v>138</v>
      </c>
      <c r="G35" t="s">
        <v>125</v>
      </c>
      <c r="H35" t="s">
        <v>125</v>
      </c>
    </row>
    <row r="36" spans="2:8">
      <c r="B36" t="s">
        <v>32</v>
      </c>
      <c r="C36" t="s">
        <v>0</v>
      </c>
      <c r="D36" t="s">
        <v>118</v>
      </c>
      <c r="E36" t="s">
        <v>126</v>
      </c>
      <c r="F36" t="s">
        <v>138</v>
      </c>
      <c r="G36" t="s">
        <v>136</v>
      </c>
      <c r="H36" t="s">
        <v>136</v>
      </c>
    </row>
    <row r="37" spans="2:8">
      <c r="B37" t="s">
        <v>33</v>
      </c>
      <c r="C37" t="s">
        <v>0</v>
      </c>
      <c r="D37" t="s">
        <v>118</v>
      </c>
      <c r="E37" t="s">
        <v>126</v>
      </c>
      <c r="F37" t="s">
        <v>138</v>
      </c>
      <c r="G37" t="s">
        <v>136</v>
      </c>
      <c r="H37" t="s">
        <v>136</v>
      </c>
    </row>
    <row r="38" spans="2:8">
      <c r="B38" t="s">
        <v>34</v>
      </c>
      <c r="C38" t="s">
        <v>0</v>
      </c>
      <c r="D38" t="s">
        <v>118</v>
      </c>
      <c r="E38" t="s">
        <v>123</v>
      </c>
      <c r="F38" t="s">
        <v>138</v>
      </c>
      <c r="G38" t="s">
        <v>123</v>
      </c>
      <c r="H38" t="s">
        <v>123</v>
      </c>
    </row>
    <row r="39" spans="2:8">
      <c r="B39" t="s">
        <v>35</v>
      </c>
      <c r="C39" t="s">
        <v>0</v>
      </c>
      <c r="D39" t="s">
        <v>118</v>
      </c>
      <c r="E39" t="s">
        <v>125</v>
      </c>
      <c r="F39" t="s">
        <v>138</v>
      </c>
      <c r="G39" t="s">
        <v>125</v>
      </c>
      <c r="H39" t="s">
        <v>125</v>
      </c>
    </row>
    <row r="40" spans="2:8">
      <c r="B40" t="s">
        <v>36</v>
      </c>
      <c r="C40" t="s">
        <v>0</v>
      </c>
      <c r="D40" t="s">
        <v>118</v>
      </c>
      <c r="E40" t="s">
        <v>128</v>
      </c>
      <c r="F40" t="s">
        <v>138</v>
      </c>
      <c r="G40" t="s">
        <v>158</v>
      </c>
      <c r="H40" t="s">
        <v>149</v>
      </c>
    </row>
    <row r="41" spans="2:8">
      <c r="B41" t="s">
        <v>37</v>
      </c>
      <c r="C41" t="s">
        <v>0</v>
      </c>
      <c r="D41" t="s">
        <v>118</v>
      </c>
      <c r="E41" t="s">
        <v>128</v>
      </c>
      <c r="F41" t="s">
        <v>138</v>
      </c>
      <c r="G41" t="s">
        <v>158</v>
      </c>
      <c r="H41" t="s">
        <v>151</v>
      </c>
    </row>
    <row r="42" spans="2:8">
      <c r="B42" t="s">
        <v>38</v>
      </c>
      <c r="C42" t="s">
        <v>0</v>
      </c>
      <c r="D42" t="s">
        <v>118</v>
      </c>
      <c r="E42" t="s">
        <v>125</v>
      </c>
      <c r="F42" t="s">
        <v>138</v>
      </c>
      <c r="G42" t="s">
        <v>125</v>
      </c>
      <c r="H42" t="s">
        <v>125</v>
      </c>
    </row>
    <row r="43" spans="2:8">
      <c r="B43" t="s">
        <v>39</v>
      </c>
      <c r="C43" t="s">
        <v>0</v>
      </c>
      <c r="D43" t="s">
        <v>118</v>
      </c>
      <c r="E43" t="s">
        <v>125</v>
      </c>
      <c r="F43" t="s">
        <v>138</v>
      </c>
      <c r="G43" t="s">
        <v>125</v>
      </c>
      <c r="H43" t="s">
        <v>125</v>
      </c>
    </row>
    <row r="44" spans="2:8">
      <c r="B44" t="s">
        <v>40</v>
      </c>
      <c r="C44" t="s">
        <v>0</v>
      </c>
      <c r="D44" t="s">
        <v>118</v>
      </c>
      <c r="E44" t="s">
        <v>123</v>
      </c>
      <c r="F44" t="s">
        <v>138</v>
      </c>
      <c r="G44" t="s">
        <v>123</v>
      </c>
      <c r="H44" t="s">
        <v>123</v>
      </c>
    </row>
    <row r="45" spans="2:8">
      <c r="B45" t="s">
        <v>41</v>
      </c>
      <c r="C45" t="s">
        <v>0</v>
      </c>
      <c r="D45" t="s">
        <v>118</v>
      </c>
      <c r="E45" t="s">
        <v>125</v>
      </c>
      <c r="F45" t="s">
        <v>138</v>
      </c>
      <c r="G45" t="s">
        <v>125</v>
      </c>
      <c r="H45" t="s">
        <v>125</v>
      </c>
    </row>
    <row r="46" spans="2:8">
      <c r="B46" t="s">
        <v>42</v>
      </c>
      <c r="C46" t="s">
        <v>0</v>
      </c>
      <c r="D46" t="s">
        <v>118</v>
      </c>
      <c r="E46" t="s">
        <v>128</v>
      </c>
      <c r="F46" t="s">
        <v>138</v>
      </c>
      <c r="G46" t="s">
        <v>158</v>
      </c>
      <c r="H46" t="s">
        <v>149</v>
      </c>
    </row>
    <row r="47" spans="2:8">
      <c r="B47" t="s">
        <v>43</v>
      </c>
      <c r="C47" t="s">
        <v>0</v>
      </c>
      <c r="D47" t="s">
        <v>118</v>
      </c>
      <c r="E47" t="s">
        <v>128</v>
      </c>
      <c r="F47" t="s">
        <v>138</v>
      </c>
      <c r="G47" t="s">
        <v>158</v>
      </c>
      <c r="H47" t="s">
        <v>151</v>
      </c>
    </row>
    <row r="48" spans="2:8">
      <c r="B48" t="s">
        <v>44</v>
      </c>
      <c r="C48" t="s">
        <v>0</v>
      </c>
      <c r="D48" t="s">
        <v>118</v>
      </c>
      <c r="E48" t="s">
        <v>125</v>
      </c>
      <c r="F48" t="s">
        <v>138</v>
      </c>
      <c r="G48" t="s">
        <v>125</v>
      </c>
      <c r="H48" t="s">
        <v>125</v>
      </c>
    </row>
    <row r="49" spans="2:8">
      <c r="B49" t="s">
        <v>45</v>
      </c>
      <c r="C49" t="s">
        <v>0</v>
      </c>
      <c r="D49" t="s">
        <v>118</v>
      </c>
      <c r="E49" t="s">
        <v>125</v>
      </c>
      <c r="F49" t="s">
        <v>138</v>
      </c>
      <c r="G49" t="s">
        <v>125</v>
      </c>
      <c r="H49" t="s">
        <v>125</v>
      </c>
    </row>
    <row r="50" spans="2:8">
      <c r="B50" t="s">
        <v>46</v>
      </c>
      <c r="C50" t="s">
        <v>0</v>
      </c>
      <c r="D50" t="s">
        <v>118</v>
      </c>
      <c r="E50" t="s">
        <v>129</v>
      </c>
      <c r="F50" t="s">
        <v>129</v>
      </c>
      <c r="G50" t="s">
        <v>129</v>
      </c>
      <c r="H50" t="s">
        <v>129</v>
      </c>
    </row>
    <row r="51" spans="2:8">
      <c r="B51" t="s">
        <v>47</v>
      </c>
      <c r="C51" t="s">
        <v>0</v>
      </c>
      <c r="D51" t="s">
        <v>118</v>
      </c>
      <c r="E51" t="s">
        <v>129</v>
      </c>
      <c r="F51" t="s">
        <v>129</v>
      </c>
      <c r="G51" t="s">
        <v>129</v>
      </c>
      <c r="H51" t="s">
        <v>129</v>
      </c>
    </row>
    <row r="52" spans="2:8">
      <c r="B52" t="s">
        <v>48</v>
      </c>
      <c r="C52" t="s">
        <v>0</v>
      </c>
      <c r="D52" t="s">
        <v>118</v>
      </c>
      <c r="E52" t="s">
        <v>129</v>
      </c>
      <c r="F52" t="s">
        <v>129</v>
      </c>
      <c r="G52" t="s">
        <v>129</v>
      </c>
      <c r="H52" t="s">
        <v>129</v>
      </c>
    </row>
    <row r="53" spans="2:8">
      <c r="B53" t="s">
        <v>49</v>
      </c>
      <c r="C53" t="s">
        <v>120</v>
      </c>
      <c r="D53" t="s">
        <v>119</v>
      </c>
      <c r="E53" t="s">
        <v>126</v>
      </c>
      <c r="F53" t="s">
        <v>138</v>
      </c>
      <c r="G53" t="s">
        <v>126</v>
      </c>
      <c r="H53" t="s">
        <v>126</v>
      </c>
    </row>
    <row r="54" spans="2:8">
      <c r="B54" t="s">
        <v>50</v>
      </c>
      <c r="C54" t="s">
        <v>120</v>
      </c>
      <c r="D54" t="s">
        <v>119</v>
      </c>
      <c r="E54" t="s">
        <v>128</v>
      </c>
      <c r="F54" t="s">
        <v>138</v>
      </c>
      <c r="G54" t="s">
        <v>158</v>
      </c>
      <c r="H54" t="s">
        <v>149</v>
      </c>
    </row>
    <row r="55" spans="2:8">
      <c r="B55" t="s">
        <v>51</v>
      </c>
      <c r="C55" t="s">
        <v>120</v>
      </c>
      <c r="D55" t="s">
        <v>119</v>
      </c>
      <c r="E55" t="s">
        <v>128</v>
      </c>
      <c r="F55" t="s">
        <v>138</v>
      </c>
      <c r="G55" t="s">
        <v>158</v>
      </c>
      <c r="H55" t="s">
        <v>151</v>
      </c>
    </row>
    <row r="56" spans="2:8">
      <c r="B56" t="s">
        <v>52</v>
      </c>
      <c r="C56" t="s">
        <v>120</v>
      </c>
      <c r="D56" t="s">
        <v>119</v>
      </c>
      <c r="E56" t="s">
        <v>125</v>
      </c>
      <c r="F56" t="s">
        <v>138</v>
      </c>
      <c r="G56" t="s">
        <v>125</v>
      </c>
      <c r="H56" t="s">
        <v>125</v>
      </c>
    </row>
    <row r="57" spans="2:8">
      <c r="B57" t="s">
        <v>53</v>
      </c>
      <c r="C57" t="s">
        <v>120</v>
      </c>
      <c r="D57" t="s">
        <v>119</v>
      </c>
      <c r="E57" t="s">
        <v>125</v>
      </c>
      <c r="F57" t="s">
        <v>138</v>
      </c>
      <c r="G57" t="s">
        <v>125</v>
      </c>
      <c r="H57" t="s">
        <v>125</v>
      </c>
    </row>
    <row r="58" spans="2:8">
      <c r="B58" t="s">
        <v>54</v>
      </c>
      <c r="C58" t="s">
        <v>120</v>
      </c>
      <c r="D58" t="s">
        <v>119</v>
      </c>
      <c r="E58" t="s">
        <v>126</v>
      </c>
      <c r="F58" t="s">
        <v>138</v>
      </c>
      <c r="G58" t="s">
        <v>126</v>
      </c>
      <c r="H58" t="s">
        <v>126</v>
      </c>
    </row>
    <row r="59" spans="2:8">
      <c r="B59" t="s">
        <v>55</v>
      </c>
      <c r="C59" t="s">
        <v>120</v>
      </c>
      <c r="D59" t="s">
        <v>119</v>
      </c>
      <c r="E59" t="s">
        <v>128</v>
      </c>
      <c r="F59" t="s">
        <v>138</v>
      </c>
      <c r="G59" t="s">
        <v>158</v>
      </c>
      <c r="H59" t="s">
        <v>149</v>
      </c>
    </row>
    <row r="60" spans="2:8">
      <c r="B60" t="s">
        <v>56</v>
      </c>
      <c r="C60" t="s">
        <v>120</v>
      </c>
      <c r="D60" t="s">
        <v>119</v>
      </c>
      <c r="E60" t="s">
        <v>128</v>
      </c>
      <c r="F60" t="s">
        <v>138</v>
      </c>
      <c r="G60" t="s">
        <v>158</v>
      </c>
      <c r="H60" t="s">
        <v>151</v>
      </c>
    </row>
    <row r="61" spans="2:8">
      <c r="B61" t="s">
        <v>57</v>
      </c>
      <c r="C61" t="s">
        <v>120</v>
      </c>
      <c r="D61" t="s">
        <v>119</v>
      </c>
      <c r="E61" t="s">
        <v>125</v>
      </c>
      <c r="F61" t="s">
        <v>138</v>
      </c>
      <c r="G61" t="s">
        <v>125</v>
      </c>
      <c r="H61" t="s">
        <v>125</v>
      </c>
    </row>
    <row r="62" spans="2:8">
      <c r="B62" t="s">
        <v>58</v>
      </c>
      <c r="C62" t="s">
        <v>120</v>
      </c>
      <c r="D62" t="s">
        <v>119</v>
      </c>
      <c r="E62" t="s">
        <v>125</v>
      </c>
      <c r="F62" t="s">
        <v>138</v>
      </c>
      <c r="G62" t="s">
        <v>125</v>
      </c>
      <c r="H62" t="s">
        <v>125</v>
      </c>
    </row>
    <row r="63" spans="2:8">
      <c r="B63" t="s">
        <v>59</v>
      </c>
      <c r="C63" t="s">
        <v>120</v>
      </c>
      <c r="D63" t="s">
        <v>119</v>
      </c>
      <c r="E63" t="s">
        <v>129</v>
      </c>
      <c r="F63" t="s">
        <v>129</v>
      </c>
      <c r="G63" t="s">
        <v>129</v>
      </c>
      <c r="H63" t="s">
        <v>129</v>
      </c>
    </row>
    <row r="64" spans="2:8">
      <c r="B64" t="s">
        <v>60</v>
      </c>
      <c r="C64" t="s">
        <v>0</v>
      </c>
      <c r="D64" t="s">
        <v>117</v>
      </c>
      <c r="E64" t="s">
        <v>123</v>
      </c>
      <c r="F64" t="s">
        <v>331</v>
      </c>
      <c r="G64" t="s">
        <v>331</v>
      </c>
      <c r="H64" t="s">
        <v>331</v>
      </c>
    </row>
    <row r="65" spans="2:8">
      <c r="B65" t="s">
        <v>61</v>
      </c>
      <c r="C65" t="s">
        <v>0</v>
      </c>
      <c r="D65" t="s">
        <v>117</v>
      </c>
      <c r="E65" t="s">
        <v>126</v>
      </c>
      <c r="F65" t="s">
        <v>333</v>
      </c>
      <c r="G65" t="s">
        <v>333</v>
      </c>
      <c r="H65" t="s">
        <v>333</v>
      </c>
    </row>
    <row r="66" spans="2:8">
      <c r="B66" t="s">
        <v>62</v>
      </c>
      <c r="C66" t="s">
        <v>0</v>
      </c>
      <c r="D66" t="s">
        <v>117</v>
      </c>
      <c r="E66" t="s">
        <v>123</v>
      </c>
      <c r="F66" t="s">
        <v>123</v>
      </c>
      <c r="G66" t="s">
        <v>123</v>
      </c>
      <c r="H66" t="s">
        <v>123</v>
      </c>
    </row>
    <row r="67" spans="2:8">
      <c r="B67" t="s">
        <v>63</v>
      </c>
      <c r="C67" t="s">
        <v>0</v>
      </c>
      <c r="D67" t="s">
        <v>117</v>
      </c>
      <c r="E67" t="s">
        <v>123</v>
      </c>
      <c r="F67" t="s">
        <v>123</v>
      </c>
      <c r="G67" t="s">
        <v>123</v>
      </c>
      <c r="H67" t="s">
        <v>123</v>
      </c>
    </row>
    <row r="68" spans="2:8">
      <c r="B68" t="s">
        <v>64</v>
      </c>
      <c r="C68" t="s">
        <v>0</v>
      </c>
      <c r="D68" t="s">
        <v>117</v>
      </c>
      <c r="E68" t="s">
        <v>125</v>
      </c>
      <c r="F68" t="s">
        <v>125</v>
      </c>
      <c r="G68" t="s">
        <v>125</v>
      </c>
      <c r="H68" t="s">
        <v>125</v>
      </c>
    </row>
    <row r="69" spans="2:8">
      <c r="B69" t="s">
        <v>65</v>
      </c>
      <c r="C69" t="s">
        <v>0</v>
      </c>
      <c r="D69" t="s">
        <v>117</v>
      </c>
      <c r="E69" t="s">
        <v>125</v>
      </c>
      <c r="F69" t="s">
        <v>125</v>
      </c>
      <c r="G69" t="s">
        <v>125</v>
      </c>
      <c r="H69" t="s">
        <v>125</v>
      </c>
    </row>
    <row r="70" spans="2:8">
      <c r="B70" t="s">
        <v>66</v>
      </c>
      <c r="C70" t="s">
        <v>0</v>
      </c>
      <c r="D70" t="s">
        <v>117</v>
      </c>
      <c r="E70" t="s">
        <v>125</v>
      </c>
      <c r="F70" t="s">
        <v>125</v>
      </c>
      <c r="G70" t="s">
        <v>125</v>
      </c>
      <c r="H70" t="s">
        <v>125</v>
      </c>
    </row>
    <row r="71" spans="2:8">
      <c r="B71" t="s">
        <v>67</v>
      </c>
      <c r="C71" t="s">
        <v>0</v>
      </c>
      <c r="D71" t="s">
        <v>117</v>
      </c>
      <c r="E71" t="s">
        <v>125</v>
      </c>
      <c r="F71" t="s">
        <v>125</v>
      </c>
      <c r="G71" t="s">
        <v>125</v>
      </c>
      <c r="H71" t="s">
        <v>125</v>
      </c>
    </row>
    <row r="72" spans="2:8">
      <c r="B72" t="s">
        <v>68</v>
      </c>
      <c r="C72" t="s">
        <v>0</v>
      </c>
      <c r="D72" t="s">
        <v>117</v>
      </c>
      <c r="E72" t="s">
        <v>126</v>
      </c>
      <c r="F72" t="s">
        <v>137</v>
      </c>
      <c r="G72" t="s">
        <v>137</v>
      </c>
      <c r="H72" t="s">
        <v>137</v>
      </c>
    </row>
    <row r="73" spans="2:8">
      <c r="B73" t="s">
        <v>69</v>
      </c>
      <c r="C73" t="s">
        <v>0</v>
      </c>
      <c r="D73" t="s">
        <v>117</v>
      </c>
      <c r="E73" t="s">
        <v>126</v>
      </c>
      <c r="F73" t="s">
        <v>136</v>
      </c>
      <c r="G73" t="s">
        <v>136</v>
      </c>
      <c r="H73" t="s">
        <v>136</v>
      </c>
    </row>
    <row r="74" spans="2:8">
      <c r="B74" t="s">
        <v>70</v>
      </c>
      <c r="C74" t="s">
        <v>0</v>
      </c>
      <c r="D74" t="s">
        <v>117</v>
      </c>
      <c r="E74" t="s">
        <v>127</v>
      </c>
      <c r="F74" t="s">
        <v>127</v>
      </c>
      <c r="G74" t="s">
        <v>127</v>
      </c>
      <c r="H74" t="s">
        <v>127</v>
      </c>
    </row>
    <row r="75" spans="2:8">
      <c r="B75" t="s">
        <v>71</v>
      </c>
      <c r="C75" t="s">
        <v>0</v>
      </c>
      <c r="D75" t="s">
        <v>117</v>
      </c>
      <c r="E75" t="s">
        <v>127</v>
      </c>
      <c r="F75" t="s">
        <v>127</v>
      </c>
      <c r="G75" t="s">
        <v>127</v>
      </c>
      <c r="H75" t="s">
        <v>127</v>
      </c>
    </row>
    <row r="76" spans="2:8">
      <c r="B76" t="s">
        <v>72</v>
      </c>
      <c r="C76" t="s">
        <v>0</v>
      </c>
      <c r="D76" t="s">
        <v>117</v>
      </c>
      <c r="E76" t="s">
        <v>128</v>
      </c>
      <c r="F76" t="s">
        <v>158</v>
      </c>
      <c r="G76" t="s">
        <v>158</v>
      </c>
      <c r="H76" t="s">
        <v>148</v>
      </c>
    </row>
    <row r="77" spans="2:8">
      <c r="B77" t="s">
        <v>73</v>
      </c>
      <c r="C77" t="s">
        <v>0</v>
      </c>
      <c r="D77" t="s">
        <v>117</v>
      </c>
      <c r="E77" t="s">
        <v>128</v>
      </c>
      <c r="F77" t="s">
        <v>158</v>
      </c>
      <c r="G77" t="s">
        <v>158</v>
      </c>
      <c r="H77" t="s">
        <v>148</v>
      </c>
    </row>
    <row r="78" spans="2:8">
      <c r="B78" t="s">
        <v>74</v>
      </c>
      <c r="C78" t="s">
        <v>0</v>
      </c>
      <c r="D78" t="s">
        <v>117</v>
      </c>
      <c r="E78" t="s">
        <v>128</v>
      </c>
      <c r="F78" t="s">
        <v>158</v>
      </c>
      <c r="G78" t="s">
        <v>158</v>
      </c>
      <c r="H78" t="s">
        <v>148</v>
      </c>
    </row>
    <row r="79" spans="2:8">
      <c r="B79" t="s">
        <v>75</v>
      </c>
      <c r="C79" t="s">
        <v>0</v>
      </c>
      <c r="D79" t="s">
        <v>117</v>
      </c>
      <c r="E79" t="s">
        <v>128</v>
      </c>
      <c r="F79" t="s">
        <v>158</v>
      </c>
      <c r="G79" t="s">
        <v>158</v>
      </c>
      <c r="H79" t="s">
        <v>155</v>
      </c>
    </row>
    <row r="80" spans="2:8">
      <c r="B80" t="s">
        <v>76</v>
      </c>
      <c r="C80" t="s">
        <v>0</v>
      </c>
      <c r="D80" t="s">
        <v>117</v>
      </c>
      <c r="E80" t="s">
        <v>128</v>
      </c>
      <c r="F80" t="s">
        <v>139</v>
      </c>
      <c r="G80" t="s">
        <v>139</v>
      </c>
      <c r="H80" t="s">
        <v>139</v>
      </c>
    </row>
    <row r="81" spans="2:8">
      <c r="B81" t="s">
        <v>77</v>
      </c>
      <c r="C81" t="s">
        <v>0</v>
      </c>
      <c r="D81" t="s">
        <v>117</v>
      </c>
      <c r="E81" t="s">
        <v>128</v>
      </c>
      <c r="F81" t="s">
        <v>158</v>
      </c>
      <c r="G81" t="s">
        <v>158</v>
      </c>
      <c r="H81" t="s">
        <v>149</v>
      </c>
    </row>
    <row r="82" spans="2:8">
      <c r="B82" t="s">
        <v>78</v>
      </c>
      <c r="C82" t="s">
        <v>0</v>
      </c>
      <c r="D82" t="s">
        <v>117</v>
      </c>
      <c r="E82" t="s">
        <v>128</v>
      </c>
      <c r="F82" t="s">
        <v>158</v>
      </c>
      <c r="G82" t="s">
        <v>158</v>
      </c>
      <c r="H82" t="s">
        <v>149</v>
      </c>
    </row>
    <row r="83" spans="2:8">
      <c r="B83" t="s">
        <v>79</v>
      </c>
      <c r="C83" t="s">
        <v>0</v>
      </c>
      <c r="D83" t="s">
        <v>117</v>
      </c>
      <c r="E83" t="s">
        <v>128</v>
      </c>
      <c r="F83" t="s">
        <v>140</v>
      </c>
      <c r="G83" t="s">
        <v>140</v>
      </c>
      <c r="H83" t="s">
        <v>140</v>
      </c>
    </row>
    <row r="84" spans="2:8">
      <c r="B84" t="s">
        <v>80</v>
      </c>
      <c r="C84" t="s">
        <v>0</v>
      </c>
      <c r="D84" t="s">
        <v>117</v>
      </c>
      <c r="E84" t="s">
        <v>128</v>
      </c>
      <c r="F84" t="s">
        <v>141</v>
      </c>
      <c r="G84" t="s">
        <v>141</v>
      </c>
      <c r="H84" t="s">
        <v>140</v>
      </c>
    </row>
    <row r="85" spans="2:8">
      <c r="B85" t="s">
        <v>81</v>
      </c>
      <c r="C85" t="s">
        <v>0</v>
      </c>
      <c r="D85" t="s">
        <v>117</v>
      </c>
      <c r="E85" t="s">
        <v>128</v>
      </c>
      <c r="F85" t="s">
        <v>160</v>
      </c>
      <c r="G85" t="s">
        <v>160</v>
      </c>
      <c r="H85" t="s">
        <v>150</v>
      </c>
    </row>
    <row r="86" spans="2:8">
      <c r="B86" t="s">
        <v>82</v>
      </c>
      <c r="C86" t="s">
        <v>0</v>
      </c>
      <c r="D86" t="s">
        <v>117</v>
      </c>
      <c r="E86" t="s">
        <v>128</v>
      </c>
      <c r="F86" t="s">
        <v>158</v>
      </c>
      <c r="G86" t="s">
        <v>158</v>
      </c>
      <c r="H86" t="s">
        <v>151</v>
      </c>
    </row>
    <row r="87" spans="2:8">
      <c r="B87" t="s">
        <v>83</v>
      </c>
      <c r="C87" t="s">
        <v>0</v>
      </c>
      <c r="D87" t="s">
        <v>117</v>
      </c>
      <c r="E87" t="s">
        <v>128</v>
      </c>
      <c r="F87" t="s">
        <v>158</v>
      </c>
      <c r="G87" t="s">
        <v>158</v>
      </c>
      <c r="H87" t="s">
        <v>152</v>
      </c>
    </row>
    <row r="88" spans="2:8">
      <c r="B88" t="s">
        <v>84</v>
      </c>
      <c r="C88" t="s">
        <v>0</v>
      </c>
      <c r="D88" t="s">
        <v>117</v>
      </c>
      <c r="E88" t="s">
        <v>128</v>
      </c>
      <c r="F88" t="s">
        <v>158</v>
      </c>
      <c r="G88" t="s">
        <v>158</v>
      </c>
      <c r="H88" t="s">
        <v>156</v>
      </c>
    </row>
    <row r="89" spans="2:8">
      <c r="B89" t="s">
        <v>85</v>
      </c>
      <c r="C89" t="s">
        <v>0</v>
      </c>
      <c r="D89" t="s">
        <v>117</v>
      </c>
      <c r="E89" t="s">
        <v>128</v>
      </c>
      <c r="F89" t="s">
        <v>158</v>
      </c>
      <c r="G89" t="s">
        <v>158</v>
      </c>
      <c r="H89" t="s">
        <v>153</v>
      </c>
    </row>
    <row r="90" spans="2:8">
      <c r="B90" t="s">
        <v>86</v>
      </c>
      <c r="C90" t="s">
        <v>0</v>
      </c>
      <c r="D90" t="s">
        <v>117</v>
      </c>
      <c r="E90" t="s">
        <v>128</v>
      </c>
      <c r="F90" t="s">
        <v>160</v>
      </c>
      <c r="G90" t="s">
        <v>160</v>
      </c>
      <c r="H90" t="s">
        <v>154</v>
      </c>
    </row>
    <row r="91" spans="2:8">
      <c r="B91" t="s">
        <v>87</v>
      </c>
      <c r="C91" t="s">
        <v>0</v>
      </c>
      <c r="D91" t="s">
        <v>117</v>
      </c>
      <c r="E91" t="s">
        <v>128</v>
      </c>
      <c r="F91" t="s">
        <v>160</v>
      </c>
      <c r="G91" t="s">
        <v>160</v>
      </c>
      <c r="H91" t="s">
        <v>157</v>
      </c>
    </row>
    <row r="92" spans="2:8">
      <c r="B92" t="s">
        <v>879</v>
      </c>
      <c r="C92" t="s">
        <v>0</v>
      </c>
      <c r="D92" t="s">
        <v>117</v>
      </c>
      <c r="E92" t="s">
        <v>985</v>
      </c>
      <c r="F92" t="s">
        <v>985</v>
      </c>
      <c r="G92" t="s">
        <v>985</v>
      </c>
      <c r="H92" t="s">
        <v>985</v>
      </c>
    </row>
    <row r="93" spans="2:8">
      <c r="B93" t="s">
        <v>88</v>
      </c>
      <c r="C93" t="s">
        <v>0</v>
      </c>
      <c r="D93" t="s">
        <v>117</v>
      </c>
      <c r="E93" t="s">
        <v>133</v>
      </c>
      <c r="F93" t="s">
        <v>133</v>
      </c>
      <c r="G93" t="s">
        <v>133</v>
      </c>
      <c r="H93" t="s">
        <v>133</v>
      </c>
    </row>
    <row r="94" spans="2:8">
      <c r="B94" t="s">
        <v>89</v>
      </c>
      <c r="C94" t="s">
        <v>0</v>
      </c>
      <c r="D94" t="s">
        <v>117</v>
      </c>
      <c r="E94" t="s">
        <v>133</v>
      </c>
      <c r="F94" t="s">
        <v>133</v>
      </c>
      <c r="G94" t="s">
        <v>133</v>
      </c>
      <c r="H94" t="s">
        <v>133</v>
      </c>
    </row>
    <row r="95" spans="2:8">
      <c r="B95" t="s">
        <v>90</v>
      </c>
      <c r="C95" t="s">
        <v>0</v>
      </c>
      <c r="D95" t="s">
        <v>117</v>
      </c>
      <c r="E95" t="s">
        <v>133</v>
      </c>
      <c r="F95" t="s">
        <v>133</v>
      </c>
      <c r="G95" t="s">
        <v>133</v>
      </c>
      <c r="H95" t="s">
        <v>133</v>
      </c>
    </row>
    <row r="96" spans="2:8">
      <c r="B96" t="s">
        <v>91</v>
      </c>
      <c r="C96" t="s">
        <v>0</v>
      </c>
      <c r="D96" t="s">
        <v>117</v>
      </c>
      <c r="E96" t="s">
        <v>134</v>
      </c>
      <c r="F96" t="s">
        <v>134</v>
      </c>
      <c r="G96" t="s">
        <v>134</v>
      </c>
      <c r="H96" t="s">
        <v>134</v>
      </c>
    </row>
    <row r="97" spans="2:8">
      <c r="B97" t="s">
        <v>92</v>
      </c>
      <c r="C97" t="s">
        <v>0</v>
      </c>
      <c r="D97" t="s">
        <v>117</v>
      </c>
      <c r="E97" t="s">
        <v>134</v>
      </c>
      <c r="F97" t="s">
        <v>134</v>
      </c>
      <c r="G97" t="s">
        <v>134</v>
      </c>
      <c r="H97" t="s">
        <v>134</v>
      </c>
    </row>
    <row r="98" spans="2:8">
      <c r="B98" t="s">
        <v>93</v>
      </c>
      <c r="C98" t="s">
        <v>1</v>
      </c>
      <c r="D98" t="s">
        <v>121</v>
      </c>
    </row>
    <row r="99" spans="2:8">
      <c r="B99" t="s">
        <v>94</v>
      </c>
      <c r="C99" t="s">
        <v>1</v>
      </c>
      <c r="D99" t="s">
        <v>121</v>
      </c>
    </row>
    <row r="100" spans="2:8">
      <c r="B100" t="s">
        <v>95</v>
      </c>
      <c r="C100" t="s">
        <v>1</v>
      </c>
      <c r="D100" t="s">
        <v>129</v>
      </c>
      <c r="E100" t="s">
        <v>121</v>
      </c>
    </row>
    <row r="101" spans="2:8">
      <c r="B101" t="s">
        <v>96</v>
      </c>
      <c r="C101" t="s">
        <v>1</v>
      </c>
      <c r="D101" t="s">
        <v>129</v>
      </c>
      <c r="E101" t="s">
        <v>121</v>
      </c>
    </row>
    <row r="102" spans="2:8">
      <c r="B102" t="s">
        <v>97</v>
      </c>
      <c r="C102" t="s">
        <v>1</v>
      </c>
      <c r="D102" t="s">
        <v>130</v>
      </c>
    </row>
    <row r="103" spans="2:8">
      <c r="B103" t="s">
        <v>98</v>
      </c>
      <c r="C103" t="s">
        <v>1</v>
      </c>
      <c r="D103" t="s">
        <v>131</v>
      </c>
    </row>
    <row r="104" spans="2:8">
      <c r="B104" t="s">
        <v>99</v>
      </c>
      <c r="C104" t="s">
        <v>1</v>
      </c>
      <c r="D104" t="s">
        <v>131</v>
      </c>
    </row>
    <row r="105" spans="2:8">
      <c r="B105" t="s">
        <v>100</v>
      </c>
      <c r="C105" t="s">
        <v>1</v>
      </c>
      <c r="D105" t="s">
        <v>131</v>
      </c>
    </row>
    <row r="106" spans="2:8">
      <c r="B106" t="s">
        <v>101</v>
      </c>
      <c r="C106" t="s">
        <v>1</v>
      </c>
      <c r="D106" t="s">
        <v>132</v>
      </c>
    </row>
    <row r="107" spans="2:8">
      <c r="B107" t="s">
        <v>102</v>
      </c>
      <c r="C107" t="s">
        <v>1</v>
      </c>
      <c r="D107" t="s">
        <v>132</v>
      </c>
    </row>
    <row r="108" spans="2:8">
      <c r="B108" t="s">
        <v>103</v>
      </c>
      <c r="C108" t="s">
        <v>1</v>
      </c>
      <c r="D108" t="s">
        <v>121</v>
      </c>
    </row>
    <row r="109" spans="2:8">
      <c r="B109" t="s">
        <v>104</v>
      </c>
      <c r="C109" t="s">
        <v>1</v>
      </c>
      <c r="D109" t="s">
        <v>121</v>
      </c>
    </row>
    <row r="110" spans="2:8">
      <c r="B110" t="s">
        <v>105</v>
      </c>
      <c r="C110" t="s">
        <v>1</v>
      </c>
      <c r="D110" t="s">
        <v>121</v>
      </c>
    </row>
    <row r="111" spans="2:8">
      <c r="B111" t="s">
        <v>106</v>
      </c>
      <c r="C111" t="s">
        <v>1</v>
      </c>
      <c r="D111" t="s">
        <v>131</v>
      </c>
    </row>
    <row r="112" spans="2:8">
      <c r="B112" t="s">
        <v>107</v>
      </c>
      <c r="C112" t="s">
        <v>1</v>
      </c>
      <c r="D112" t="s">
        <v>131</v>
      </c>
    </row>
    <row r="113" spans="2:4">
      <c r="B113" t="s">
        <v>108</v>
      </c>
      <c r="C113" t="s">
        <v>1</v>
      </c>
      <c r="D113" t="s">
        <v>131</v>
      </c>
    </row>
    <row r="114" spans="2:4">
      <c r="B114" t="s">
        <v>109</v>
      </c>
      <c r="C114" t="s">
        <v>1</v>
      </c>
      <c r="D114" t="s">
        <v>132</v>
      </c>
    </row>
    <row r="115" spans="2:4">
      <c r="B115" t="s">
        <v>110</v>
      </c>
      <c r="C115" t="s">
        <v>1</v>
      </c>
      <c r="D115" t="s">
        <v>132</v>
      </c>
    </row>
    <row r="116" spans="2:4">
      <c r="B116" t="s">
        <v>111</v>
      </c>
      <c r="C116" t="s">
        <v>1</v>
      </c>
      <c r="D116" t="s">
        <v>130</v>
      </c>
    </row>
    <row r="117" spans="2:4">
      <c r="B117" t="s">
        <v>112</v>
      </c>
      <c r="C117" t="s">
        <v>1</v>
      </c>
      <c r="D117" t="s">
        <v>130</v>
      </c>
    </row>
  </sheetData>
  <phoneticPr fontId="1" type="noConversion"/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D44"/>
  <sheetViews>
    <sheetView topLeftCell="C22" zoomScale="85" zoomScaleNormal="85" workbookViewId="0">
      <selection activeCell="AC41" sqref="AC41"/>
    </sheetView>
  </sheetViews>
  <sheetFormatPr defaultRowHeight="16.5"/>
  <cols>
    <col min="2" max="3" width="9.375" bestFit="1" customWidth="1"/>
    <col min="5" max="5" width="9.375" bestFit="1" customWidth="1"/>
    <col min="7" max="7" width="0" hidden="1" customWidth="1"/>
    <col min="9" max="9" width="0" hidden="1" customWidth="1"/>
    <col min="11" max="11" width="0" hidden="1" customWidth="1"/>
    <col min="20" max="20" width="12.625" bestFit="1" customWidth="1"/>
    <col min="21" max="21" width="13.625" bestFit="1" customWidth="1"/>
    <col min="23" max="23" width="9" customWidth="1"/>
    <col min="25" max="25" width="9" customWidth="1"/>
    <col min="27" max="27" width="10" customWidth="1"/>
    <col min="28" max="28" width="9.875" bestFit="1" customWidth="1"/>
  </cols>
  <sheetData>
    <row r="2" spans="2:29">
      <c r="B2" s="97" t="s">
        <v>357</v>
      </c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R2" s="2" t="s">
        <v>357</v>
      </c>
    </row>
    <row r="3" spans="2:29">
      <c r="B3" s="97" t="s">
        <v>309</v>
      </c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R3" t="s">
        <v>309</v>
      </c>
    </row>
    <row r="4" spans="2:29">
      <c r="B4" s="97" t="s">
        <v>358</v>
      </c>
      <c r="C4" s="97" t="s">
        <v>359</v>
      </c>
      <c r="D4" s="97">
        <v>2017</v>
      </c>
      <c r="E4" s="97">
        <v>2020</v>
      </c>
      <c r="F4" s="97">
        <v>2025</v>
      </c>
      <c r="G4" s="97">
        <v>2030</v>
      </c>
      <c r="H4" s="97">
        <v>2035</v>
      </c>
      <c r="I4" s="97">
        <v>2040</v>
      </c>
      <c r="J4" s="97">
        <v>2045</v>
      </c>
      <c r="K4" s="97">
        <v>2050</v>
      </c>
      <c r="L4" s="97">
        <v>2055</v>
      </c>
      <c r="M4" s="97">
        <v>2060</v>
      </c>
      <c r="R4" t="s">
        <v>163</v>
      </c>
      <c r="S4" t="s">
        <v>359</v>
      </c>
      <c r="T4">
        <v>2017</v>
      </c>
      <c r="U4">
        <v>2020</v>
      </c>
      <c r="V4">
        <v>2025</v>
      </c>
      <c r="W4">
        <v>2030</v>
      </c>
      <c r="X4">
        <v>2035</v>
      </c>
      <c r="Y4">
        <v>2040</v>
      </c>
      <c r="Z4">
        <v>2045</v>
      </c>
      <c r="AA4">
        <v>2050</v>
      </c>
      <c r="AB4">
        <v>2055</v>
      </c>
      <c r="AC4">
        <v>2060</v>
      </c>
    </row>
    <row r="5" spans="2:29">
      <c r="B5" s="97" t="s">
        <v>360</v>
      </c>
      <c r="C5" s="97" t="s">
        <v>362</v>
      </c>
      <c r="D5" s="97">
        <v>29067.250232558101</v>
      </c>
      <c r="E5" s="97">
        <v>26297.610708925</v>
      </c>
      <c r="F5" s="97">
        <v>21975.034951349298</v>
      </c>
      <c r="G5" s="97">
        <v>17290.303030302999</v>
      </c>
      <c r="H5" s="97">
        <v>12967.727272727299</v>
      </c>
      <c r="I5" s="97">
        <v>8645.1515151515196</v>
      </c>
      <c r="J5" s="97">
        <v>4322.5757575757598</v>
      </c>
      <c r="K5" s="97"/>
      <c r="L5" s="97"/>
      <c r="M5" s="97"/>
      <c r="P5" t="s">
        <v>123</v>
      </c>
      <c r="R5" t="s">
        <v>1000</v>
      </c>
      <c r="S5" t="s">
        <v>361</v>
      </c>
      <c r="T5">
        <v>1073.4779186119599</v>
      </c>
      <c r="U5">
        <v>2236.4123304415798</v>
      </c>
      <c r="V5">
        <v>2236.4123304415798</v>
      </c>
      <c r="W5">
        <v>523.87696176517704</v>
      </c>
    </row>
    <row r="6" spans="2:29">
      <c r="B6" s="97" t="s">
        <v>360</v>
      </c>
      <c r="C6" s="97" t="s">
        <v>363</v>
      </c>
      <c r="D6" s="97">
        <v>929.03645543975699</v>
      </c>
      <c r="E6" s="97">
        <v>2008.6061972587399</v>
      </c>
      <c r="F6" s="97">
        <v>2252.8808031766898</v>
      </c>
      <c r="G6" s="97">
        <v>2435.03426439638</v>
      </c>
      <c r="H6" s="97">
        <v>2871.3816643309301</v>
      </c>
      <c r="I6" s="97">
        <v>2882.0461076064898</v>
      </c>
      <c r="J6" s="97">
        <v>2908.58149073599</v>
      </c>
      <c r="K6" s="97">
        <v>2908.58149073599</v>
      </c>
      <c r="L6" s="97">
        <v>2908.58149073599</v>
      </c>
      <c r="M6" s="97">
        <v>2908.58149073599</v>
      </c>
      <c r="P6" t="s">
        <v>123</v>
      </c>
      <c r="R6" t="s">
        <v>1000</v>
      </c>
      <c r="S6" t="s">
        <v>362</v>
      </c>
      <c r="T6">
        <v>33896.250232558101</v>
      </c>
      <c r="U6">
        <v>30687.610708925</v>
      </c>
      <c r="V6">
        <v>25633.368284682601</v>
      </c>
      <c r="W6">
        <v>20216.9696969697</v>
      </c>
      <c r="X6">
        <v>15162.727272727299</v>
      </c>
      <c r="Y6">
        <v>10108.484848484801</v>
      </c>
      <c r="Z6">
        <v>5054.2424242424204</v>
      </c>
    </row>
    <row r="7" spans="2:29">
      <c r="B7" s="97" t="s">
        <v>360</v>
      </c>
      <c r="C7" s="97" t="s">
        <v>364</v>
      </c>
      <c r="D7" s="97">
        <v>52844.836882240001</v>
      </c>
      <c r="E7" s="97">
        <v>52628.288331636897</v>
      </c>
      <c r="F7" s="97">
        <v>50101.454260709201</v>
      </c>
      <c r="G7" s="97">
        <v>3417.3950670387699</v>
      </c>
      <c r="H7" s="97"/>
      <c r="I7" s="97"/>
      <c r="J7" s="97"/>
      <c r="K7" s="97"/>
      <c r="L7" s="97"/>
      <c r="M7" s="97"/>
      <c r="P7" t="s">
        <v>149</v>
      </c>
      <c r="R7" t="s">
        <v>1000</v>
      </c>
      <c r="S7" t="s">
        <v>363</v>
      </c>
      <c r="T7">
        <v>929.03645543975699</v>
      </c>
      <c r="U7">
        <v>2008.6061972587399</v>
      </c>
      <c r="V7">
        <v>2252.8808031766898</v>
      </c>
      <c r="W7">
        <v>2403.2036375877501</v>
      </c>
      <c r="X7">
        <v>2866.7372327240901</v>
      </c>
      <c r="Y7">
        <v>2865.5539380471901</v>
      </c>
      <c r="Z7">
        <v>2908.58149073599</v>
      </c>
      <c r="AA7">
        <v>2908.58149073599</v>
      </c>
      <c r="AB7">
        <v>2901.2006901888199</v>
      </c>
      <c r="AC7">
        <v>2900.6977899511398</v>
      </c>
    </row>
    <row r="8" spans="2:29">
      <c r="B8" s="97" t="s">
        <v>360</v>
      </c>
      <c r="C8" s="97" t="s">
        <v>366</v>
      </c>
      <c r="D8" s="97">
        <v>2899.8147241842798</v>
      </c>
      <c r="E8" s="97">
        <v>2849.6296002608501</v>
      </c>
      <c r="F8" s="97">
        <v>2849.6296002608501</v>
      </c>
      <c r="G8" s="97"/>
      <c r="H8" s="97"/>
      <c r="I8" s="97"/>
      <c r="J8" s="97"/>
      <c r="K8" s="97"/>
      <c r="L8" s="97"/>
      <c r="M8" s="97"/>
      <c r="P8" t="s">
        <v>123</v>
      </c>
      <c r="R8" t="s">
        <v>1000</v>
      </c>
      <c r="S8" t="s">
        <v>364</v>
      </c>
      <c r="T8">
        <v>52844.836882240001</v>
      </c>
      <c r="U8">
        <v>52628.288331636897</v>
      </c>
      <c r="V8">
        <v>50101.454260709201</v>
      </c>
      <c r="W8">
        <v>2456.8613567983198</v>
      </c>
    </row>
    <row r="9" spans="2:29">
      <c r="B9" s="97" t="s">
        <v>360</v>
      </c>
      <c r="C9" s="97" t="s">
        <v>368</v>
      </c>
      <c r="D9" s="97">
        <v>482.35087290795502</v>
      </c>
      <c r="E9" s="97">
        <v>590.55688320245599</v>
      </c>
      <c r="F9" s="97">
        <v>590.55688320245599</v>
      </c>
      <c r="G9" s="97">
        <v>590.55688320245599</v>
      </c>
      <c r="H9" s="97">
        <v>590.55688320245599</v>
      </c>
      <c r="I9" s="97">
        <v>590.55688320245599</v>
      </c>
      <c r="J9" s="97">
        <v>590.55688320245599</v>
      </c>
      <c r="K9" s="97">
        <v>590.55688320245599</v>
      </c>
      <c r="L9" s="97">
        <v>590.55688320245599</v>
      </c>
      <c r="M9" s="97">
        <v>590.55688320245599</v>
      </c>
      <c r="P9" t="s">
        <v>127</v>
      </c>
      <c r="R9" t="s">
        <v>1000</v>
      </c>
      <c r="S9" t="s">
        <v>366</v>
      </c>
      <c r="T9">
        <v>2899.8147241842798</v>
      </c>
      <c r="U9">
        <v>2849.6296002608501</v>
      </c>
      <c r="V9">
        <v>2849.6296002608501</v>
      </c>
    </row>
    <row r="10" spans="2:29">
      <c r="B10" s="97" t="s">
        <v>360</v>
      </c>
      <c r="C10" s="97" t="s">
        <v>369</v>
      </c>
      <c r="D10" s="97">
        <v>2119.2343797488902</v>
      </c>
      <c r="E10" s="97">
        <v>1921.9948579112499</v>
      </c>
      <c r="F10" s="97">
        <v>1921.9948579112499</v>
      </c>
      <c r="G10" s="97">
        <v>1921.9948579112399</v>
      </c>
      <c r="H10" s="97">
        <v>1921.9948579112399</v>
      </c>
      <c r="I10" s="97">
        <v>1921.9948579112499</v>
      </c>
      <c r="J10" s="97">
        <v>1921.9948579112499</v>
      </c>
      <c r="K10" s="97">
        <v>1921.9948579112499</v>
      </c>
      <c r="L10" s="97">
        <v>1921.9948579112499</v>
      </c>
      <c r="M10" s="97">
        <v>1921.9948579112499</v>
      </c>
      <c r="P10" t="s">
        <v>148</v>
      </c>
      <c r="R10" t="s">
        <v>1000</v>
      </c>
      <c r="S10" t="s">
        <v>368</v>
      </c>
      <c r="T10">
        <v>482.35087290795599</v>
      </c>
      <c r="U10">
        <v>590.55688320245599</v>
      </c>
      <c r="V10">
        <v>590.55688320245599</v>
      </c>
      <c r="W10">
        <v>590.55688320245599</v>
      </c>
      <c r="X10">
        <v>590.55688320245599</v>
      </c>
      <c r="Y10">
        <v>590.55688320245599</v>
      </c>
      <c r="Z10">
        <v>590.55688320245599</v>
      </c>
      <c r="AA10">
        <v>590.55688320245599</v>
      </c>
      <c r="AB10">
        <v>590.55688320245599</v>
      </c>
      <c r="AC10">
        <v>590.55688320243996</v>
      </c>
    </row>
    <row r="11" spans="2:29">
      <c r="B11" s="97" t="s">
        <v>360</v>
      </c>
      <c r="C11" s="97" t="s">
        <v>370</v>
      </c>
      <c r="D11" s="97">
        <v>40707.983095081399</v>
      </c>
      <c r="E11" s="97">
        <v>53341.9748063593</v>
      </c>
      <c r="F11" s="97">
        <v>70121.272369866201</v>
      </c>
      <c r="G11" s="97">
        <v>103231.67525654301</v>
      </c>
      <c r="H11" s="97">
        <v>87330.025316826999</v>
      </c>
      <c r="I11" s="97">
        <v>66818.6541875002</v>
      </c>
      <c r="J11" s="97">
        <v>38941.403357909403</v>
      </c>
      <c r="K11" s="97">
        <v>22903.643230701698</v>
      </c>
      <c r="L11" s="97">
        <v>22903.643230701698</v>
      </c>
      <c r="M11" s="97">
        <v>22903.643230701698</v>
      </c>
      <c r="P11" t="s">
        <v>151</v>
      </c>
      <c r="R11" t="s">
        <v>1000</v>
      </c>
      <c r="S11" t="s">
        <v>369</v>
      </c>
      <c r="T11">
        <v>2119.2343797488802</v>
      </c>
      <c r="U11">
        <v>1921.9948579112499</v>
      </c>
      <c r="V11">
        <v>1921.9948579112499</v>
      </c>
      <c r="W11">
        <v>1921.9948579112499</v>
      </c>
      <c r="X11">
        <v>1921.9948579112399</v>
      </c>
      <c r="Y11">
        <v>1921.9948579112399</v>
      </c>
      <c r="Z11">
        <v>1921.9948579112499</v>
      </c>
      <c r="AA11">
        <v>1921.9948579112499</v>
      </c>
      <c r="AB11">
        <v>1921.9948579112499</v>
      </c>
      <c r="AC11">
        <v>1921.9948579112499</v>
      </c>
    </row>
    <row r="12" spans="2:29">
      <c r="B12" s="97" t="s">
        <v>360</v>
      </c>
      <c r="C12" s="97" t="s">
        <v>371</v>
      </c>
      <c r="D12" s="97">
        <v>26283.1697350043</v>
      </c>
      <c r="E12" s="97">
        <v>28704.173937454801</v>
      </c>
      <c r="F12" s="97">
        <v>31554.233761031901</v>
      </c>
      <c r="G12" s="97">
        <v>27686.295429034501</v>
      </c>
      <c r="H12" s="97">
        <v>23614.7813953529</v>
      </c>
      <c r="I12" s="97">
        <v>20900.4387062319</v>
      </c>
      <c r="J12" s="97">
        <v>15471.7533279898</v>
      </c>
      <c r="K12" s="97">
        <v>15471.7533279898</v>
      </c>
      <c r="L12" s="97">
        <v>11400.2392943083</v>
      </c>
      <c r="M12" s="97">
        <v>11400.2392943083</v>
      </c>
      <c r="P12" t="s">
        <v>126</v>
      </c>
      <c r="R12" t="s">
        <v>1000</v>
      </c>
      <c r="S12" t="s">
        <v>370</v>
      </c>
      <c r="T12">
        <v>56322.5131359808</v>
      </c>
      <c r="U12">
        <v>61337.891054321801</v>
      </c>
      <c r="V12">
        <v>65987.435426237498</v>
      </c>
      <c r="W12">
        <v>104435.51922337399</v>
      </c>
      <c r="X12">
        <v>87510.979550747797</v>
      </c>
      <c r="Y12">
        <v>66939.259940189193</v>
      </c>
      <c r="Z12">
        <v>39002.296144038402</v>
      </c>
      <c r="AA12">
        <v>22903.643230701698</v>
      </c>
      <c r="AB12">
        <v>22903.643230701698</v>
      </c>
      <c r="AC12">
        <v>22903.643230701698</v>
      </c>
    </row>
    <row r="13" spans="2:29">
      <c r="B13" s="97" t="s">
        <v>360</v>
      </c>
      <c r="C13" s="97" t="s">
        <v>372</v>
      </c>
      <c r="D13" s="97">
        <v>104.99128089790599</v>
      </c>
      <c r="E13" s="97">
        <v>105.359397864662</v>
      </c>
      <c r="F13" s="97">
        <v>105.359397864662</v>
      </c>
      <c r="G13" s="97">
        <v>105.359397864662</v>
      </c>
      <c r="H13" s="97">
        <v>105.359397864662</v>
      </c>
      <c r="I13" s="97">
        <v>105.359397864662</v>
      </c>
      <c r="J13" s="97">
        <v>105.359397864662</v>
      </c>
      <c r="K13" s="97">
        <v>105.359397864662</v>
      </c>
      <c r="L13" s="97">
        <v>105.359397864662</v>
      </c>
      <c r="M13" s="97">
        <v>105.359397864662</v>
      </c>
      <c r="P13" t="s">
        <v>127</v>
      </c>
      <c r="R13" t="s">
        <v>1000</v>
      </c>
      <c r="S13" t="s">
        <v>371</v>
      </c>
      <c r="T13">
        <v>26283.1697350043</v>
      </c>
      <c r="U13">
        <v>28704.173937454801</v>
      </c>
      <c r="V13">
        <v>31554.233761031901</v>
      </c>
      <c r="W13">
        <v>27686.295429034501</v>
      </c>
      <c r="X13">
        <v>23614.7813953529</v>
      </c>
      <c r="Y13">
        <v>20900.4387062319</v>
      </c>
      <c r="Z13">
        <v>15471.7533279898</v>
      </c>
      <c r="AA13">
        <v>15471.7533279898</v>
      </c>
      <c r="AB13">
        <v>11400.2392943083</v>
      </c>
      <c r="AC13">
        <v>11400.2392943083</v>
      </c>
    </row>
    <row r="14" spans="2:29">
      <c r="B14" s="97" t="s">
        <v>360</v>
      </c>
      <c r="C14" s="97" t="s">
        <v>373</v>
      </c>
      <c r="D14" s="97">
        <v>193471.52728506</v>
      </c>
      <c r="E14" s="97">
        <v>185479.05498718101</v>
      </c>
      <c r="F14" s="97">
        <v>172116.671978178</v>
      </c>
      <c r="G14" s="97">
        <v>158752.38333091201</v>
      </c>
      <c r="H14" s="97">
        <v>145516.16206725899</v>
      </c>
      <c r="I14" s="97">
        <v>132406.60806955001</v>
      </c>
      <c r="J14" s="97">
        <v>119739.44961500099</v>
      </c>
      <c r="K14" s="97">
        <v>106564.909508568</v>
      </c>
      <c r="L14" s="97">
        <v>106658.289713006</v>
      </c>
      <c r="M14" s="97">
        <v>106658.696159502</v>
      </c>
      <c r="P14" t="s">
        <v>153</v>
      </c>
      <c r="R14" t="s">
        <v>1000</v>
      </c>
      <c r="S14" t="s">
        <v>372</v>
      </c>
      <c r="T14">
        <v>104.99128089790599</v>
      </c>
      <c r="U14">
        <v>105.359397864662</v>
      </c>
      <c r="V14">
        <v>105.359397864662</v>
      </c>
      <c r="W14">
        <v>105.359397864662</v>
      </c>
      <c r="X14">
        <v>105.359397864662</v>
      </c>
      <c r="Y14">
        <v>105.359397864662</v>
      </c>
      <c r="Z14">
        <v>105.359397864662</v>
      </c>
      <c r="AA14">
        <v>105.359397864662</v>
      </c>
      <c r="AB14">
        <v>105.359397864662</v>
      </c>
      <c r="AC14">
        <v>105.359397864662</v>
      </c>
    </row>
    <row r="15" spans="2:29">
      <c r="B15" s="97" t="s">
        <v>360</v>
      </c>
      <c r="C15" s="97" t="s">
        <v>374</v>
      </c>
      <c r="D15" s="97"/>
      <c r="E15" s="97">
        <v>900</v>
      </c>
      <c r="F15" s="97">
        <v>900</v>
      </c>
      <c r="G15" s="97">
        <v>995.744680851064</v>
      </c>
      <c r="H15" s="97">
        <v>1530.97425</v>
      </c>
      <c r="I15" s="97">
        <v>1301.7500294487299</v>
      </c>
      <c r="J15" s="97">
        <v>1244.68085106383</v>
      </c>
      <c r="K15" s="97">
        <v>1244.68085106383</v>
      </c>
      <c r="L15" s="97">
        <v>1244.68085106383</v>
      </c>
      <c r="M15" s="97">
        <v>1244.68085106389</v>
      </c>
      <c r="P15" t="s">
        <v>125</v>
      </c>
      <c r="R15" t="s">
        <v>1000</v>
      </c>
      <c r="S15" t="s">
        <v>373</v>
      </c>
      <c r="T15">
        <v>173149.38651345801</v>
      </c>
      <c r="U15">
        <v>164637.38346435199</v>
      </c>
      <c r="V15">
        <v>150937.73258099699</v>
      </c>
      <c r="W15">
        <v>137010.009300354</v>
      </c>
      <c r="X15">
        <v>122836.03471367501</v>
      </c>
      <c r="Y15">
        <v>109194.312446613</v>
      </c>
      <c r="Z15">
        <v>95619.619695011905</v>
      </c>
      <c r="AA15">
        <v>86749.167943249995</v>
      </c>
      <c r="AB15">
        <v>86779.8913003036</v>
      </c>
      <c r="AC15">
        <v>86779.8968121574</v>
      </c>
    </row>
    <row r="16" spans="2:29">
      <c r="B16" s="97" t="s">
        <v>360</v>
      </c>
      <c r="C16" s="97" t="s">
        <v>375</v>
      </c>
      <c r="D16" s="97">
        <v>26.568740898642201</v>
      </c>
      <c r="E16" s="97">
        <v>22.942978735043098</v>
      </c>
      <c r="F16" s="97">
        <v>41.9896039924324</v>
      </c>
      <c r="G16" s="97">
        <v>68.361854348817403</v>
      </c>
      <c r="H16" s="97">
        <v>101.473679796279</v>
      </c>
      <c r="I16" s="97">
        <v>101.473679796279</v>
      </c>
      <c r="J16" s="97">
        <v>101.473679796279</v>
      </c>
      <c r="K16" s="97">
        <v>101.473679796279</v>
      </c>
      <c r="L16" s="97">
        <v>101.473679796279</v>
      </c>
      <c r="M16" s="97">
        <v>101.473679796279</v>
      </c>
      <c r="P16" t="s">
        <v>148</v>
      </c>
      <c r="R16" t="s">
        <v>1000</v>
      </c>
      <c r="S16" t="s">
        <v>374</v>
      </c>
      <c r="U16">
        <v>899.99999999999795</v>
      </c>
      <c r="V16">
        <v>900</v>
      </c>
      <c r="W16">
        <v>995.744680851064</v>
      </c>
      <c r="X16">
        <v>1244.68085106383</v>
      </c>
      <c r="Y16">
        <v>1530.97425</v>
      </c>
      <c r="Z16">
        <v>1244.68085106383</v>
      </c>
      <c r="AA16">
        <v>1244.68085106383</v>
      </c>
      <c r="AB16">
        <v>1244.68085106383</v>
      </c>
      <c r="AC16">
        <v>1244.68085106383</v>
      </c>
    </row>
    <row r="17" spans="2:30">
      <c r="B17" s="97" t="s">
        <v>360</v>
      </c>
      <c r="C17" s="97" t="s">
        <v>376</v>
      </c>
      <c r="D17" s="97">
        <v>1478.9465281088401</v>
      </c>
      <c r="E17" s="97">
        <v>4185.4110276902402</v>
      </c>
      <c r="F17" s="97">
        <v>9181.1518462180902</v>
      </c>
      <c r="G17" s="97">
        <v>56465.339576205399</v>
      </c>
      <c r="H17" s="97">
        <v>84719.641071695602</v>
      </c>
      <c r="I17" s="97">
        <v>107802.82818928501</v>
      </c>
      <c r="J17" s="97">
        <v>107802.82818928501</v>
      </c>
      <c r="K17" s="97">
        <v>107802.82818928501</v>
      </c>
      <c r="L17" s="97">
        <v>107802.82818928501</v>
      </c>
      <c r="M17" s="97">
        <v>107802.82818928501</v>
      </c>
      <c r="P17" t="s">
        <v>148</v>
      </c>
      <c r="R17" t="s">
        <v>1000</v>
      </c>
      <c r="S17" t="s">
        <v>375</v>
      </c>
      <c r="T17">
        <v>26.568740898642201</v>
      </c>
      <c r="U17">
        <v>22.942978735043098</v>
      </c>
      <c r="V17">
        <v>41.9896039924324</v>
      </c>
      <c r="W17">
        <v>68.361854348817403</v>
      </c>
      <c r="X17">
        <v>101.473679796279</v>
      </c>
      <c r="Y17">
        <v>101.473679796279</v>
      </c>
      <c r="Z17">
        <v>101.473679796279</v>
      </c>
      <c r="AA17">
        <v>101.473679796279</v>
      </c>
      <c r="AB17">
        <v>101.473679796279</v>
      </c>
      <c r="AC17">
        <v>101.473679796279</v>
      </c>
    </row>
    <row r="18" spans="2:30">
      <c r="B18" s="97" t="s">
        <v>360</v>
      </c>
      <c r="C18" s="97" t="s">
        <v>377</v>
      </c>
      <c r="D18" s="97">
        <v>1699</v>
      </c>
      <c r="E18" s="97">
        <v>4953.6363636363603</v>
      </c>
      <c r="F18" s="97">
        <v>10378.0303030303</v>
      </c>
      <c r="G18" s="97">
        <v>15802.4242424242</v>
      </c>
      <c r="H18" s="97">
        <v>21226.818181818198</v>
      </c>
      <c r="I18" s="97">
        <v>26651.212121212098</v>
      </c>
      <c r="J18" s="97">
        <v>32075.6060606061</v>
      </c>
      <c r="K18" s="97">
        <v>37500</v>
      </c>
      <c r="L18" s="97">
        <v>37500</v>
      </c>
      <c r="M18" s="97">
        <v>37500</v>
      </c>
      <c r="P18" t="s">
        <v>139</v>
      </c>
      <c r="R18" t="s">
        <v>1000</v>
      </c>
      <c r="S18" t="s">
        <v>376</v>
      </c>
      <c r="T18">
        <v>1478.9465281088401</v>
      </c>
      <c r="U18">
        <v>4185.4110276902402</v>
      </c>
      <c r="V18">
        <v>9181.1518462180902</v>
      </c>
      <c r="W18">
        <v>42087.635485776402</v>
      </c>
      <c r="X18">
        <v>85456.391065400705</v>
      </c>
      <c r="Y18">
        <v>92358.458657430499</v>
      </c>
      <c r="Z18">
        <v>107802.82818928501</v>
      </c>
      <c r="AA18">
        <v>107802.82818928501</v>
      </c>
      <c r="AB18">
        <v>107802.82818928501</v>
      </c>
      <c r="AC18">
        <v>107802.82818928501</v>
      </c>
    </row>
    <row r="19" spans="2:30">
      <c r="B19" s="97" t="s">
        <v>360</v>
      </c>
      <c r="C19" s="97" t="s">
        <v>378</v>
      </c>
      <c r="D19" s="97">
        <v>463.663841042532</v>
      </c>
      <c r="E19" s="97">
        <v>760.72465445107196</v>
      </c>
      <c r="F19" s="97">
        <v>4113.3648887332201</v>
      </c>
      <c r="G19" s="97">
        <v>8612.6372031730698</v>
      </c>
      <c r="H19" s="97">
        <v>18021.206030412501</v>
      </c>
      <c r="I19" s="97">
        <v>18259.7515451851</v>
      </c>
      <c r="J19" s="97">
        <v>37172.748034916898</v>
      </c>
      <c r="K19" s="97">
        <v>37172.748034916898</v>
      </c>
      <c r="L19" s="97">
        <v>37172.748034916898</v>
      </c>
      <c r="M19" s="97">
        <v>37172.748034916898</v>
      </c>
      <c r="P19" t="s">
        <v>155</v>
      </c>
      <c r="R19" t="s">
        <v>1000</v>
      </c>
      <c r="S19" t="s">
        <v>377</v>
      </c>
      <c r="T19">
        <v>9107</v>
      </c>
      <c r="U19">
        <v>11688.1818181818</v>
      </c>
      <c r="V19">
        <v>15990.1515151515</v>
      </c>
      <c r="W19">
        <v>20292.121212121201</v>
      </c>
      <c r="X19">
        <v>24594.090909090901</v>
      </c>
      <c r="Y19">
        <v>28896.060606060601</v>
      </c>
      <c r="Z19">
        <v>33198.030303030297</v>
      </c>
      <c r="AA19">
        <v>37500</v>
      </c>
      <c r="AB19">
        <v>37500</v>
      </c>
      <c r="AC19">
        <v>37500</v>
      </c>
    </row>
    <row r="20" spans="2:30">
      <c r="P20" t="s">
        <v>140</v>
      </c>
      <c r="R20" t="s">
        <v>1000</v>
      </c>
      <c r="S20" t="s">
        <v>378</v>
      </c>
      <c r="T20">
        <v>463.66384104253302</v>
      </c>
      <c r="U20">
        <v>760.72465445107196</v>
      </c>
      <c r="V20">
        <v>4113.3648887332301</v>
      </c>
      <c r="W20">
        <v>8612.6372031730698</v>
      </c>
      <c r="X20">
        <v>18099.562170338599</v>
      </c>
      <c r="Y20">
        <v>37092.251221492501</v>
      </c>
      <c r="Z20">
        <v>37172.748034916898</v>
      </c>
      <c r="AA20">
        <v>37172.748034916898</v>
      </c>
      <c r="AB20">
        <v>37172.748034916898</v>
      </c>
      <c r="AC20">
        <v>37037.272805424502</v>
      </c>
    </row>
    <row r="23" spans="2:30">
      <c r="S23" s="2" t="s">
        <v>1001</v>
      </c>
      <c r="T23" s="2" t="str">
        <f>R5</f>
        <v>KIER_CN_BASE_HighH2TB</v>
      </c>
    </row>
    <row r="24" spans="2:30">
      <c r="B24" t="s">
        <v>380</v>
      </c>
      <c r="C24" t="s">
        <v>379</v>
      </c>
      <c r="E24">
        <v>2017</v>
      </c>
      <c r="F24">
        <v>2020</v>
      </c>
      <c r="G24">
        <v>2025</v>
      </c>
      <c r="H24">
        <v>2030</v>
      </c>
      <c r="I24">
        <v>2035</v>
      </c>
      <c r="J24">
        <v>2040</v>
      </c>
      <c r="K24">
        <v>2045</v>
      </c>
      <c r="L24">
        <v>2050</v>
      </c>
      <c r="T24">
        <v>2017</v>
      </c>
      <c r="U24">
        <v>2020</v>
      </c>
      <c r="V24">
        <v>2025</v>
      </c>
      <c r="W24">
        <v>2030</v>
      </c>
      <c r="X24">
        <v>2035</v>
      </c>
      <c r="Y24">
        <v>2040</v>
      </c>
      <c r="Z24">
        <v>2045</v>
      </c>
      <c r="AA24">
        <v>2050</v>
      </c>
      <c r="AB24">
        <v>2017</v>
      </c>
      <c r="AC24">
        <v>2050</v>
      </c>
    </row>
    <row r="25" spans="2:30">
      <c r="B25" s="8">
        <v>86176</v>
      </c>
      <c r="C25" s="8">
        <v>86176</v>
      </c>
      <c r="D25" t="s">
        <v>123</v>
      </c>
      <c r="E25" s="8">
        <f t="shared" ref="E25:L28" si="0">SUMIF($P$5:$P$19,$D25,E$5:E$22)</f>
        <v>31155.846506444592</v>
      </c>
      <c r="F25" s="8">
        <f t="shared" si="0"/>
        <v>27077.545354786838</v>
      </c>
      <c r="G25" s="8">
        <f t="shared" si="0"/>
        <v>19725.33729469938</v>
      </c>
      <c r="H25" s="8">
        <f t="shared" si="0"/>
        <v>15839.10893705823</v>
      </c>
      <c r="I25" s="8">
        <f t="shared" si="0"/>
        <v>11527.197622758009</v>
      </c>
      <c r="J25" s="8">
        <f t="shared" si="0"/>
        <v>7231.1572483117498</v>
      </c>
      <c r="K25" s="8">
        <f t="shared" si="0"/>
        <v>2908.58149073599</v>
      </c>
      <c r="L25" s="8">
        <f t="shared" si="0"/>
        <v>2908.58149073599</v>
      </c>
      <c r="S25" t="s">
        <v>123</v>
      </c>
      <c r="T25" s="8">
        <f>SUMIF($P$5:$P$22,$D25,T$5:T$22)</f>
        <v>87814.565033410065</v>
      </c>
      <c r="U25" s="8">
        <f t="shared" ref="U25:AA28" si="1">SUMIF($P$5:$P$22,$D25,U$5:U$22)</f>
        <v>85552.311371003481</v>
      </c>
      <c r="V25" s="8">
        <f t="shared" si="1"/>
        <v>77971.234875833383</v>
      </c>
      <c r="W25" s="8">
        <f t="shared" si="1"/>
        <v>23197.708015533197</v>
      </c>
      <c r="X25" s="8">
        <f t="shared" si="1"/>
        <v>15162.727272727299</v>
      </c>
      <c r="Y25" s="8">
        <f t="shared" si="1"/>
        <v>10108.484848484801</v>
      </c>
      <c r="Z25" s="8">
        <f t="shared" si="1"/>
        <v>5054.2424242424204</v>
      </c>
      <c r="AA25" s="8">
        <f t="shared" si="1"/>
        <v>0</v>
      </c>
      <c r="AB25" s="26">
        <f t="shared" ref="AB25:AB29" si="2">T25/$T$32</f>
        <v>0.28178792216729226</v>
      </c>
      <c r="AC25" s="26">
        <f t="shared" ref="AC25:AC32" si="3">AA25/$AA$32</f>
        <v>0</v>
      </c>
      <c r="AD25" t="s">
        <v>385</v>
      </c>
    </row>
    <row r="26" spans="2:30">
      <c r="B26" s="8">
        <v>29280</v>
      </c>
      <c r="C26" s="8">
        <v>31615</v>
      </c>
      <c r="D26" t="s">
        <v>127</v>
      </c>
      <c r="E26" s="8">
        <f t="shared" si="0"/>
        <v>695.91628106711801</v>
      </c>
      <c r="F26" s="8">
        <f t="shared" si="0"/>
        <v>695.91628106711801</v>
      </c>
      <c r="G26" s="8">
        <f t="shared" si="0"/>
        <v>695.91628106711801</v>
      </c>
      <c r="H26" s="8">
        <f t="shared" si="0"/>
        <v>695.91628106711801</v>
      </c>
      <c r="I26" s="8">
        <f t="shared" si="0"/>
        <v>695.91628106711801</v>
      </c>
      <c r="J26" s="8">
        <f t="shared" si="0"/>
        <v>695.91628106711801</v>
      </c>
      <c r="K26" s="8">
        <f t="shared" si="0"/>
        <v>695.91628106711801</v>
      </c>
      <c r="L26" s="8">
        <f t="shared" si="0"/>
        <v>695.91628106711801</v>
      </c>
      <c r="S26" t="s">
        <v>127</v>
      </c>
      <c r="T26" s="8">
        <f>SUMIF($P$5:$P$22,$D26,T$5:T$22)</f>
        <v>29182.984459188578</v>
      </c>
      <c r="U26" s="8">
        <f t="shared" si="1"/>
        <v>31553.803537715652</v>
      </c>
      <c r="V26" s="8">
        <f t="shared" si="1"/>
        <v>34403.863361292752</v>
      </c>
      <c r="W26" s="8">
        <f t="shared" si="1"/>
        <v>27686.295429034501</v>
      </c>
      <c r="X26" s="8">
        <f t="shared" si="1"/>
        <v>23614.7813953529</v>
      </c>
      <c r="Y26" s="8">
        <f t="shared" si="1"/>
        <v>20900.4387062319</v>
      </c>
      <c r="Z26" s="8">
        <f t="shared" si="1"/>
        <v>15471.7533279898</v>
      </c>
      <c r="AA26" s="8">
        <f t="shared" si="1"/>
        <v>15471.7533279898</v>
      </c>
      <c r="AB26" s="26">
        <f t="shared" si="2"/>
        <v>9.3645200545791452E-2</v>
      </c>
      <c r="AC26" s="26">
        <f t="shared" si="3"/>
        <v>4.4329672969861796E-2</v>
      </c>
    </row>
    <row r="27" spans="2:30">
      <c r="B27" s="8">
        <v>1490</v>
      </c>
      <c r="C27" s="8">
        <v>1490</v>
      </c>
      <c r="D27" t="s">
        <v>148</v>
      </c>
      <c r="E27" s="8">
        <f t="shared" si="0"/>
        <v>6130.3488643365336</v>
      </c>
      <c r="F27" s="8">
        <f t="shared" si="0"/>
        <v>11145.136308121773</v>
      </c>
      <c r="G27" s="8">
        <f t="shared" si="0"/>
        <v>58455.696288465457</v>
      </c>
      <c r="H27" s="8">
        <f t="shared" si="0"/>
        <v>86743.109609403124</v>
      </c>
      <c r="I27" s="8">
        <f t="shared" si="0"/>
        <v>109826.29672699253</v>
      </c>
      <c r="J27" s="8">
        <f t="shared" si="0"/>
        <v>109826.29672699253</v>
      </c>
      <c r="K27" s="8">
        <f t="shared" si="0"/>
        <v>109826.29672699253</v>
      </c>
      <c r="L27" s="8">
        <f t="shared" si="0"/>
        <v>109826.29672699253</v>
      </c>
      <c r="M27" t="s">
        <v>383</v>
      </c>
      <c r="S27" t="s">
        <v>148</v>
      </c>
      <c r="T27" s="8">
        <f>SUMIF($P$5:$P$22,$D27,T$5:T$22)</f>
        <v>508.91961380659819</v>
      </c>
      <c r="U27" s="8">
        <f t="shared" si="1"/>
        <v>1513.4998619374971</v>
      </c>
      <c r="V27" s="8">
        <f t="shared" si="1"/>
        <v>1532.5464871948884</v>
      </c>
      <c r="W27" s="8">
        <f t="shared" si="1"/>
        <v>1654.6634184023374</v>
      </c>
      <c r="X27" s="8">
        <f t="shared" si="1"/>
        <v>1936.7114140625649</v>
      </c>
      <c r="Y27" s="8">
        <f t="shared" si="1"/>
        <v>2223.0048129987349</v>
      </c>
      <c r="Z27" s="8">
        <f t="shared" si="1"/>
        <v>1936.7114140625649</v>
      </c>
      <c r="AA27" s="8">
        <f t="shared" si="1"/>
        <v>1936.7114140625649</v>
      </c>
      <c r="AB27" s="26">
        <f t="shared" si="2"/>
        <v>1.6330707835332456E-3</v>
      </c>
      <c r="AC27" s="26">
        <f t="shared" si="3"/>
        <v>5.5490662113307386E-3</v>
      </c>
    </row>
    <row r="28" spans="2:30">
      <c r="B28" s="8">
        <v>48448</v>
      </c>
      <c r="C28" s="8">
        <v>47536</v>
      </c>
      <c r="D28" t="s">
        <v>126</v>
      </c>
      <c r="E28" s="8">
        <f t="shared" si="0"/>
        <v>28704.173937454801</v>
      </c>
      <c r="F28" s="8">
        <f t="shared" si="0"/>
        <v>31554.233761031901</v>
      </c>
      <c r="G28" s="8">
        <f t="shared" si="0"/>
        <v>27686.295429034501</v>
      </c>
      <c r="H28" s="8">
        <f t="shared" si="0"/>
        <v>23614.7813953529</v>
      </c>
      <c r="I28" s="8">
        <f t="shared" si="0"/>
        <v>20900.4387062319</v>
      </c>
      <c r="J28" s="8">
        <f t="shared" si="0"/>
        <v>15471.7533279898</v>
      </c>
      <c r="K28" s="8">
        <f t="shared" si="0"/>
        <v>15471.7533279898</v>
      </c>
      <c r="L28" s="8">
        <f t="shared" si="0"/>
        <v>11400.2392943083</v>
      </c>
      <c r="M28" t="s">
        <v>383</v>
      </c>
      <c r="S28" t="s">
        <v>126</v>
      </c>
      <c r="T28" s="8">
        <f>SUMIF($P$5:$P$22,$D28,T$5:T$22)</f>
        <v>56322.5131359808</v>
      </c>
      <c r="U28" s="8">
        <f t="shared" si="1"/>
        <v>61337.891054321801</v>
      </c>
      <c r="V28" s="8">
        <f t="shared" si="1"/>
        <v>65987.435426237498</v>
      </c>
      <c r="W28" s="8">
        <f t="shared" si="1"/>
        <v>104435.51922337399</v>
      </c>
      <c r="X28" s="8">
        <f t="shared" si="1"/>
        <v>87510.979550747797</v>
      </c>
      <c r="Y28" s="8">
        <f t="shared" si="1"/>
        <v>66939.259940189193</v>
      </c>
      <c r="Z28" s="8">
        <f t="shared" si="1"/>
        <v>39002.296144038402</v>
      </c>
      <c r="AA28" s="8">
        <f t="shared" si="1"/>
        <v>22903.643230701698</v>
      </c>
      <c r="AB28" s="26">
        <f t="shared" si="2"/>
        <v>0.18073316131315742</v>
      </c>
      <c r="AC28" s="26">
        <f t="shared" si="3"/>
        <v>6.5623526481553049E-2</v>
      </c>
    </row>
    <row r="29" spans="2:30">
      <c r="B29" s="8">
        <v>163360</v>
      </c>
      <c r="C29" s="8">
        <v>119402</v>
      </c>
      <c r="D29" t="s">
        <v>125</v>
      </c>
      <c r="E29" s="8">
        <f>SUMIF($P$5:$P$19,$D29,E$5:E$22)-정유!F33</f>
        <v>-45889</v>
      </c>
      <c r="F29" s="8">
        <f>SUMIF($P$5:$P$19,$D29,F$5:F$22)-정유!G33</f>
        <v>-45889</v>
      </c>
      <c r="G29" s="8">
        <f>SUMIF($P$5:$P$19,$D29,G$5:G$22)-정유!H33</f>
        <v>-45793.255319148935</v>
      </c>
      <c r="H29" s="8">
        <f>SUMIF($P$5:$P$19,$D29,H$5:H$22)-정유!I33</f>
        <v>-45258.025750000001</v>
      </c>
      <c r="I29" s="8">
        <f>SUMIF($P$5:$P$19,$D29,I$5:I$22)-정유!J33</f>
        <v>-45487.249970551267</v>
      </c>
      <c r="J29" s="8">
        <f>SUMIF($P$5:$P$19,$D29,J$5:J$22)-정유!K33</f>
        <v>-45544.319148936171</v>
      </c>
      <c r="K29" s="8">
        <f>SUMIF($P$5:$P$19,$D29,K$5:K$22)-정유!L33</f>
        <v>-45544.319148936171</v>
      </c>
      <c r="L29" s="8">
        <f>SUMIF($P$5:$P$19,$D29,L$5:L$22)-정유!M33</f>
        <v>-45544.319148936171</v>
      </c>
      <c r="S29" s="85" t="s">
        <v>125</v>
      </c>
      <c r="T29" s="79">
        <f>정유!F29/정유!F26</f>
        <v>117134.27029062029</v>
      </c>
      <c r="U29" s="79">
        <f>정유!G29/정유!G26</f>
        <v>108908.25823533269</v>
      </c>
      <c r="V29" s="79">
        <f>정유!H29/정유!H26</f>
        <v>95198.238143187555</v>
      </c>
      <c r="W29" s="79">
        <f>정유!I29/정유!I26</f>
        <v>81488.218051042801</v>
      </c>
      <c r="X29" s="79">
        <f>정유!J29/정유!J26</f>
        <v>67778.197958897232</v>
      </c>
      <c r="Y29" s="79">
        <f>정유!K29/정유!K26</f>
        <v>54068.177866752128</v>
      </c>
      <c r="Z29" s="79">
        <f>정유!L29/정유!L26</f>
        <v>40358.157774606996</v>
      </c>
      <c r="AA29" s="79">
        <f>정유!M29/정유!M26</f>
        <v>26648.137682461762</v>
      </c>
      <c r="AB29" s="91">
        <f t="shared" si="2"/>
        <v>0.37587184571509274</v>
      </c>
      <c r="AC29" s="91">
        <f t="shared" si="3"/>
        <v>7.6352253275800128E-2</v>
      </c>
      <c r="AD29" s="2" t="s">
        <v>877</v>
      </c>
    </row>
    <row r="30" spans="2:30">
      <c r="B30" s="8">
        <v>15847</v>
      </c>
      <c r="C30" s="8">
        <v>15847</v>
      </c>
      <c r="D30" t="s">
        <v>128</v>
      </c>
      <c r="E30" s="8">
        <f>SUM(E35:E41)</f>
        <v>297163.6791432646</v>
      </c>
      <c r="F30" s="8">
        <f t="shared" ref="F30:L30" si="4">SUM(F35:F41)</f>
        <v>306830.79380051687</v>
      </c>
      <c r="G30" s="8">
        <f t="shared" si="4"/>
        <v>289816.51510009106</v>
      </c>
      <c r="H30" s="8">
        <f t="shared" si="4"/>
        <v>272094.21159631672</v>
      </c>
      <c r="I30" s="8">
        <f t="shared" si="4"/>
        <v>244136.2259234474</v>
      </c>
      <c r="J30" s="8">
        <f t="shared" si="4"/>
        <v>227929.2070684334</v>
      </c>
      <c r="K30" s="8">
        <f t="shared" si="4"/>
        <v>204141.30077418659</v>
      </c>
      <c r="L30" s="8">
        <f t="shared" si="4"/>
        <v>204234.68097862459</v>
      </c>
      <c r="M30" t="s">
        <v>381</v>
      </c>
      <c r="S30" t="s">
        <v>835</v>
      </c>
      <c r="T30" s="8">
        <f>SUM(T35:T41)</f>
        <v>20670.277953357763</v>
      </c>
      <c r="U30" s="8">
        <f t="shared" ref="U30:AA30" si="5">SUM(U35:U41)</f>
        <v>33564.903309055422</v>
      </c>
      <c r="V30" s="8">
        <f t="shared" si="5"/>
        <v>75422.951794434339</v>
      </c>
      <c r="W30" s="8">
        <f t="shared" si="5"/>
        <v>133044.13563333021</v>
      </c>
      <c r="X30" s="8">
        <f t="shared" si="5"/>
        <v>163239.6786788067</v>
      </c>
      <c r="Y30" s="8">
        <f t="shared" si="5"/>
        <v>183109.5422737441</v>
      </c>
      <c r="Z30" s="8">
        <f t="shared" si="5"/>
        <v>187411.51197071382</v>
      </c>
      <c r="AA30" s="8">
        <f t="shared" si="5"/>
        <v>187404.13117016663</v>
      </c>
      <c r="AB30" s="26">
        <f>T30/$T$32</f>
        <v>6.6328799475132913E-2</v>
      </c>
      <c r="AC30" s="26">
        <f t="shared" si="3"/>
        <v>0.53695038124382688</v>
      </c>
    </row>
    <row r="31" spans="2:30">
      <c r="B31" s="8"/>
      <c r="C31" s="8"/>
      <c r="E31" s="8"/>
      <c r="F31" s="8"/>
      <c r="G31" s="8"/>
      <c r="H31" s="8"/>
      <c r="I31" s="8"/>
      <c r="J31" s="8"/>
      <c r="K31" s="8"/>
      <c r="L31" s="8"/>
      <c r="S31" t="s">
        <v>836</v>
      </c>
      <c r="T31" s="8"/>
      <c r="U31" s="8"/>
      <c r="V31" s="41">
        <f>수소생산!K36*$Y$44/10</f>
        <v>0</v>
      </c>
      <c r="W31" s="41">
        <f>수소생산!L36*$Y$44/10</f>
        <v>0</v>
      </c>
      <c r="X31" s="41">
        <f>수소생산!M36*$Y$44/10</f>
        <v>0</v>
      </c>
      <c r="Y31" s="8">
        <f>수소생산!N36*$Y$44/10</f>
        <v>17736.535270204346</v>
      </c>
      <c r="Z31" s="8">
        <f>수소생산!O36*$Y$44/10</f>
        <v>50570.230241060512</v>
      </c>
      <c r="AA31" s="8">
        <f>수소생산!P36*$Y$44/10</f>
        <v>94651.356688115498</v>
      </c>
      <c r="AB31" s="26">
        <f t="shared" ref="AB31:AB32" si="6">T31/$T$32</f>
        <v>0</v>
      </c>
      <c r="AC31" s="26">
        <f t="shared" si="3"/>
        <v>0.27119509981762729</v>
      </c>
    </row>
    <row r="32" spans="2:30">
      <c r="B32" s="8"/>
      <c r="C32" s="35">
        <f>SUM(C25:C30)</f>
        <v>302066</v>
      </c>
      <c r="E32" s="35">
        <f t="shared" ref="E32:L32" si="7">SUM(E25:E30)</f>
        <v>317960.96473256766</v>
      </c>
      <c r="F32" s="35">
        <f t="shared" si="7"/>
        <v>331414.62550552451</v>
      </c>
      <c r="G32" s="35">
        <f t="shared" si="7"/>
        <v>350586.5050742086</v>
      </c>
      <c r="H32" s="35">
        <f t="shared" si="7"/>
        <v>353729.1020691981</v>
      </c>
      <c r="I32" s="35">
        <f t="shared" si="7"/>
        <v>341598.8252899457</v>
      </c>
      <c r="J32" s="35">
        <f t="shared" si="7"/>
        <v>315610.01150385843</v>
      </c>
      <c r="K32" s="35">
        <f t="shared" si="7"/>
        <v>287499.5294520359</v>
      </c>
      <c r="L32" s="35">
        <f t="shared" si="7"/>
        <v>283521.39562279236</v>
      </c>
      <c r="R32">
        <v>302066</v>
      </c>
      <c r="T32" s="35">
        <f>SUM(T25:T31)</f>
        <v>311633.53048636409</v>
      </c>
      <c r="U32" s="35">
        <f t="shared" ref="U32:AA32" si="8">SUM(U25:U31)</f>
        <v>322430.66736936657</v>
      </c>
      <c r="V32" s="35">
        <f t="shared" si="8"/>
        <v>350516.27008818043</v>
      </c>
      <c r="W32" s="35">
        <f t="shared" si="8"/>
        <v>371506.53977071703</v>
      </c>
      <c r="X32" s="35">
        <f t="shared" si="8"/>
        <v>359243.07627059449</v>
      </c>
      <c r="Y32" s="35">
        <f t="shared" si="8"/>
        <v>355085.44371860527</v>
      </c>
      <c r="Z32" s="35">
        <f t="shared" si="8"/>
        <v>339804.90329671453</v>
      </c>
      <c r="AA32" s="35">
        <f t="shared" si="8"/>
        <v>349015.73351349798</v>
      </c>
      <c r="AB32" s="26">
        <f t="shared" si="6"/>
        <v>1</v>
      </c>
      <c r="AC32" s="26">
        <f t="shared" si="3"/>
        <v>1</v>
      </c>
    </row>
    <row r="33" spans="2:27">
      <c r="B33" s="8"/>
      <c r="R33" s="26">
        <f>T32/R32</f>
        <v>1.0316736424700697</v>
      </c>
      <c r="U33">
        <f t="shared" ref="U33:AA33" si="9">U32/$T$32</f>
        <v>1.034646903579828</v>
      </c>
      <c r="V33">
        <f t="shared" si="9"/>
        <v>1.1247707188027307</v>
      </c>
      <c r="W33">
        <f t="shared" si="9"/>
        <v>1.1921263388792265</v>
      </c>
      <c r="X33">
        <f t="shared" si="9"/>
        <v>1.1527741437512407</v>
      </c>
      <c r="Y33">
        <f t="shared" si="9"/>
        <v>1.1394327278082885</v>
      </c>
      <c r="Z33">
        <f t="shared" si="9"/>
        <v>1.0903990426395505</v>
      </c>
      <c r="AA33">
        <f t="shared" si="9"/>
        <v>1.1199556510135213</v>
      </c>
    </row>
    <row r="34" spans="2:27">
      <c r="B34" s="8"/>
    </row>
    <row r="35" spans="2:27">
      <c r="B35" s="8">
        <v>3599</v>
      </c>
      <c r="D35" t="s">
        <v>149</v>
      </c>
      <c r="E35" s="8">
        <f t="shared" ref="E35:L41" si="10">SUMIF($P$5:$P$19,$D35,E$5:E$22)</f>
        <v>52628.288331636897</v>
      </c>
      <c r="F35" s="8">
        <f t="shared" si="10"/>
        <v>50101.454260709201</v>
      </c>
      <c r="G35" s="8">
        <f t="shared" si="10"/>
        <v>3417.3950670387699</v>
      </c>
      <c r="H35" s="8">
        <f t="shared" si="10"/>
        <v>0</v>
      </c>
      <c r="I35" s="8">
        <f t="shared" si="10"/>
        <v>0</v>
      </c>
      <c r="J35" s="8">
        <f t="shared" si="10"/>
        <v>0</v>
      </c>
      <c r="K35" s="8">
        <f t="shared" si="10"/>
        <v>0</v>
      </c>
      <c r="L35" s="8">
        <f t="shared" si="10"/>
        <v>0</v>
      </c>
      <c r="M35" t="s">
        <v>382</v>
      </c>
      <c r="S35" t="s">
        <v>149</v>
      </c>
      <c r="T35" s="8">
        <f t="shared" ref="T35:AA41" si="11">SUMIF($P$5:$P$22,$D35,U$5:U$22)</f>
        <v>2008.6061972587399</v>
      </c>
      <c r="U35" s="8">
        <f t="shared" si="11"/>
        <v>2252.8808031766898</v>
      </c>
      <c r="V35" s="8">
        <f t="shared" si="11"/>
        <v>2403.2036375877501</v>
      </c>
      <c r="W35" s="8">
        <f t="shared" si="11"/>
        <v>2866.7372327240901</v>
      </c>
      <c r="X35" s="8">
        <f t="shared" si="11"/>
        <v>2865.5539380471901</v>
      </c>
      <c r="Y35" s="8">
        <f t="shared" si="11"/>
        <v>2908.58149073599</v>
      </c>
      <c r="Z35" s="8">
        <f t="shared" si="11"/>
        <v>2908.58149073599</v>
      </c>
      <c r="AA35" s="8">
        <f t="shared" si="11"/>
        <v>2901.2006901888199</v>
      </c>
    </row>
    <row r="36" spans="2:27">
      <c r="B36" s="8">
        <v>184</v>
      </c>
      <c r="D36" t="s">
        <v>156</v>
      </c>
      <c r="E36" s="8">
        <f t="shared" si="10"/>
        <v>0</v>
      </c>
      <c r="F36" s="8">
        <f t="shared" si="10"/>
        <v>0</v>
      </c>
      <c r="G36" s="8">
        <f t="shared" si="10"/>
        <v>0</v>
      </c>
      <c r="H36" s="8">
        <f t="shared" si="10"/>
        <v>0</v>
      </c>
      <c r="I36" s="8">
        <f t="shared" si="10"/>
        <v>0</v>
      </c>
      <c r="J36" s="8">
        <f t="shared" si="10"/>
        <v>0</v>
      </c>
      <c r="K36" s="8">
        <f t="shared" si="10"/>
        <v>0</v>
      </c>
      <c r="L36" s="8">
        <f t="shared" si="10"/>
        <v>0</v>
      </c>
      <c r="S36" t="s">
        <v>156</v>
      </c>
      <c r="T36" s="8">
        <f t="shared" si="11"/>
        <v>0</v>
      </c>
      <c r="U36" s="8">
        <f t="shared" si="11"/>
        <v>0</v>
      </c>
      <c r="V36" s="8">
        <f t="shared" si="11"/>
        <v>0</v>
      </c>
      <c r="W36" s="8">
        <f t="shared" si="11"/>
        <v>0</v>
      </c>
      <c r="X36" s="8">
        <f t="shared" si="11"/>
        <v>0</v>
      </c>
      <c r="Y36" s="8">
        <f t="shared" si="11"/>
        <v>0</v>
      </c>
      <c r="Z36" s="8">
        <f t="shared" si="11"/>
        <v>0</v>
      </c>
      <c r="AA36" s="8">
        <f t="shared" si="11"/>
        <v>0</v>
      </c>
    </row>
    <row r="37" spans="2:27">
      <c r="B37" s="8">
        <v>9358</v>
      </c>
      <c r="D37" t="s">
        <v>151</v>
      </c>
      <c r="E37" s="8">
        <f t="shared" si="10"/>
        <v>53341.9748063593</v>
      </c>
      <c r="F37" s="8">
        <f t="shared" si="10"/>
        <v>70121.272369866201</v>
      </c>
      <c r="G37" s="8">
        <f t="shared" si="10"/>
        <v>103231.67525654301</v>
      </c>
      <c r="H37" s="8">
        <f t="shared" si="10"/>
        <v>87330.025316826999</v>
      </c>
      <c r="I37" s="8">
        <f t="shared" si="10"/>
        <v>66818.6541875002</v>
      </c>
      <c r="J37" s="8">
        <f t="shared" si="10"/>
        <v>38941.403357909403</v>
      </c>
      <c r="K37" s="8">
        <f t="shared" si="10"/>
        <v>22903.643230701698</v>
      </c>
      <c r="L37" s="8">
        <f t="shared" si="10"/>
        <v>22903.643230701698</v>
      </c>
      <c r="M37" t="s">
        <v>381</v>
      </c>
      <c r="S37" t="s">
        <v>151</v>
      </c>
      <c r="T37" s="8">
        <f t="shared" si="11"/>
        <v>1921.9948579112499</v>
      </c>
      <c r="U37" s="8">
        <f t="shared" si="11"/>
        <v>1921.9948579112499</v>
      </c>
      <c r="V37" s="8">
        <f t="shared" si="11"/>
        <v>1921.9948579112499</v>
      </c>
      <c r="W37" s="8">
        <f t="shared" si="11"/>
        <v>1921.9948579112399</v>
      </c>
      <c r="X37" s="8">
        <f t="shared" si="11"/>
        <v>1921.9948579112399</v>
      </c>
      <c r="Y37" s="8">
        <f t="shared" si="11"/>
        <v>1921.9948579112499</v>
      </c>
      <c r="Z37" s="8">
        <f t="shared" si="11"/>
        <v>1921.9948579112499</v>
      </c>
      <c r="AA37" s="8">
        <f t="shared" si="11"/>
        <v>1921.9948579112499</v>
      </c>
    </row>
    <row r="38" spans="2:27">
      <c r="B38" s="8">
        <v>104</v>
      </c>
      <c r="D38" t="s">
        <v>153</v>
      </c>
      <c r="E38" s="8">
        <f t="shared" si="10"/>
        <v>185479.05498718101</v>
      </c>
      <c r="F38" s="8">
        <f t="shared" si="10"/>
        <v>172116.671978178</v>
      </c>
      <c r="G38" s="8">
        <f t="shared" si="10"/>
        <v>158752.38333091201</v>
      </c>
      <c r="H38" s="8">
        <f t="shared" si="10"/>
        <v>145516.16206725899</v>
      </c>
      <c r="I38" s="8">
        <f t="shared" si="10"/>
        <v>132406.60806955001</v>
      </c>
      <c r="J38" s="8">
        <f t="shared" si="10"/>
        <v>119739.44961500099</v>
      </c>
      <c r="K38" s="8">
        <f t="shared" si="10"/>
        <v>106564.909508568</v>
      </c>
      <c r="L38" s="8">
        <f t="shared" si="10"/>
        <v>106658.289713006</v>
      </c>
      <c r="S38" t="s">
        <v>153</v>
      </c>
      <c r="T38" s="8">
        <f t="shared" si="11"/>
        <v>105.359397864662</v>
      </c>
      <c r="U38" s="8">
        <f t="shared" si="11"/>
        <v>105.359397864662</v>
      </c>
      <c r="V38" s="8">
        <f t="shared" si="11"/>
        <v>105.359397864662</v>
      </c>
      <c r="W38" s="8">
        <f t="shared" si="11"/>
        <v>105.359397864662</v>
      </c>
      <c r="X38" s="8">
        <f t="shared" si="11"/>
        <v>105.359397864662</v>
      </c>
      <c r="Y38" s="8">
        <f t="shared" si="11"/>
        <v>105.359397864662</v>
      </c>
      <c r="Z38" s="8">
        <f t="shared" si="11"/>
        <v>105.359397864662</v>
      </c>
      <c r="AA38" s="8">
        <f t="shared" si="11"/>
        <v>105.359397864662</v>
      </c>
    </row>
    <row r="39" spans="2:27">
      <c r="B39" s="8">
        <v>1516</v>
      </c>
      <c r="D39" t="s">
        <v>139</v>
      </c>
      <c r="E39" s="8">
        <f t="shared" si="10"/>
        <v>4953.6363636363603</v>
      </c>
      <c r="F39" s="8">
        <f t="shared" si="10"/>
        <v>10378.0303030303</v>
      </c>
      <c r="G39" s="8">
        <f t="shared" si="10"/>
        <v>15802.4242424242</v>
      </c>
      <c r="H39" s="8">
        <f t="shared" si="10"/>
        <v>21226.818181818198</v>
      </c>
      <c r="I39" s="8">
        <f t="shared" si="10"/>
        <v>26651.212121212098</v>
      </c>
      <c r="J39" s="8">
        <f t="shared" si="10"/>
        <v>32075.6060606061</v>
      </c>
      <c r="K39" s="8">
        <f t="shared" si="10"/>
        <v>37500</v>
      </c>
      <c r="L39" s="8">
        <f t="shared" si="10"/>
        <v>37500</v>
      </c>
      <c r="S39" t="s">
        <v>139</v>
      </c>
      <c r="T39" s="8">
        <f t="shared" si="11"/>
        <v>4185.4110276902402</v>
      </c>
      <c r="U39" s="8">
        <f t="shared" si="11"/>
        <v>9181.1518462180902</v>
      </c>
      <c r="V39" s="8">
        <f t="shared" si="11"/>
        <v>42087.635485776402</v>
      </c>
      <c r="W39" s="8">
        <f t="shared" si="11"/>
        <v>85456.391065400705</v>
      </c>
      <c r="X39" s="8">
        <f t="shared" si="11"/>
        <v>92358.458657430499</v>
      </c>
      <c r="Y39" s="8">
        <f t="shared" si="11"/>
        <v>107802.82818928501</v>
      </c>
      <c r="Z39" s="8">
        <f t="shared" si="11"/>
        <v>107802.82818928501</v>
      </c>
      <c r="AA39" s="8">
        <f t="shared" si="11"/>
        <v>107802.82818928501</v>
      </c>
    </row>
    <row r="40" spans="2:27">
      <c r="B40" s="8">
        <v>28</v>
      </c>
      <c r="D40" t="s">
        <v>155</v>
      </c>
      <c r="E40" s="8">
        <f t="shared" si="10"/>
        <v>760.72465445107196</v>
      </c>
      <c r="F40" s="8">
        <f t="shared" si="10"/>
        <v>4113.3648887332201</v>
      </c>
      <c r="G40" s="8">
        <f t="shared" si="10"/>
        <v>8612.6372031730698</v>
      </c>
      <c r="H40" s="8">
        <f t="shared" si="10"/>
        <v>18021.206030412501</v>
      </c>
      <c r="I40" s="8">
        <f t="shared" si="10"/>
        <v>18259.7515451851</v>
      </c>
      <c r="J40" s="8">
        <f t="shared" si="10"/>
        <v>37172.748034916898</v>
      </c>
      <c r="K40" s="8">
        <f t="shared" si="10"/>
        <v>37172.748034916898</v>
      </c>
      <c r="L40" s="8">
        <f t="shared" si="10"/>
        <v>37172.748034916898</v>
      </c>
      <c r="S40" t="s">
        <v>155</v>
      </c>
      <c r="T40" s="8">
        <f t="shared" si="11"/>
        <v>11688.1818181818</v>
      </c>
      <c r="U40" s="8">
        <f t="shared" si="11"/>
        <v>15990.1515151515</v>
      </c>
      <c r="V40" s="8">
        <f t="shared" si="11"/>
        <v>20292.121212121201</v>
      </c>
      <c r="W40" s="8">
        <f t="shared" si="11"/>
        <v>24594.090909090901</v>
      </c>
      <c r="X40" s="8">
        <f t="shared" si="11"/>
        <v>28896.060606060601</v>
      </c>
      <c r="Y40" s="8">
        <f t="shared" si="11"/>
        <v>33198.030303030297</v>
      </c>
      <c r="Z40" s="8">
        <f t="shared" si="11"/>
        <v>37500</v>
      </c>
      <c r="AA40" s="8">
        <f t="shared" si="11"/>
        <v>37500</v>
      </c>
    </row>
    <row r="41" spans="2:27">
      <c r="B41" s="8">
        <v>462</v>
      </c>
      <c r="D41" t="s">
        <v>140</v>
      </c>
      <c r="E41" s="8">
        <f t="shared" si="10"/>
        <v>0</v>
      </c>
      <c r="F41" s="8">
        <f t="shared" si="10"/>
        <v>0</v>
      </c>
      <c r="G41" s="8">
        <f t="shared" si="10"/>
        <v>0</v>
      </c>
      <c r="H41" s="8">
        <f t="shared" si="10"/>
        <v>0</v>
      </c>
      <c r="I41" s="8">
        <f t="shared" si="10"/>
        <v>0</v>
      </c>
      <c r="J41" s="8">
        <f t="shared" si="10"/>
        <v>0</v>
      </c>
      <c r="K41" s="8">
        <f t="shared" si="10"/>
        <v>0</v>
      </c>
      <c r="L41" s="8">
        <f t="shared" si="10"/>
        <v>0</v>
      </c>
      <c r="S41" t="s">
        <v>140</v>
      </c>
      <c r="T41" s="8">
        <f t="shared" si="11"/>
        <v>760.72465445107196</v>
      </c>
      <c r="U41" s="8">
        <f t="shared" si="11"/>
        <v>4113.3648887332301</v>
      </c>
      <c r="V41" s="8">
        <f t="shared" si="11"/>
        <v>8612.6372031730698</v>
      </c>
      <c r="W41" s="8">
        <f t="shared" si="11"/>
        <v>18099.562170338599</v>
      </c>
      <c r="X41" s="8">
        <f t="shared" si="11"/>
        <v>37092.251221492501</v>
      </c>
      <c r="Y41" s="8">
        <f t="shared" si="11"/>
        <v>37172.748034916898</v>
      </c>
      <c r="Z41" s="8">
        <f t="shared" si="11"/>
        <v>37172.748034916898</v>
      </c>
      <c r="AA41" s="8">
        <f t="shared" si="11"/>
        <v>37172.748034916898</v>
      </c>
    </row>
    <row r="43" spans="2:27">
      <c r="W43" t="s">
        <v>854</v>
      </c>
    </row>
    <row r="44" spans="2:27">
      <c r="W44">
        <v>1</v>
      </c>
      <c r="X44" t="s">
        <v>851</v>
      </c>
      <c r="Y44">
        <v>33.892232730000003</v>
      </c>
      <c r="Z44" t="s">
        <v>852</v>
      </c>
      <c r="AA44" t="s">
        <v>853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D123"/>
  <sheetViews>
    <sheetView topLeftCell="D1" zoomScale="85" zoomScaleNormal="85" workbookViewId="0">
      <selection activeCell="Z11" sqref="Z11"/>
    </sheetView>
  </sheetViews>
  <sheetFormatPr defaultRowHeight="16.5"/>
  <cols>
    <col min="5" max="5" width="16.25" bestFit="1" customWidth="1"/>
    <col min="6" max="6" width="9.5" bestFit="1" customWidth="1"/>
    <col min="7" max="7" width="9.375" bestFit="1" customWidth="1"/>
    <col min="8" max="8" width="0" hidden="1" customWidth="1"/>
    <col min="9" max="9" width="9.375" bestFit="1" customWidth="1"/>
    <col min="10" max="10" width="0" hidden="1" customWidth="1"/>
    <col min="11" max="11" width="9.375" bestFit="1" customWidth="1"/>
    <col min="12" max="12" width="0" hidden="1" customWidth="1"/>
    <col min="13" max="13" width="9.375" bestFit="1" customWidth="1"/>
    <col min="15" max="15" width="9.375" bestFit="1" customWidth="1"/>
    <col min="17" max="17" width="12.125" bestFit="1" customWidth="1"/>
    <col min="18" max="18" width="9.375" bestFit="1" customWidth="1"/>
    <col min="20" max="20" width="9.375" bestFit="1" customWidth="1"/>
    <col min="22" max="26" width="12" customWidth="1"/>
  </cols>
  <sheetData>
    <row r="2" spans="2:30">
      <c r="C2" t="s">
        <v>334</v>
      </c>
    </row>
    <row r="3" spans="2:30">
      <c r="C3" t="s">
        <v>309</v>
      </c>
      <c r="U3" s="2" t="s">
        <v>1001</v>
      </c>
      <c r="V3" s="2" t="str">
        <f>C19</f>
        <v>KIER_CN_BASE_HighH2TB</v>
      </c>
    </row>
    <row r="4" spans="2:30">
      <c r="C4" t="s">
        <v>280</v>
      </c>
      <c r="D4" t="s">
        <v>163</v>
      </c>
      <c r="E4" t="s">
        <v>359</v>
      </c>
      <c r="F4">
        <v>2017</v>
      </c>
      <c r="G4">
        <v>2020</v>
      </c>
      <c r="H4">
        <v>2025</v>
      </c>
      <c r="I4">
        <v>2030</v>
      </c>
      <c r="J4">
        <v>2035</v>
      </c>
      <c r="K4">
        <v>2040</v>
      </c>
      <c r="L4">
        <v>2045</v>
      </c>
      <c r="M4">
        <v>2050</v>
      </c>
      <c r="Q4" t="s">
        <v>837</v>
      </c>
      <c r="V4">
        <f>F18</f>
        <v>2017</v>
      </c>
      <c r="W4">
        <f>G18</f>
        <v>2020</v>
      </c>
      <c r="X4">
        <f>I18</f>
        <v>2030</v>
      </c>
      <c r="Y4">
        <f>K18</f>
        <v>2040</v>
      </c>
      <c r="Z4">
        <f>M18</f>
        <v>2050</v>
      </c>
      <c r="AA4">
        <v>2017</v>
      </c>
      <c r="AB4">
        <v>2050</v>
      </c>
      <c r="AC4" t="s">
        <v>817</v>
      </c>
    </row>
    <row r="5" spans="2:30">
      <c r="C5" t="s">
        <v>293</v>
      </c>
      <c r="D5" t="s">
        <v>862</v>
      </c>
      <c r="E5" t="s">
        <v>337</v>
      </c>
      <c r="F5" s="8">
        <v>166741</v>
      </c>
      <c r="G5" s="8">
        <v>169625.545454545</v>
      </c>
      <c r="H5" s="8">
        <v>174433.12121212101</v>
      </c>
      <c r="I5" s="8">
        <v>179240.69696969699</v>
      </c>
      <c r="J5" s="8">
        <v>184048.272727273</v>
      </c>
      <c r="K5" s="8">
        <v>188855.84848484799</v>
      </c>
      <c r="L5" s="8">
        <v>193663.42424242399</v>
      </c>
      <c r="M5" s="8">
        <v>198471</v>
      </c>
      <c r="Q5" s="78">
        <v>17428</v>
      </c>
      <c r="U5" t="s">
        <v>122</v>
      </c>
      <c r="V5" s="8">
        <f t="shared" ref="V5:W7" si="0">SUMIF($P$19:$P$75,$U5,F$19:F$75)</f>
        <v>33358</v>
      </c>
      <c r="W5" s="8">
        <f t="shared" si="0"/>
        <v>30325.4545454545</v>
      </c>
      <c r="X5" s="8">
        <f>SUMIF($P$19:$P$75,$U5,I$19:I$75)</f>
        <v>20216.9696969697</v>
      </c>
      <c r="Y5" s="8">
        <f>SUMIF($P$19:$P$75,$U5,K$19:K$75)</f>
        <v>10108.484848484801</v>
      </c>
      <c r="Z5" s="8">
        <f>SUMIF($P$19:$P$75,$U5,M$19:M$75)</f>
        <v>0</v>
      </c>
      <c r="AA5" s="26">
        <f>V5/$V$12</f>
        <v>0.14154893764856916</v>
      </c>
      <c r="AB5" s="26">
        <f>Z5/$Z$12</f>
        <v>0</v>
      </c>
      <c r="AC5">
        <v>0</v>
      </c>
      <c r="AD5" s="26">
        <f>AC5/$AC$12</f>
        <v>0</v>
      </c>
    </row>
    <row r="6" spans="2:30">
      <c r="F6" s="8"/>
      <c r="G6" s="8"/>
      <c r="H6" s="8"/>
      <c r="I6" s="8"/>
      <c r="J6" s="8"/>
      <c r="K6" s="8"/>
      <c r="L6" s="8"/>
      <c r="M6" s="8"/>
      <c r="Q6">
        <v>144260</v>
      </c>
      <c r="U6" t="s">
        <v>124</v>
      </c>
      <c r="V6" s="8">
        <f t="shared" si="0"/>
        <v>115604</v>
      </c>
      <c r="W6" s="8">
        <f t="shared" si="0"/>
        <v>107485.4545454545</v>
      </c>
      <c r="X6" s="8">
        <f>SUMIF($P$19:$P$75,$U6,I$19:I$75)</f>
        <v>80423.636363636397</v>
      </c>
      <c r="Y6" s="8">
        <f>SUMIF($P$19:$P$75,$U6,K$19:K$75)</f>
        <v>53361.818181818206</v>
      </c>
      <c r="Z6" s="8">
        <f>SUMIF($P$19:$P$75,$U6,M$19:M$75)</f>
        <v>26300</v>
      </c>
      <c r="AA6" s="26">
        <f t="shared" ref="AA6:AA12" si="1">V6/$V$12</f>
        <v>0.49054569782136787</v>
      </c>
      <c r="AB6" s="26">
        <f t="shared" ref="AB6:AB12" si="2">Z6/$Z$12</f>
        <v>0.11331583323165452</v>
      </c>
      <c r="AC6" s="78">
        <v>26300</v>
      </c>
      <c r="AD6" s="26">
        <f t="shared" ref="AD6:AD12" si="3">AC6/$AC$12</f>
        <v>0.11820224719101123</v>
      </c>
    </row>
    <row r="7" spans="2:30">
      <c r="F7" s="8"/>
      <c r="G7" s="8"/>
      <c r="H7" s="8"/>
      <c r="I7" s="8"/>
      <c r="J7" s="8"/>
      <c r="K7" s="8"/>
      <c r="L7" s="8"/>
      <c r="M7" s="8"/>
      <c r="Q7" s="78">
        <v>6938</v>
      </c>
      <c r="U7" t="s">
        <v>814</v>
      </c>
      <c r="V7" s="8">
        <f t="shared" si="0"/>
        <v>23149</v>
      </c>
      <c r="W7" s="8">
        <f t="shared" si="0"/>
        <v>21662.727272727301</v>
      </c>
      <c r="X7" s="8">
        <f>SUMIF($P$19:$P$75,$U7,I$19:I$75)</f>
        <v>16708.484848484801</v>
      </c>
      <c r="Y7" s="8">
        <f>SUMIF($P$19:$P$75,$U7,K$19:K$75)</f>
        <v>11754.2424242424</v>
      </c>
      <c r="Z7" s="8">
        <f>SUMIF($P$19:$P$75,$U7,M$19:M$75)</f>
        <v>6800</v>
      </c>
      <c r="AA7" s="26">
        <f t="shared" si="1"/>
        <v>9.8228801415754172E-2</v>
      </c>
      <c r="AB7" s="26">
        <f t="shared" si="2"/>
        <v>2.9298390341264288E-2</v>
      </c>
      <c r="AC7" s="78">
        <v>6800</v>
      </c>
      <c r="AD7" s="26">
        <f t="shared" si="3"/>
        <v>3.056179775280899E-2</v>
      </c>
    </row>
    <row r="8" spans="2:30">
      <c r="F8" s="8"/>
      <c r="G8" s="8"/>
      <c r="H8" s="8"/>
      <c r="I8" s="8"/>
      <c r="J8" s="8"/>
      <c r="K8" s="8"/>
      <c r="L8" s="8"/>
      <c r="M8" s="8"/>
      <c r="Q8" s="78">
        <v>22479</v>
      </c>
      <c r="U8" t="s">
        <v>808</v>
      </c>
      <c r="V8" s="80">
        <f>SUMIF($P$19:$P$75,$U8,F$19:F$75)+SUM(F10:F12)</f>
        <v>44428.078827773505</v>
      </c>
      <c r="W8" s="80">
        <f>SUMIF($P$19:$P$75,$U8,G$19:G$75)+SUM(G10:G12)</f>
        <v>47301.759715582426</v>
      </c>
      <c r="X8" s="80">
        <f>SUMIF($P$19:$P$75,$U8,I$19:I$75)+SUM(I10:I12)</f>
        <v>59326.530182632428</v>
      </c>
      <c r="Y8" s="80">
        <f>SUMIF($P$19:$P$75,$U8,K$19:K$75)+SUM(K10:K12)</f>
        <v>74989.866140620055</v>
      </c>
      <c r="Z8" s="80">
        <f>SUMIF($P$19:$P$75,$U8,M$19:M$75)+SUM(M10:M12)</f>
        <v>109894.66188395952</v>
      </c>
      <c r="AA8" s="26">
        <f t="shared" si="1"/>
        <v>0.18852291383890604</v>
      </c>
      <c r="AB8" s="26">
        <f t="shared" si="2"/>
        <v>0.47349069122022119</v>
      </c>
      <c r="AC8" s="78">
        <v>100300</v>
      </c>
      <c r="AD8" s="26">
        <f t="shared" si="3"/>
        <v>0.45078651685393256</v>
      </c>
    </row>
    <row r="9" spans="2:30">
      <c r="F9" s="8"/>
      <c r="G9" s="8"/>
      <c r="H9" s="8"/>
      <c r="I9" s="8"/>
      <c r="J9" s="8"/>
      <c r="K9" s="8"/>
      <c r="L9" s="8"/>
      <c r="M9" s="8"/>
      <c r="Q9" s="78">
        <v>42796</v>
      </c>
      <c r="U9" t="s">
        <v>812</v>
      </c>
      <c r="V9" s="8">
        <f t="shared" ref="V9:W11" si="4">SUMIF($P$19:$P$75,$U9,F$19:F$75)</f>
        <v>10013</v>
      </c>
      <c r="W9" s="8">
        <f t="shared" si="4"/>
        <v>9348.1818181818198</v>
      </c>
      <c r="X9" s="8">
        <f>SUMIF($P$19:$P$75,$U9,I$19:I$75)</f>
        <v>7132.1212121212202</v>
      </c>
      <c r="Y9" s="8">
        <f>SUMIF($P$19:$P$75,$U9,K$19:K$75)</f>
        <v>4916.0606060606096</v>
      </c>
      <c r="Z9" s="8">
        <f>SUMIF($P$19:$P$75,$U9,M$19:M$75)</f>
        <v>2699.9999999999959</v>
      </c>
      <c r="AA9" s="26">
        <f t="shared" si="1"/>
        <v>4.2488443931744196E-2</v>
      </c>
      <c r="AB9" s="26">
        <f t="shared" si="2"/>
        <v>1.1633184400207861E-2</v>
      </c>
      <c r="AC9" s="78">
        <v>2700</v>
      </c>
      <c r="AD9" s="26">
        <f t="shared" si="3"/>
        <v>1.2134831460674157E-2</v>
      </c>
    </row>
    <row r="10" spans="2:30">
      <c r="E10" t="s">
        <v>805</v>
      </c>
      <c r="F10" s="35">
        <f>전력소비량!T29</f>
        <v>0</v>
      </c>
      <c r="G10" s="35">
        <f>전력소비량!U29</f>
        <v>0</v>
      </c>
      <c r="H10" s="35">
        <f>전력소비량!V29</f>
        <v>0</v>
      </c>
      <c r="I10" s="35">
        <f>전력소비량!W29</f>
        <v>831.40500000000088</v>
      </c>
      <c r="J10" s="35">
        <f>전력소비량!X29</f>
        <v>1662.8100000000009</v>
      </c>
      <c r="K10" s="35">
        <f>전력소비량!Y29</f>
        <v>3325.62</v>
      </c>
      <c r="L10" s="35">
        <f>전력소비량!Z29</f>
        <v>6651.2400000000089</v>
      </c>
      <c r="M10" s="35">
        <f>전력소비량!AA29</f>
        <v>14133.885000000009</v>
      </c>
      <c r="U10" t="s">
        <v>712</v>
      </c>
      <c r="V10" s="8">
        <f t="shared" si="4"/>
        <v>9107</v>
      </c>
      <c r="W10" s="8">
        <f t="shared" si="4"/>
        <v>11688.1818181818</v>
      </c>
      <c r="X10" s="8">
        <f>SUMIF($P$19:$P$75,$U10,I$19:I$75)</f>
        <v>20292.121212121201</v>
      </c>
      <c r="Y10" s="8">
        <f>SUMIF($P$19:$P$75,$U10,K$19:K$75)</f>
        <v>28896.060606060601</v>
      </c>
      <c r="Z10" s="8">
        <f>SUMIF($P$19:$P$75,$U10,M$19:M$75)</f>
        <v>37500</v>
      </c>
      <c r="AA10" s="26">
        <f t="shared" si="1"/>
        <v>3.8643988703325118E-2</v>
      </c>
      <c r="AB10" s="26">
        <f t="shared" si="2"/>
        <v>0.16157200555844276</v>
      </c>
      <c r="AC10" s="78">
        <v>37500</v>
      </c>
      <c r="AD10" s="26">
        <f t="shared" si="3"/>
        <v>0.16853932584269662</v>
      </c>
    </row>
    <row r="11" spans="2:30">
      <c r="E11" s="82" t="s">
        <v>841</v>
      </c>
      <c r="F11" s="81">
        <f>전력소비량!T28</f>
        <v>12.078827773502081</v>
      </c>
      <c r="G11" s="81">
        <f>전력소비량!U28</f>
        <v>74.850624673321619</v>
      </c>
      <c r="H11" s="81">
        <f>전력소비량!V28</f>
        <v>288.74296121370128</v>
      </c>
      <c r="I11" s="81">
        <f>전력소비량!W28</f>
        <v>1898.5191220263275</v>
      </c>
      <c r="J11" s="81">
        <f>전력소비량!X28</f>
        <v>3854.5662534807161</v>
      </c>
      <c r="K11" s="81">
        <f>전력소비량!Y28</f>
        <v>5697.9431103170527</v>
      </c>
      <c r="L11" s="81">
        <f>전력소비량!Z28</f>
        <v>12896.381766522716</v>
      </c>
      <c r="M11" s="81">
        <f>전력소비량!AA28</f>
        <v>15387.859876069761</v>
      </c>
      <c r="U11" t="s">
        <v>787</v>
      </c>
      <c r="V11" s="8">
        <f t="shared" si="4"/>
        <v>5</v>
      </c>
      <c r="W11" s="8">
        <f t="shared" si="4"/>
        <v>4450</v>
      </c>
      <c r="X11" s="8">
        <f>SUMIF($P$19:$P$75,$U11,I$19:I$75)</f>
        <v>19266.666666666701</v>
      </c>
      <c r="Y11" s="8">
        <f>SUMIF($P$19:$P$75,$U11,K$19:K$75)</f>
        <v>34083.333333333299</v>
      </c>
      <c r="Z11" s="8">
        <f>SUMIF($P$19:$P$75,$U11,M$19:M$75)</f>
        <v>48900</v>
      </c>
      <c r="AA11" s="26">
        <f t="shared" si="1"/>
        <v>2.1216640333438628E-5</v>
      </c>
      <c r="AB11" s="26">
        <f t="shared" si="2"/>
        <v>0.21068989524820936</v>
      </c>
      <c r="AC11" s="78">
        <v>48900</v>
      </c>
      <c r="AD11" s="26">
        <f t="shared" si="3"/>
        <v>0.21977528089887641</v>
      </c>
    </row>
    <row r="12" spans="2:30">
      <c r="E12" s="82" t="s">
        <v>839</v>
      </c>
      <c r="F12" s="81">
        <f>전력소비량!T30</f>
        <v>0</v>
      </c>
      <c r="G12" s="81">
        <f>전력소비량!U30</f>
        <v>0</v>
      </c>
      <c r="H12" s="81">
        <f>전력소비량!V30</f>
        <v>0</v>
      </c>
      <c r="I12" s="81">
        <f>전력소비량!W30</f>
        <v>0</v>
      </c>
      <c r="J12" s="81">
        <f>전력소비량!X30</f>
        <v>0</v>
      </c>
      <c r="K12" s="81">
        <f>전력소비량!Y30</f>
        <v>0</v>
      </c>
      <c r="L12" s="81">
        <f>전력소비량!Z30</f>
        <v>0</v>
      </c>
      <c r="M12" s="81">
        <f>전력소비량!AA30</f>
        <v>5036.9170078897523</v>
      </c>
      <c r="O12" t="s">
        <v>817</v>
      </c>
      <c r="U12" t="s">
        <v>816</v>
      </c>
      <c r="V12" s="103">
        <f>SUM(V5:V11)</f>
        <v>235664.07882777351</v>
      </c>
      <c r="W12" s="103">
        <f t="shared" ref="W12" si="5">SUM(W5:W11)</f>
        <v>232261.75971558233</v>
      </c>
      <c r="X12" s="103">
        <f>SUM(X5:X11)</f>
        <v>223366.53018263244</v>
      </c>
      <c r="Y12" s="103">
        <f t="shared" ref="Y12" si="6">SUM(Y5:Y11)</f>
        <v>218109.86614061997</v>
      </c>
      <c r="Z12" s="103">
        <f t="shared" ref="Z12" si="7">SUM(Z5:Z11)</f>
        <v>232094.66188395952</v>
      </c>
      <c r="AA12" s="26">
        <f t="shared" si="1"/>
        <v>1</v>
      </c>
      <c r="AB12" s="26">
        <f t="shared" si="2"/>
        <v>1</v>
      </c>
      <c r="AC12" s="103">
        <f t="shared" ref="AC12" si="8">SUM(AC5:AC11)</f>
        <v>222500</v>
      </c>
      <c r="AD12" s="26">
        <f t="shared" si="3"/>
        <v>1</v>
      </c>
    </row>
    <row r="13" spans="2:30">
      <c r="E13" s="82" t="s">
        <v>816</v>
      </c>
      <c r="F13" s="81">
        <f t="shared" ref="F13:L13" si="9">SUM(F5:F12)</f>
        <v>166753.07882777351</v>
      </c>
      <c r="G13" s="81">
        <f t="shared" si="9"/>
        <v>169700.39607921834</v>
      </c>
      <c r="H13" s="81">
        <f t="shared" si="9"/>
        <v>174721.8641733347</v>
      </c>
      <c r="I13" s="81">
        <f t="shared" si="9"/>
        <v>181970.62109172333</v>
      </c>
      <c r="J13" s="81">
        <f t="shared" si="9"/>
        <v>189565.6489807537</v>
      </c>
      <c r="K13" s="81">
        <f t="shared" si="9"/>
        <v>197879.41159516503</v>
      </c>
      <c r="L13" s="81">
        <f t="shared" si="9"/>
        <v>213211.04600894672</v>
      </c>
      <c r="M13" s="81">
        <f>SUM(M5:M12)</f>
        <v>233029.66188395952</v>
      </c>
      <c r="N13" s="26">
        <f>M13/F13</f>
        <v>1.3974534294784327</v>
      </c>
      <c r="O13">
        <v>219300</v>
      </c>
      <c r="P13" s="26">
        <f>M13/O13</f>
        <v>1.0626067573367968</v>
      </c>
      <c r="Q13" s="78">
        <f>SUM(Q5:Q9)</f>
        <v>233901</v>
      </c>
      <c r="R13" s="26">
        <f>F13/Q13</f>
        <v>0.71292161567403944</v>
      </c>
      <c r="V13" t="s">
        <v>995</v>
      </c>
    </row>
    <row r="14" spans="2:30">
      <c r="E14" t="s">
        <v>818</v>
      </c>
      <c r="F14" s="35">
        <f t="shared" ref="F14:M14" si="10">SUM(F5,F7:F8)</f>
        <v>166741</v>
      </c>
      <c r="G14" s="35">
        <f t="shared" si="10"/>
        <v>169625.545454545</v>
      </c>
      <c r="H14" s="35">
        <f t="shared" si="10"/>
        <v>174433.12121212101</v>
      </c>
      <c r="I14" s="35">
        <f t="shared" si="10"/>
        <v>179240.69696969699</v>
      </c>
      <c r="J14" s="35">
        <f t="shared" si="10"/>
        <v>184048.272727273</v>
      </c>
      <c r="K14" s="35">
        <f t="shared" si="10"/>
        <v>188855.84848484799</v>
      </c>
      <c r="L14" s="35">
        <f t="shared" si="10"/>
        <v>193663.42424242399</v>
      </c>
      <c r="M14" s="35">
        <f t="shared" si="10"/>
        <v>198471</v>
      </c>
      <c r="O14">
        <v>233901</v>
      </c>
      <c r="P14">
        <f>1-O13/O14</f>
        <v>6.2423845986122384E-2</v>
      </c>
      <c r="U14" t="s">
        <v>878</v>
      </c>
      <c r="V14" s="24">
        <f>V12/'1차에너지공급'!T32</f>
        <v>0.75622183036586077</v>
      </c>
      <c r="W14" s="24">
        <f>W12/'1차에너지공급'!U32</f>
        <v>0.7203463665864962</v>
      </c>
      <c r="X14" s="24">
        <f>X12/'1차에너지공급'!W32</f>
        <v>0.60124521716491919</v>
      </c>
      <c r="Y14" s="24">
        <f>Y12/'1차에너지공급'!Y32</f>
        <v>0.61424614835370606</v>
      </c>
      <c r="Z14" s="24">
        <f>Z12/'1차에너지공급'!AA32</f>
        <v>0.66499770525383317</v>
      </c>
    </row>
    <row r="16" spans="2:30">
      <c r="B16" s="2" t="s">
        <v>334</v>
      </c>
    </row>
    <row r="17" spans="2:29">
      <c r="B17" t="s">
        <v>309</v>
      </c>
      <c r="R17" t="s">
        <v>730</v>
      </c>
      <c r="U17" t="s">
        <v>729</v>
      </c>
      <c r="X17" t="s">
        <v>729</v>
      </c>
    </row>
    <row r="18" spans="2:29">
      <c r="B18" t="s">
        <v>280</v>
      </c>
      <c r="C18" t="s">
        <v>163</v>
      </c>
      <c r="D18" t="s">
        <v>281</v>
      </c>
      <c r="E18" t="s">
        <v>164</v>
      </c>
      <c r="F18">
        <v>2017</v>
      </c>
      <c r="G18">
        <v>2020</v>
      </c>
      <c r="H18">
        <v>2025</v>
      </c>
      <c r="I18">
        <v>2030</v>
      </c>
      <c r="J18">
        <v>2035</v>
      </c>
      <c r="K18">
        <v>2040</v>
      </c>
      <c r="L18">
        <v>2045</v>
      </c>
      <c r="M18">
        <v>2050</v>
      </c>
      <c r="Q18" t="s">
        <v>359</v>
      </c>
      <c r="R18">
        <v>2017</v>
      </c>
      <c r="U18">
        <v>2017</v>
      </c>
      <c r="X18">
        <v>2017</v>
      </c>
    </row>
    <row r="19" spans="2:29">
      <c r="B19" t="s">
        <v>293</v>
      </c>
      <c r="C19" t="s">
        <v>1000</v>
      </c>
      <c r="D19" t="s">
        <v>337</v>
      </c>
      <c r="E19" t="s">
        <v>873</v>
      </c>
      <c r="F19" s="8">
        <v>33358</v>
      </c>
      <c r="G19" s="8">
        <v>30325.4545454545</v>
      </c>
      <c r="H19" s="8">
        <v>25271.212121212098</v>
      </c>
      <c r="I19" s="8">
        <v>20216.9696969697</v>
      </c>
      <c r="J19" s="8">
        <v>15162.727272727299</v>
      </c>
      <c r="K19" s="8">
        <v>10108.484848484801</v>
      </c>
      <c r="L19" s="8">
        <v>5054.2424242424204</v>
      </c>
      <c r="M19" s="8"/>
      <c r="O19" t="str">
        <f>MID(E19,6,3)</f>
        <v>ANS</v>
      </c>
      <c r="P19" t="str">
        <f t="shared" ref="P19:P50" si="11">VLOOKUP(O19,NRGSOURCE,2,FALSE)</f>
        <v>석탄</v>
      </c>
      <c r="Q19" t="s">
        <v>361</v>
      </c>
      <c r="R19" s="8">
        <v>2200.6734154012702</v>
      </c>
      <c r="S19" t="s">
        <v>123</v>
      </c>
      <c r="T19" t="s">
        <v>361</v>
      </c>
      <c r="U19" s="8">
        <f>SUMIF($O$19:$O$75,T19,$F$19:$F$75)</f>
        <v>0</v>
      </c>
      <c r="V19" t="s">
        <v>731</v>
      </c>
      <c r="AB19" t="s">
        <v>362</v>
      </c>
      <c r="AC19" t="s">
        <v>806</v>
      </c>
    </row>
    <row r="20" spans="2:29">
      <c r="B20" t="s">
        <v>293</v>
      </c>
      <c r="C20" t="s">
        <v>1000</v>
      </c>
      <c r="D20" t="s">
        <v>337</v>
      </c>
      <c r="E20" t="s">
        <v>299</v>
      </c>
      <c r="F20" s="8">
        <v>55898</v>
      </c>
      <c r="G20" s="8">
        <v>51972.439865245302</v>
      </c>
      <c r="H20" s="8">
        <v>45429.8396406541</v>
      </c>
      <c r="I20" s="8">
        <v>38887.239416062999</v>
      </c>
      <c r="J20" s="8">
        <v>32344.639191471801</v>
      </c>
      <c r="K20" s="8">
        <v>25802.0389668807</v>
      </c>
      <c r="L20" s="8">
        <v>19259.438742289502</v>
      </c>
      <c r="M20" s="8">
        <v>12716.838517698299</v>
      </c>
      <c r="O20" t="str">
        <f t="shared" ref="O20:O75" si="12">MID(E20,6,3)</f>
        <v>DSS</v>
      </c>
      <c r="P20" t="str">
        <f t="shared" si="11"/>
        <v>석유</v>
      </c>
      <c r="Q20" t="s">
        <v>362</v>
      </c>
      <c r="R20" s="8">
        <v>1304.2502325581399</v>
      </c>
      <c r="S20" t="s">
        <v>123</v>
      </c>
      <c r="T20" t="s">
        <v>362</v>
      </c>
      <c r="U20" s="8">
        <f>SUMIF($O$19:$O$75,T20,$F$19:$F$75)</f>
        <v>33358</v>
      </c>
      <c r="V20" t="s">
        <v>731</v>
      </c>
      <c r="AB20" t="s">
        <v>717</v>
      </c>
      <c r="AC20" t="s">
        <v>807</v>
      </c>
    </row>
    <row r="21" spans="2:29">
      <c r="B21" t="s">
        <v>293</v>
      </c>
      <c r="C21" t="s">
        <v>1000</v>
      </c>
      <c r="D21" t="s">
        <v>337</v>
      </c>
      <c r="E21" t="s">
        <v>338</v>
      </c>
      <c r="F21" s="8">
        <v>44416</v>
      </c>
      <c r="G21" s="8">
        <v>47226.909090909103</v>
      </c>
      <c r="H21" s="8">
        <v>51911.757575757598</v>
      </c>
      <c r="I21" s="8">
        <v>56596.6060606061</v>
      </c>
      <c r="J21" s="8">
        <v>61281.454545454602</v>
      </c>
      <c r="K21" s="8">
        <v>65966.303030302995</v>
      </c>
      <c r="L21" s="8">
        <v>70651.151515151505</v>
      </c>
      <c r="M21" s="8">
        <v>75336</v>
      </c>
      <c r="O21" t="str">
        <f t="shared" si="12"/>
        <v>ELC</v>
      </c>
      <c r="P21" t="str">
        <f t="shared" si="11"/>
        <v>전력</v>
      </c>
      <c r="Q21" t="s">
        <v>363</v>
      </c>
      <c r="R21" s="72">
        <v>1366.1244554397599</v>
      </c>
      <c r="S21" t="s">
        <v>149</v>
      </c>
      <c r="T21" t="s">
        <v>363</v>
      </c>
      <c r="U21" s="8">
        <f>SUMIF($O$19:$O$75,T21,$F$19:$F$75)</f>
        <v>0</v>
      </c>
      <c r="V21" t="s">
        <v>740</v>
      </c>
      <c r="AB21" t="s">
        <v>718</v>
      </c>
      <c r="AC21" t="s">
        <v>807</v>
      </c>
    </row>
    <row r="22" spans="2:29">
      <c r="B22" t="s">
        <v>293</v>
      </c>
      <c r="C22" t="s">
        <v>1000</v>
      </c>
      <c r="D22" t="s">
        <v>337</v>
      </c>
      <c r="E22" t="s">
        <v>339</v>
      </c>
      <c r="F22" s="8">
        <v>5</v>
      </c>
      <c r="G22" s="8">
        <v>4450</v>
      </c>
      <c r="H22" s="8">
        <v>11858.333333333299</v>
      </c>
      <c r="I22" s="8">
        <v>19266.666666666701</v>
      </c>
      <c r="J22" s="8">
        <v>26675</v>
      </c>
      <c r="K22" s="8">
        <v>34083.333333333299</v>
      </c>
      <c r="L22" s="8">
        <v>41491.666666666701</v>
      </c>
      <c r="M22" s="8">
        <v>48900</v>
      </c>
      <c r="O22" t="str">
        <f t="shared" si="12"/>
        <v>HDG</v>
      </c>
      <c r="P22" t="str">
        <f t="shared" si="11"/>
        <v>수소</v>
      </c>
      <c r="Q22" t="s">
        <v>364</v>
      </c>
      <c r="R22" s="8">
        <v>56402.222174414397</v>
      </c>
      <c r="S22" t="s">
        <v>123</v>
      </c>
      <c r="T22" t="s">
        <v>364</v>
      </c>
      <c r="U22" s="8">
        <f>SUMIF($O$19:$O$75,T22,$F$19:$F$75)</f>
        <v>0</v>
      </c>
      <c r="V22" t="s">
        <v>731</v>
      </c>
      <c r="AB22" t="s">
        <v>316</v>
      </c>
      <c r="AC22" t="s">
        <v>809</v>
      </c>
    </row>
    <row r="23" spans="2:29">
      <c r="B23" t="s">
        <v>293</v>
      </c>
      <c r="C23" t="s">
        <v>1000</v>
      </c>
      <c r="D23" t="s">
        <v>337</v>
      </c>
      <c r="E23" t="s">
        <v>977</v>
      </c>
      <c r="F23" s="8">
        <v>7573</v>
      </c>
      <c r="G23" s="8">
        <v>7070.1868480066796</v>
      </c>
      <c r="H23" s="8">
        <v>6232.1649280178199</v>
      </c>
      <c r="I23" s="8">
        <v>5394.1430080289601</v>
      </c>
      <c r="J23" s="8">
        <v>4556.1210880400904</v>
      </c>
      <c r="K23" s="8">
        <v>3718.0991680512302</v>
      </c>
      <c r="L23" s="8">
        <v>2880.07724806237</v>
      </c>
      <c r="M23" s="8">
        <v>2042.0553280735</v>
      </c>
      <c r="O23" t="str">
        <f t="shared" si="12"/>
        <v>HHT</v>
      </c>
      <c r="P23" t="str">
        <f t="shared" si="11"/>
        <v>열</v>
      </c>
      <c r="Q23" t="s">
        <v>365</v>
      </c>
      <c r="R23" s="8">
        <v>23078.334365267099</v>
      </c>
      <c r="S23" t="s">
        <v>123</v>
      </c>
      <c r="T23" t="s">
        <v>365</v>
      </c>
      <c r="U23" s="8">
        <f>SUMIF($O$19:$O$75,T23,$F$19:$F$75)</f>
        <v>0</v>
      </c>
      <c r="V23" t="s">
        <v>731</v>
      </c>
      <c r="W23" t="s">
        <v>316</v>
      </c>
      <c r="X23" s="8">
        <f t="shared" ref="X23:X36" si="13">SUMIF($O$19:$O$75,W23,$F$19:$F$75)</f>
        <v>44416</v>
      </c>
      <c r="Y23" t="s">
        <v>733</v>
      </c>
      <c r="AB23" t="s">
        <v>367</v>
      </c>
      <c r="AC23" t="s">
        <v>810</v>
      </c>
    </row>
    <row r="24" spans="2:29">
      <c r="B24" t="s">
        <v>293</v>
      </c>
      <c r="C24" t="s">
        <v>1000</v>
      </c>
      <c r="D24" t="s">
        <v>337</v>
      </c>
      <c r="E24" t="s">
        <v>340</v>
      </c>
      <c r="F24" s="8">
        <v>2440</v>
      </c>
      <c r="G24" s="8">
        <v>2277.9949701751402</v>
      </c>
      <c r="H24" s="8">
        <v>2007.9865871336999</v>
      </c>
      <c r="I24" s="8">
        <v>1737.9782040922601</v>
      </c>
      <c r="J24" s="8">
        <v>1467.96982105082</v>
      </c>
      <c r="K24" s="8">
        <v>1197.9614380093799</v>
      </c>
      <c r="L24" s="8">
        <v>927.95305496793605</v>
      </c>
      <c r="M24" s="8">
        <v>657.94467192649597</v>
      </c>
      <c r="O24" t="str">
        <f t="shared" si="12"/>
        <v>HLT</v>
      </c>
      <c r="P24" t="str">
        <f t="shared" si="11"/>
        <v>열</v>
      </c>
      <c r="Q24" t="s">
        <v>366</v>
      </c>
      <c r="R24" s="8">
        <v>2899.8147241842798</v>
      </c>
      <c r="S24" t="s">
        <v>127</v>
      </c>
      <c r="W24" t="s">
        <v>719</v>
      </c>
      <c r="X24" s="8">
        <f t="shared" si="13"/>
        <v>5</v>
      </c>
      <c r="Y24" t="s">
        <v>735</v>
      </c>
      <c r="AB24" t="s">
        <v>719</v>
      </c>
      <c r="AC24" t="s">
        <v>811</v>
      </c>
    </row>
    <row r="25" spans="2:29">
      <c r="B25" t="s">
        <v>293</v>
      </c>
      <c r="C25" t="s">
        <v>1000</v>
      </c>
      <c r="D25" t="s">
        <v>337</v>
      </c>
      <c r="E25" t="s">
        <v>993</v>
      </c>
      <c r="F25" s="8">
        <v>59706</v>
      </c>
      <c r="G25" s="8">
        <v>55513.014680209199</v>
      </c>
      <c r="H25" s="8">
        <v>48524.705813891298</v>
      </c>
      <c r="I25" s="8">
        <v>41536.396947573397</v>
      </c>
      <c r="J25" s="8">
        <v>34548.088081255402</v>
      </c>
      <c r="K25" s="8">
        <v>27559.779214937502</v>
      </c>
      <c r="L25" s="8">
        <v>20571.470348619601</v>
      </c>
      <c r="M25" s="8">
        <v>13583.161482301701</v>
      </c>
      <c r="O25" t="str">
        <f t="shared" si="12"/>
        <v>NAS</v>
      </c>
      <c r="P25" t="str">
        <f t="shared" si="11"/>
        <v>석유</v>
      </c>
      <c r="Q25" t="s">
        <v>367</v>
      </c>
      <c r="R25" s="8">
        <v>1323</v>
      </c>
      <c r="S25" t="s">
        <v>156</v>
      </c>
      <c r="T25" t="s">
        <v>367</v>
      </c>
      <c r="U25" s="8">
        <f>SUMIF($O$19:$O$75,T25,$F$19:$F$75)</f>
        <v>0</v>
      </c>
      <c r="V25" t="s">
        <v>734</v>
      </c>
      <c r="W25" t="s">
        <v>423</v>
      </c>
      <c r="X25" s="8">
        <f t="shared" si="13"/>
        <v>2440</v>
      </c>
      <c r="Y25" t="s">
        <v>736</v>
      </c>
      <c r="AB25" t="s">
        <v>423</v>
      </c>
      <c r="AC25" t="s">
        <v>813</v>
      </c>
    </row>
    <row r="26" spans="2:29">
      <c r="B26" t="s">
        <v>293</v>
      </c>
      <c r="C26" t="s">
        <v>1000</v>
      </c>
      <c r="D26" t="s">
        <v>337</v>
      </c>
      <c r="E26" t="s">
        <v>341</v>
      </c>
      <c r="F26" s="8">
        <v>9107</v>
      </c>
      <c r="G26" s="8">
        <v>11688.1818181818</v>
      </c>
      <c r="H26" s="8">
        <v>15990.1515151515</v>
      </c>
      <c r="I26" s="8">
        <v>20292.121212121201</v>
      </c>
      <c r="J26" s="8">
        <v>24594.090909090901</v>
      </c>
      <c r="K26" s="8">
        <v>28896.060606060601</v>
      </c>
      <c r="L26" s="8">
        <v>33198.030303030297</v>
      </c>
      <c r="M26" s="8">
        <v>37500</v>
      </c>
      <c r="O26" t="str">
        <f t="shared" si="12"/>
        <v>STH</v>
      </c>
      <c r="P26" t="str">
        <f t="shared" si="11"/>
        <v>신재생</v>
      </c>
      <c r="Q26" t="s">
        <v>368</v>
      </c>
      <c r="R26" s="8">
        <v>482.35087290795599</v>
      </c>
      <c r="S26" t="s">
        <v>148</v>
      </c>
      <c r="W26" t="s">
        <v>424</v>
      </c>
      <c r="X26" s="8">
        <f t="shared" si="13"/>
        <v>7573</v>
      </c>
      <c r="Y26" t="s">
        <v>736</v>
      </c>
      <c r="AB26" t="s">
        <v>720</v>
      </c>
      <c r="AC26" t="s">
        <v>807</v>
      </c>
    </row>
    <row r="27" spans="2:29">
      <c r="B27" t="s">
        <v>293</v>
      </c>
      <c r="C27" t="s">
        <v>1000</v>
      </c>
      <c r="D27" t="s">
        <v>337</v>
      </c>
      <c r="E27" t="s">
        <v>300</v>
      </c>
      <c r="F27" s="8">
        <v>23149</v>
      </c>
      <c r="G27" s="8">
        <v>21662.727272727301</v>
      </c>
      <c r="H27" s="8">
        <v>19185.6060606061</v>
      </c>
      <c r="I27" s="8">
        <v>16708.484848484801</v>
      </c>
      <c r="J27" s="8">
        <v>14231.3636363636</v>
      </c>
      <c r="K27" s="8">
        <v>11754.2424242424</v>
      </c>
      <c r="L27" s="8">
        <v>9277.1212121212102</v>
      </c>
      <c r="M27" s="8">
        <v>6800</v>
      </c>
      <c r="O27" t="str">
        <f t="shared" si="12"/>
        <v>TGN</v>
      </c>
      <c r="P27" t="str">
        <f t="shared" si="11"/>
        <v>도시가스</v>
      </c>
      <c r="Q27" t="s">
        <v>369</v>
      </c>
      <c r="R27" s="72">
        <v>2119.2343797488802</v>
      </c>
      <c r="S27" t="s">
        <v>151</v>
      </c>
      <c r="W27" t="s">
        <v>717</v>
      </c>
      <c r="X27" s="8">
        <f t="shared" si="13"/>
        <v>0</v>
      </c>
      <c r="Y27" t="s">
        <v>732</v>
      </c>
      <c r="AB27" t="s">
        <v>721</v>
      </c>
      <c r="AC27" t="s">
        <v>807</v>
      </c>
    </row>
    <row r="28" spans="2:29">
      <c r="F28" s="8"/>
      <c r="G28" s="8"/>
      <c r="H28" s="8"/>
      <c r="I28" s="8"/>
      <c r="J28" s="8"/>
      <c r="K28" s="8"/>
      <c r="L28" s="8"/>
      <c r="M28" s="8"/>
      <c r="O28" t="str">
        <f t="shared" si="12"/>
        <v/>
      </c>
      <c r="P28" t="e">
        <f t="shared" si="11"/>
        <v>#N/A</v>
      </c>
      <c r="Q28" t="s">
        <v>370</v>
      </c>
      <c r="R28" s="72">
        <v>38171.571023128898</v>
      </c>
      <c r="S28" t="s">
        <v>126</v>
      </c>
      <c r="T28" t="s">
        <v>722</v>
      </c>
      <c r="U28" s="8">
        <f>SUMIF($O$19:$O$75,T28,$F$19:$F$75)</f>
        <v>23149</v>
      </c>
      <c r="V28" t="s">
        <v>738</v>
      </c>
      <c r="W28" t="s">
        <v>718</v>
      </c>
      <c r="X28" s="8">
        <f t="shared" si="13"/>
        <v>55898</v>
      </c>
      <c r="Y28" t="s">
        <v>732</v>
      </c>
      <c r="AB28" t="s">
        <v>376</v>
      </c>
      <c r="AC28" t="s">
        <v>810</v>
      </c>
    </row>
    <row r="29" spans="2:29">
      <c r="F29" s="8"/>
      <c r="G29" s="8"/>
      <c r="H29" s="8"/>
      <c r="I29" s="8"/>
      <c r="J29" s="8"/>
      <c r="K29" s="8"/>
      <c r="L29" s="8"/>
      <c r="M29" s="8"/>
      <c r="O29" t="str">
        <f t="shared" si="12"/>
        <v/>
      </c>
      <c r="P29" t="e">
        <f t="shared" si="11"/>
        <v>#N/A</v>
      </c>
      <c r="Q29" t="s">
        <v>371</v>
      </c>
      <c r="R29" s="8">
        <v>26283.1697350043</v>
      </c>
      <c r="S29" t="s">
        <v>127</v>
      </c>
      <c r="W29" t="s">
        <v>720</v>
      </c>
      <c r="X29" s="8">
        <f t="shared" si="13"/>
        <v>0</v>
      </c>
      <c r="Y29" t="s">
        <v>732</v>
      </c>
      <c r="AB29" t="s">
        <v>722</v>
      </c>
      <c r="AC29" t="s">
        <v>815</v>
      </c>
    </row>
    <row r="30" spans="2:29">
      <c r="F30" s="8"/>
      <c r="G30" s="8"/>
      <c r="H30" s="8"/>
      <c r="I30" s="8"/>
      <c r="J30" s="8"/>
      <c r="K30" s="8"/>
      <c r="L30" s="8"/>
      <c r="M30" s="8"/>
      <c r="O30" t="str">
        <f t="shared" si="12"/>
        <v/>
      </c>
      <c r="P30" t="e">
        <f t="shared" si="11"/>
        <v>#N/A</v>
      </c>
      <c r="Q30" t="s">
        <v>372</v>
      </c>
      <c r="R30" s="8">
        <v>104.99128089790599</v>
      </c>
      <c r="S30" t="s">
        <v>153</v>
      </c>
      <c r="W30" t="s">
        <v>721</v>
      </c>
      <c r="X30" s="8">
        <f t="shared" si="13"/>
        <v>0</v>
      </c>
      <c r="Y30" t="s">
        <v>732</v>
      </c>
      <c r="AB30" t="s">
        <v>361</v>
      </c>
      <c r="AC30" t="s">
        <v>806</v>
      </c>
    </row>
    <row r="31" spans="2:29">
      <c r="F31" s="8"/>
      <c r="G31" s="8"/>
      <c r="H31" s="8"/>
      <c r="I31" s="8"/>
      <c r="J31" s="8"/>
      <c r="K31" s="8"/>
      <c r="L31" s="8"/>
      <c r="M31" s="8"/>
      <c r="O31" t="str">
        <f t="shared" si="12"/>
        <v/>
      </c>
      <c r="P31" t="e">
        <f t="shared" si="11"/>
        <v>#N/A</v>
      </c>
      <c r="Q31" t="s">
        <v>373</v>
      </c>
      <c r="R31" s="8">
        <v>117582.957042803</v>
      </c>
      <c r="S31" t="s">
        <v>125</v>
      </c>
      <c r="W31" t="s">
        <v>723</v>
      </c>
      <c r="X31" s="8">
        <f t="shared" si="13"/>
        <v>59706</v>
      </c>
      <c r="Y31" t="s">
        <v>732</v>
      </c>
      <c r="AB31" t="s">
        <v>364</v>
      </c>
      <c r="AC31" t="s">
        <v>806</v>
      </c>
    </row>
    <row r="32" spans="2:29">
      <c r="F32" s="8"/>
      <c r="G32" s="8"/>
      <c r="H32" s="8"/>
      <c r="I32" s="8"/>
      <c r="J32" s="8"/>
      <c r="K32" s="8"/>
      <c r="L32" s="8"/>
      <c r="M32" s="8"/>
      <c r="O32" t="str">
        <f t="shared" si="12"/>
        <v/>
      </c>
      <c r="P32" t="e">
        <f t="shared" si="11"/>
        <v>#N/A</v>
      </c>
      <c r="Q32" t="s">
        <v>374</v>
      </c>
      <c r="R32" s="72"/>
      <c r="S32" t="s">
        <v>148</v>
      </c>
      <c r="W32" t="s">
        <v>724</v>
      </c>
      <c r="X32" s="8">
        <f t="shared" si="13"/>
        <v>0</v>
      </c>
      <c r="Y32" t="s">
        <v>732</v>
      </c>
      <c r="AB32" t="s">
        <v>365</v>
      </c>
      <c r="AC32" t="s">
        <v>806</v>
      </c>
    </row>
    <row r="33" spans="6:29">
      <c r="F33" s="8"/>
      <c r="G33" s="8"/>
      <c r="H33" s="8"/>
      <c r="I33" s="8"/>
      <c r="J33" s="8"/>
      <c r="K33" s="8"/>
      <c r="L33" s="8"/>
      <c r="M33" s="8"/>
      <c r="O33" t="str">
        <f t="shared" si="12"/>
        <v/>
      </c>
      <c r="P33" t="e">
        <f t="shared" si="11"/>
        <v>#N/A</v>
      </c>
      <c r="Q33" t="s">
        <v>375</v>
      </c>
      <c r="R33" s="8">
        <v>26.568740898642201</v>
      </c>
      <c r="S33" t="s">
        <v>148</v>
      </c>
      <c r="W33" t="s">
        <v>725</v>
      </c>
      <c r="X33" s="8">
        <f t="shared" si="13"/>
        <v>0</v>
      </c>
      <c r="Y33" t="s">
        <v>732</v>
      </c>
      <c r="AB33" t="s">
        <v>424</v>
      </c>
      <c r="AC33" t="s">
        <v>813</v>
      </c>
    </row>
    <row r="34" spans="6:29">
      <c r="F34" s="8"/>
      <c r="G34" s="8"/>
      <c r="H34" s="8"/>
      <c r="I34" s="8"/>
      <c r="J34" s="8"/>
      <c r="K34" s="8"/>
      <c r="L34" s="8"/>
      <c r="M34" s="8"/>
      <c r="O34" t="str">
        <f t="shared" si="12"/>
        <v/>
      </c>
      <c r="P34" t="e">
        <f t="shared" si="11"/>
        <v>#N/A</v>
      </c>
      <c r="Q34" t="s">
        <v>376</v>
      </c>
      <c r="R34" s="8">
        <v>1537.9465281088401</v>
      </c>
      <c r="S34" t="s">
        <v>139</v>
      </c>
      <c r="T34" t="s">
        <v>376</v>
      </c>
      <c r="U34" s="8">
        <f>SUMIF($O$19:$O$75,T34,$F$19:$F$75)</f>
        <v>0</v>
      </c>
      <c r="V34" t="s">
        <v>737</v>
      </c>
      <c r="W34" t="s">
        <v>726</v>
      </c>
      <c r="X34" s="8">
        <f t="shared" si="13"/>
        <v>0</v>
      </c>
      <c r="Y34" t="s">
        <v>732</v>
      </c>
      <c r="AB34" t="s">
        <v>723</v>
      </c>
      <c r="AC34" t="s">
        <v>807</v>
      </c>
    </row>
    <row r="35" spans="6:29">
      <c r="F35" s="8"/>
      <c r="G35" s="8"/>
      <c r="H35" s="8"/>
      <c r="I35" s="8"/>
      <c r="J35" s="8"/>
      <c r="K35" s="8"/>
      <c r="L35" s="8"/>
      <c r="M35" s="8"/>
      <c r="O35" t="str">
        <f t="shared" si="12"/>
        <v/>
      </c>
      <c r="P35" t="e">
        <f t="shared" si="11"/>
        <v>#N/A</v>
      </c>
      <c r="Q35" t="s">
        <v>377</v>
      </c>
      <c r="R35" s="8">
        <v>317</v>
      </c>
      <c r="S35" t="s">
        <v>155</v>
      </c>
      <c r="T35" t="s">
        <v>377</v>
      </c>
      <c r="U35" s="8">
        <f>SUMIF($O$19:$O$75,T35,$F$19:$F$75)</f>
        <v>9107</v>
      </c>
      <c r="V35" t="s">
        <v>739</v>
      </c>
      <c r="W35" t="s">
        <v>727</v>
      </c>
      <c r="X35" s="8">
        <f t="shared" si="13"/>
        <v>0</v>
      </c>
      <c r="Y35" t="s">
        <v>732</v>
      </c>
      <c r="AB35" t="s">
        <v>377</v>
      </c>
      <c r="AC35" t="s">
        <v>810</v>
      </c>
    </row>
    <row r="36" spans="6:29">
      <c r="F36" s="8"/>
      <c r="G36" s="8"/>
      <c r="H36" s="8"/>
      <c r="I36" s="8"/>
      <c r="J36" s="8"/>
      <c r="K36" s="8"/>
      <c r="L36" s="8"/>
      <c r="M36" s="8"/>
      <c r="O36" t="str">
        <f t="shared" si="12"/>
        <v/>
      </c>
      <c r="P36" t="e">
        <f t="shared" si="11"/>
        <v>#N/A</v>
      </c>
      <c r="Q36" t="s">
        <v>378</v>
      </c>
      <c r="R36" s="8">
        <v>463.66384104253302</v>
      </c>
      <c r="S36" t="s">
        <v>140</v>
      </c>
      <c r="W36" t="s">
        <v>728</v>
      </c>
      <c r="X36" s="8">
        <f t="shared" si="13"/>
        <v>0</v>
      </c>
      <c r="Y36" t="s">
        <v>732</v>
      </c>
      <c r="AB36" t="s">
        <v>724</v>
      </c>
      <c r="AC36" t="s">
        <v>807</v>
      </c>
    </row>
    <row r="37" spans="6:29">
      <c r="F37" s="8"/>
      <c r="G37" s="8"/>
      <c r="H37" s="8"/>
      <c r="I37" s="8"/>
      <c r="J37" s="8"/>
      <c r="K37" s="8"/>
      <c r="L37" s="8"/>
      <c r="M37" s="8"/>
      <c r="O37" t="str">
        <f t="shared" si="12"/>
        <v/>
      </c>
      <c r="P37" t="e">
        <f t="shared" si="11"/>
        <v>#N/A</v>
      </c>
      <c r="AB37" t="s">
        <v>725</v>
      </c>
      <c r="AC37" t="s">
        <v>807</v>
      </c>
    </row>
    <row r="38" spans="6:29">
      <c r="F38" s="8"/>
      <c r="G38" s="8"/>
      <c r="H38" s="8"/>
      <c r="I38" s="8"/>
      <c r="J38" s="8"/>
      <c r="K38" s="8"/>
      <c r="L38" s="8"/>
      <c r="M38" s="8"/>
      <c r="O38" t="str">
        <f t="shared" si="12"/>
        <v/>
      </c>
      <c r="P38" t="e">
        <f t="shared" si="11"/>
        <v>#N/A</v>
      </c>
      <c r="AB38" t="s">
        <v>363</v>
      </c>
      <c r="AC38" t="s">
        <v>810</v>
      </c>
    </row>
    <row r="39" spans="6:29">
      <c r="F39" s="8"/>
      <c r="G39" s="8"/>
      <c r="H39" s="8"/>
      <c r="I39" s="8"/>
      <c r="J39" s="8"/>
      <c r="K39" s="8"/>
      <c r="L39" s="8"/>
      <c r="M39" s="8"/>
      <c r="O39" t="str">
        <f t="shared" si="12"/>
        <v/>
      </c>
      <c r="P39" t="e">
        <f t="shared" si="11"/>
        <v>#N/A</v>
      </c>
      <c r="AB39" t="s">
        <v>726</v>
      </c>
      <c r="AC39" t="s">
        <v>807</v>
      </c>
    </row>
    <row r="40" spans="6:29">
      <c r="F40" s="8"/>
      <c r="G40" s="8"/>
      <c r="H40" s="8"/>
      <c r="I40" s="8"/>
      <c r="J40" s="8"/>
      <c r="K40" s="8"/>
      <c r="L40" s="8"/>
      <c r="M40" s="8"/>
      <c r="O40" t="str">
        <f t="shared" si="12"/>
        <v/>
      </c>
      <c r="P40" t="e">
        <f t="shared" si="11"/>
        <v>#N/A</v>
      </c>
      <c r="R40">
        <v>2017</v>
      </c>
      <c r="S40">
        <v>2020</v>
      </c>
      <c r="T40">
        <v>2025</v>
      </c>
      <c r="U40">
        <v>2030</v>
      </c>
      <c r="V40">
        <v>2035</v>
      </c>
      <c r="W40">
        <v>2040</v>
      </c>
      <c r="X40">
        <v>2045</v>
      </c>
      <c r="Y40">
        <v>2050</v>
      </c>
      <c r="AB40" t="s">
        <v>727</v>
      </c>
      <c r="AC40" t="s">
        <v>807</v>
      </c>
    </row>
    <row r="41" spans="6:29">
      <c r="F41" s="8"/>
      <c r="G41" s="8"/>
      <c r="H41" s="8"/>
      <c r="I41" s="8"/>
      <c r="J41" s="8"/>
      <c r="K41" s="8"/>
      <c r="L41" s="8"/>
      <c r="M41" s="8"/>
      <c r="O41" t="str">
        <f t="shared" si="12"/>
        <v/>
      </c>
      <c r="P41" t="e">
        <f t="shared" si="11"/>
        <v>#N/A</v>
      </c>
      <c r="Q41" t="s">
        <v>754</v>
      </c>
      <c r="R41" s="8">
        <f t="shared" ref="R41:Y41" si="14">SUMIF($O$19:$O$75,$Q$41,F$19:F$75)</f>
        <v>0</v>
      </c>
      <c r="S41" s="8">
        <f t="shared" si="14"/>
        <v>0</v>
      </c>
      <c r="T41" s="8">
        <f t="shared" si="14"/>
        <v>0</v>
      </c>
      <c r="U41" s="8">
        <f t="shared" si="14"/>
        <v>0</v>
      </c>
      <c r="V41" s="8">
        <f t="shared" si="14"/>
        <v>0</v>
      </c>
      <c r="W41" s="8">
        <f t="shared" si="14"/>
        <v>0</v>
      </c>
      <c r="X41" s="8">
        <f t="shared" si="14"/>
        <v>0</v>
      </c>
      <c r="Y41" s="8">
        <f t="shared" si="14"/>
        <v>0</v>
      </c>
      <c r="AB41" t="s">
        <v>728</v>
      </c>
      <c r="AC41" t="s">
        <v>807</v>
      </c>
    </row>
    <row r="42" spans="6:29">
      <c r="F42" s="8"/>
      <c r="G42" s="8"/>
      <c r="H42" s="8"/>
      <c r="I42" s="8"/>
      <c r="J42" s="8"/>
      <c r="K42" s="8"/>
      <c r="L42" s="8"/>
      <c r="M42" s="8"/>
      <c r="O42" t="str">
        <f t="shared" si="12"/>
        <v/>
      </c>
      <c r="P42" t="e">
        <f t="shared" si="11"/>
        <v>#N/A</v>
      </c>
      <c r="Q42" t="s">
        <v>755</v>
      </c>
      <c r="R42" s="8">
        <f t="shared" ref="R42:Y42" si="15">SUMIF($O$19:$O$75,$Q$42,F$19:F$75)</f>
        <v>59706</v>
      </c>
      <c r="S42" s="8">
        <f t="shared" si="15"/>
        <v>55513.014680209199</v>
      </c>
      <c r="T42" s="8">
        <f t="shared" si="15"/>
        <v>48524.705813891298</v>
      </c>
      <c r="U42" s="8">
        <f t="shared" si="15"/>
        <v>41536.396947573397</v>
      </c>
      <c r="V42" s="8">
        <f t="shared" si="15"/>
        <v>34548.088081255402</v>
      </c>
      <c r="W42" s="8">
        <f t="shared" si="15"/>
        <v>27559.779214937502</v>
      </c>
      <c r="X42" s="8">
        <f t="shared" si="15"/>
        <v>20571.470348619601</v>
      </c>
      <c r="Y42" s="8">
        <f t="shared" si="15"/>
        <v>13583.161482301701</v>
      </c>
    </row>
    <row r="43" spans="6:29">
      <c r="F43" s="8"/>
      <c r="G43" s="8"/>
      <c r="H43" s="8"/>
      <c r="I43" s="8"/>
      <c r="J43" s="8"/>
      <c r="K43" s="8"/>
      <c r="L43" s="8"/>
      <c r="M43" s="8"/>
      <c r="O43" t="str">
        <f t="shared" si="12"/>
        <v/>
      </c>
      <c r="P43" t="e">
        <f t="shared" si="11"/>
        <v>#N/A</v>
      </c>
    </row>
    <row r="44" spans="6:29">
      <c r="F44" s="8"/>
      <c r="G44" s="8"/>
      <c r="H44" s="8"/>
      <c r="I44" s="8"/>
      <c r="J44" s="8"/>
      <c r="K44" s="8"/>
      <c r="L44" s="8"/>
      <c r="M44" s="8"/>
      <c r="O44" t="str">
        <f t="shared" si="12"/>
        <v/>
      </c>
      <c r="P44" t="e">
        <f t="shared" si="11"/>
        <v>#N/A</v>
      </c>
    </row>
    <row r="45" spans="6:29">
      <c r="F45" s="8"/>
      <c r="G45" s="8"/>
      <c r="H45" s="8"/>
      <c r="I45" s="8"/>
      <c r="J45" s="8"/>
      <c r="K45" s="8"/>
      <c r="L45" s="8"/>
      <c r="M45" s="8"/>
      <c r="O45" t="str">
        <f t="shared" si="12"/>
        <v/>
      </c>
      <c r="P45" t="e">
        <f t="shared" si="11"/>
        <v>#N/A</v>
      </c>
    </row>
    <row r="46" spans="6:29">
      <c r="F46" s="8"/>
      <c r="G46" s="8"/>
      <c r="H46" s="8"/>
      <c r="I46" s="8"/>
      <c r="J46" s="8"/>
      <c r="K46" s="8"/>
      <c r="L46" s="8"/>
      <c r="M46" s="8"/>
      <c r="O46" t="str">
        <f t="shared" si="12"/>
        <v/>
      </c>
      <c r="P46" t="e">
        <f t="shared" si="11"/>
        <v>#N/A</v>
      </c>
    </row>
    <row r="47" spans="6:29">
      <c r="F47" s="8"/>
      <c r="G47" s="8"/>
      <c r="H47" s="8"/>
      <c r="I47" s="8"/>
      <c r="J47" s="8"/>
      <c r="K47" s="8"/>
      <c r="L47" s="8"/>
      <c r="M47" s="8"/>
      <c r="O47" t="str">
        <f t="shared" si="12"/>
        <v/>
      </c>
      <c r="P47" t="e">
        <f t="shared" si="11"/>
        <v>#N/A</v>
      </c>
    </row>
    <row r="48" spans="6:29">
      <c r="F48" s="8"/>
      <c r="G48" s="8"/>
      <c r="H48" s="8"/>
      <c r="I48" s="8"/>
      <c r="J48" s="8"/>
      <c r="K48" s="8"/>
      <c r="L48" s="8"/>
      <c r="M48" s="8"/>
      <c r="O48" t="str">
        <f t="shared" si="12"/>
        <v/>
      </c>
      <c r="P48" t="e">
        <f t="shared" si="11"/>
        <v>#N/A</v>
      </c>
    </row>
    <row r="49" spans="6:16">
      <c r="F49" s="8"/>
      <c r="G49" s="8"/>
      <c r="H49" s="8"/>
      <c r="I49" s="8"/>
      <c r="J49" s="8"/>
      <c r="K49" s="8"/>
      <c r="L49" s="8"/>
      <c r="M49" s="8"/>
      <c r="O49" t="str">
        <f t="shared" si="12"/>
        <v/>
      </c>
      <c r="P49" t="e">
        <f t="shared" si="11"/>
        <v>#N/A</v>
      </c>
    </row>
    <row r="50" spans="6:16">
      <c r="F50" s="8"/>
      <c r="G50" s="8"/>
      <c r="H50" s="8"/>
      <c r="I50" s="8"/>
      <c r="J50" s="8"/>
      <c r="K50" s="8"/>
      <c r="L50" s="8"/>
      <c r="M50" s="8"/>
      <c r="O50" t="str">
        <f t="shared" si="12"/>
        <v/>
      </c>
      <c r="P50" t="e">
        <f t="shared" si="11"/>
        <v>#N/A</v>
      </c>
    </row>
    <row r="51" spans="6:16">
      <c r="F51" s="8"/>
      <c r="G51" s="8"/>
      <c r="H51" s="8"/>
      <c r="I51" s="8"/>
      <c r="J51" s="8"/>
      <c r="K51" s="8"/>
      <c r="L51" s="8"/>
      <c r="M51" s="8"/>
      <c r="O51" t="str">
        <f t="shared" si="12"/>
        <v/>
      </c>
      <c r="P51" t="e">
        <f t="shared" ref="P51:P75" si="16">VLOOKUP(O51,NRGSOURCE,2,FALSE)</f>
        <v>#N/A</v>
      </c>
    </row>
    <row r="52" spans="6:16">
      <c r="F52" s="8"/>
      <c r="G52" s="8"/>
      <c r="H52" s="8"/>
      <c r="I52" s="8"/>
      <c r="J52" s="8"/>
      <c r="K52" s="8"/>
      <c r="L52" s="8"/>
      <c r="M52" s="8"/>
      <c r="O52" t="str">
        <f t="shared" si="12"/>
        <v/>
      </c>
      <c r="P52" t="e">
        <f t="shared" si="16"/>
        <v>#N/A</v>
      </c>
    </row>
    <row r="53" spans="6:16">
      <c r="F53" s="8"/>
      <c r="G53" s="8"/>
      <c r="H53" s="8"/>
      <c r="I53" s="8"/>
      <c r="J53" s="8"/>
      <c r="K53" s="8"/>
      <c r="L53" s="8"/>
      <c r="M53" s="8"/>
      <c r="O53" t="str">
        <f t="shared" si="12"/>
        <v/>
      </c>
      <c r="P53" t="e">
        <f t="shared" si="16"/>
        <v>#N/A</v>
      </c>
    </row>
    <row r="54" spans="6:16">
      <c r="F54" s="8"/>
      <c r="G54" s="8"/>
      <c r="H54" s="8"/>
      <c r="I54" s="8"/>
      <c r="J54" s="8"/>
      <c r="K54" s="8"/>
      <c r="L54" s="8"/>
      <c r="M54" s="8"/>
      <c r="O54" t="str">
        <f t="shared" si="12"/>
        <v/>
      </c>
      <c r="P54" t="e">
        <f t="shared" si="16"/>
        <v>#N/A</v>
      </c>
    </row>
    <row r="55" spans="6:16">
      <c r="F55" s="8"/>
      <c r="G55" s="8"/>
      <c r="H55" s="8"/>
      <c r="I55" s="8"/>
      <c r="J55" s="8"/>
      <c r="K55" s="8"/>
      <c r="L55" s="8"/>
      <c r="M55" s="8"/>
      <c r="O55" t="str">
        <f t="shared" si="12"/>
        <v/>
      </c>
      <c r="P55" t="e">
        <f t="shared" si="16"/>
        <v>#N/A</v>
      </c>
    </row>
    <row r="56" spans="6:16">
      <c r="F56" s="8"/>
      <c r="G56" s="8"/>
      <c r="H56" s="8"/>
      <c r="I56" s="8"/>
      <c r="J56" s="8"/>
      <c r="K56" s="8"/>
      <c r="L56" s="8"/>
      <c r="M56" s="8"/>
      <c r="O56" t="str">
        <f t="shared" si="12"/>
        <v/>
      </c>
      <c r="P56" t="e">
        <f t="shared" si="16"/>
        <v>#N/A</v>
      </c>
    </row>
    <row r="57" spans="6:16">
      <c r="F57" s="8"/>
      <c r="G57" s="8"/>
      <c r="H57" s="8"/>
      <c r="I57" s="8"/>
      <c r="J57" s="8"/>
      <c r="K57" s="8"/>
      <c r="L57" s="8"/>
      <c r="M57" s="8"/>
      <c r="O57" t="str">
        <f t="shared" si="12"/>
        <v/>
      </c>
      <c r="P57" t="e">
        <f t="shared" si="16"/>
        <v>#N/A</v>
      </c>
    </row>
    <row r="58" spans="6:16">
      <c r="F58" s="8"/>
      <c r="G58" s="8"/>
      <c r="H58" s="8"/>
      <c r="I58" s="8"/>
      <c r="J58" s="8"/>
      <c r="K58" s="8"/>
      <c r="L58" s="8"/>
      <c r="M58" s="8"/>
      <c r="O58" t="str">
        <f t="shared" si="12"/>
        <v/>
      </c>
      <c r="P58" t="e">
        <f t="shared" si="16"/>
        <v>#N/A</v>
      </c>
    </row>
    <row r="59" spans="6:16">
      <c r="F59" s="8"/>
      <c r="G59" s="8"/>
      <c r="H59" s="8"/>
      <c r="I59" s="8"/>
      <c r="J59" s="8"/>
      <c r="K59" s="8"/>
      <c r="L59" s="8"/>
      <c r="M59" s="8"/>
      <c r="O59" t="str">
        <f t="shared" si="12"/>
        <v/>
      </c>
      <c r="P59" t="e">
        <f t="shared" si="16"/>
        <v>#N/A</v>
      </c>
    </row>
    <row r="60" spans="6:16">
      <c r="F60" s="8"/>
      <c r="G60" s="8"/>
      <c r="H60" s="8"/>
      <c r="I60" s="8"/>
      <c r="J60" s="8"/>
      <c r="K60" s="8"/>
      <c r="L60" s="8"/>
      <c r="M60" s="8"/>
      <c r="O60" t="str">
        <f t="shared" si="12"/>
        <v/>
      </c>
      <c r="P60" t="e">
        <f t="shared" si="16"/>
        <v>#N/A</v>
      </c>
    </row>
    <row r="61" spans="6:16">
      <c r="F61" s="8"/>
      <c r="G61" s="8"/>
      <c r="H61" s="8"/>
      <c r="I61" s="8"/>
      <c r="J61" s="8"/>
      <c r="K61" s="8"/>
      <c r="L61" s="8"/>
      <c r="M61" s="8"/>
      <c r="O61" t="str">
        <f t="shared" si="12"/>
        <v/>
      </c>
      <c r="P61" t="e">
        <f t="shared" si="16"/>
        <v>#N/A</v>
      </c>
    </row>
    <row r="62" spans="6:16">
      <c r="F62" s="8"/>
      <c r="G62" s="8"/>
      <c r="H62" s="8"/>
      <c r="I62" s="8"/>
      <c r="J62" s="8"/>
      <c r="K62" s="8"/>
      <c r="L62" s="8"/>
      <c r="M62" s="8"/>
      <c r="O62" t="str">
        <f t="shared" si="12"/>
        <v/>
      </c>
      <c r="P62" t="e">
        <f t="shared" si="16"/>
        <v>#N/A</v>
      </c>
    </row>
    <row r="63" spans="6:16">
      <c r="F63" s="8"/>
      <c r="G63" s="8"/>
      <c r="H63" s="8"/>
      <c r="I63" s="8"/>
      <c r="J63" s="8"/>
      <c r="K63" s="8"/>
      <c r="L63" s="8"/>
      <c r="M63" s="8"/>
      <c r="O63" t="str">
        <f t="shared" si="12"/>
        <v/>
      </c>
      <c r="P63" t="e">
        <f t="shared" si="16"/>
        <v>#N/A</v>
      </c>
    </row>
    <row r="64" spans="6:16">
      <c r="F64" s="8"/>
      <c r="G64" s="8"/>
      <c r="H64" s="8"/>
      <c r="I64" s="8"/>
      <c r="J64" s="8"/>
      <c r="K64" s="8"/>
      <c r="L64" s="8"/>
      <c r="M64" s="8"/>
      <c r="O64" t="str">
        <f t="shared" si="12"/>
        <v/>
      </c>
      <c r="P64" t="e">
        <f t="shared" si="16"/>
        <v>#N/A</v>
      </c>
    </row>
    <row r="65" spans="5:16">
      <c r="F65" s="8"/>
      <c r="G65" s="8"/>
      <c r="H65" s="8"/>
      <c r="I65" s="8"/>
      <c r="J65" s="8"/>
      <c r="K65" s="8"/>
      <c r="L65" s="8"/>
      <c r="M65" s="8"/>
      <c r="O65" t="str">
        <f t="shared" si="12"/>
        <v/>
      </c>
      <c r="P65" t="e">
        <f t="shared" si="16"/>
        <v>#N/A</v>
      </c>
    </row>
    <row r="66" spans="5:16">
      <c r="F66" s="8"/>
      <c r="G66" s="8"/>
      <c r="H66" s="8"/>
      <c r="I66" s="8"/>
      <c r="J66" s="8"/>
      <c r="K66" s="8"/>
      <c r="L66" s="8"/>
      <c r="M66" s="8"/>
      <c r="O66" t="str">
        <f t="shared" si="12"/>
        <v/>
      </c>
      <c r="P66" t="e">
        <f t="shared" si="16"/>
        <v>#N/A</v>
      </c>
    </row>
    <row r="67" spans="5:16">
      <c r="F67" s="8"/>
      <c r="G67" s="8"/>
      <c r="H67" s="8"/>
      <c r="I67" s="8"/>
      <c r="J67" s="8"/>
      <c r="K67" s="8"/>
      <c r="L67" s="8"/>
      <c r="M67" s="8"/>
      <c r="O67" t="str">
        <f t="shared" si="12"/>
        <v/>
      </c>
      <c r="P67" t="e">
        <f t="shared" si="16"/>
        <v>#N/A</v>
      </c>
    </row>
    <row r="68" spans="5:16">
      <c r="F68" s="8"/>
      <c r="G68" s="8"/>
      <c r="H68" s="8"/>
      <c r="I68" s="8"/>
      <c r="J68" s="8"/>
      <c r="K68" s="8"/>
      <c r="L68" s="8"/>
      <c r="M68" s="8"/>
      <c r="O68" t="str">
        <f t="shared" si="12"/>
        <v/>
      </c>
      <c r="P68" t="e">
        <f t="shared" si="16"/>
        <v>#N/A</v>
      </c>
    </row>
    <row r="69" spans="5:16">
      <c r="F69" s="8"/>
      <c r="G69" s="8"/>
      <c r="H69" s="8"/>
      <c r="I69" s="8"/>
      <c r="J69" s="8"/>
      <c r="K69" s="8"/>
      <c r="L69" s="8"/>
      <c r="M69" s="8"/>
      <c r="O69" t="str">
        <f t="shared" si="12"/>
        <v/>
      </c>
      <c r="P69" t="e">
        <f t="shared" si="16"/>
        <v>#N/A</v>
      </c>
    </row>
    <row r="70" spans="5:16">
      <c r="F70" s="8"/>
      <c r="G70" s="8"/>
      <c r="H70" s="8"/>
      <c r="I70" s="8"/>
      <c r="J70" s="8"/>
      <c r="K70" s="8"/>
      <c r="L70" s="8"/>
      <c r="M70" s="8"/>
      <c r="O70" t="str">
        <f t="shared" si="12"/>
        <v/>
      </c>
      <c r="P70" t="e">
        <f t="shared" si="16"/>
        <v>#N/A</v>
      </c>
    </row>
    <row r="71" spans="5:16">
      <c r="F71" s="8"/>
      <c r="G71" s="8"/>
      <c r="H71" s="8"/>
      <c r="I71" s="8"/>
      <c r="J71" s="8"/>
      <c r="K71" s="8"/>
      <c r="L71" s="8"/>
      <c r="M71" s="8"/>
      <c r="O71" t="str">
        <f t="shared" si="12"/>
        <v/>
      </c>
      <c r="P71" t="e">
        <f t="shared" si="16"/>
        <v>#N/A</v>
      </c>
    </row>
    <row r="72" spans="5:16">
      <c r="F72" s="73"/>
      <c r="G72" s="8"/>
      <c r="H72" s="8"/>
      <c r="I72" s="8"/>
      <c r="J72" s="8"/>
      <c r="K72" s="8"/>
      <c r="L72" s="8"/>
      <c r="M72" s="8"/>
      <c r="O72" t="str">
        <f t="shared" si="12"/>
        <v/>
      </c>
      <c r="P72" t="e">
        <f t="shared" si="16"/>
        <v>#N/A</v>
      </c>
    </row>
    <row r="73" spans="5:16">
      <c r="F73" s="8"/>
      <c r="G73" s="8"/>
      <c r="H73" s="8"/>
      <c r="I73" s="8"/>
      <c r="J73" s="8"/>
      <c r="K73" s="8"/>
      <c r="L73" s="8"/>
      <c r="M73" s="8"/>
      <c r="O73" t="str">
        <f t="shared" si="12"/>
        <v/>
      </c>
      <c r="P73" t="e">
        <f t="shared" si="16"/>
        <v>#N/A</v>
      </c>
    </row>
    <row r="74" spans="5:16">
      <c r="F74" s="8"/>
      <c r="G74" s="8"/>
      <c r="H74" s="8"/>
      <c r="I74" s="8"/>
      <c r="J74" s="8"/>
      <c r="K74" s="8"/>
      <c r="L74" s="8"/>
      <c r="M74" s="8"/>
      <c r="O74" t="str">
        <f t="shared" si="12"/>
        <v/>
      </c>
      <c r="P74" t="e">
        <f t="shared" si="16"/>
        <v>#N/A</v>
      </c>
    </row>
    <row r="75" spans="5:16">
      <c r="F75" s="8"/>
      <c r="G75" s="8"/>
      <c r="H75" s="8"/>
      <c r="I75" s="8"/>
      <c r="J75" s="8"/>
      <c r="K75" s="8"/>
      <c r="L75" s="8"/>
      <c r="M75" s="8"/>
      <c r="O75" t="str">
        <f t="shared" si="12"/>
        <v/>
      </c>
      <c r="P75" t="e">
        <f t="shared" si="16"/>
        <v>#N/A</v>
      </c>
    </row>
    <row r="80" spans="5:16">
      <c r="E80" t="s">
        <v>164</v>
      </c>
      <c r="F80">
        <v>2017</v>
      </c>
      <c r="G80">
        <v>2020</v>
      </c>
      <c r="H80">
        <v>2025</v>
      </c>
      <c r="I80">
        <v>2030</v>
      </c>
      <c r="J80">
        <v>2035</v>
      </c>
      <c r="K80">
        <v>2040</v>
      </c>
      <c r="L80">
        <v>2045</v>
      </c>
      <c r="M80">
        <v>2050</v>
      </c>
    </row>
    <row r="81" spans="4:15">
      <c r="D81" t="s">
        <v>349</v>
      </c>
      <c r="E81" t="s">
        <v>335</v>
      </c>
      <c r="F81" s="8">
        <f>F22</f>
        <v>5</v>
      </c>
      <c r="G81" s="8">
        <f t="shared" ref="G81:M81" si="17">G22</f>
        <v>4450</v>
      </c>
      <c r="H81" s="8">
        <f t="shared" si="17"/>
        <v>11858.333333333299</v>
      </c>
      <c r="I81" s="8">
        <f t="shared" si="17"/>
        <v>19266.666666666701</v>
      </c>
      <c r="J81" s="8">
        <f t="shared" si="17"/>
        <v>26675</v>
      </c>
      <c r="K81" s="8">
        <f t="shared" si="17"/>
        <v>34083.333333333299</v>
      </c>
      <c r="L81" s="8">
        <f t="shared" si="17"/>
        <v>41491.666666666701</v>
      </c>
      <c r="M81" s="8">
        <f t="shared" si="17"/>
        <v>48900</v>
      </c>
    </row>
    <row r="82" spans="4:15">
      <c r="E82" t="s">
        <v>336</v>
      </c>
      <c r="F82" s="8">
        <f>F35</f>
        <v>0</v>
      </c>
      <c r="G82" s="8">
        <f t="shared" ref="G82:M82" si="18">G35</f>
        <v>0</v>
      </c>
      <c r="H82" s="8">
        <f t="shared" si="18"/>
        <v>0</v>
      </c>
      <c r="I82" s="8">
        <f t="shared" si="18"/>
        <v>0</v>
      </c>
      <c r="J82" s="8">
        <f t="shared" si="18"/>
        <v>0</v>
      </c>
      <c r="K82" s="8">
        <f t="shared" si="18"/>
        <v>0</v>
      </c>
      <c r="L82" s="8">
        <f t="shared" si="18"/>
        <v>0</v>
      </c>
      <c r="M82" s="8">
        <f t="shared" si="18"/>
        <v>0</v>
      </c>
    </row>
    <row r="83" spans="4:15">
      <c r="E83" t="s">
        <v>337</v>
      </c>
      <c r="F83" s="8">
        <f>F44</f>
        <v>0</v>
      </c>
      <c r="G83" s="8">
        <f t="shared" ref="G83:M83" si="19">G44</f>
        <v>0</v>
      </c>
      <c r="H83" s="8">
        <f t="shared" si="19"/>
        <v>0</v>
      </c>
      <c r="I83" s="8">
        <f t="shared" si="19"/>
        <v>0</v>
      </c>
      <c r="J83" s="8">
        <f t="shared" si="19"/>
        <v>0</v>
      </c>
      <c r="K83" s="8">
        <f t="shared" si="19"/>
        <v>0</v>
      </c>
      <c r="L83" s="8">
        <f t="shared" si="19"/>
        <v>0</v>
      </c>
      <c r="M83" s="8">
        <f t="shared" si="19"/>
        <v>0</v>
      </c>
    </row>
    <row r="84" spans="4:15">
      <c r="E84" t="s">
        <v>342</v>
      </c>
      <c r="F84" s="8">
        <f>F56</f>
        <v>0</v>
      </c>
      <c r="G84" s="8">
        <f t="shared" ref="G84:M84" si="20">G56</f>
        <v>0</v>
      </c>
      <c r="H84" s="8">
        <f t="shared" si="20"/>
        <v>0</v>
      </c>
      <c r="I84" s="8">
        <f t="shared" si="20"/>
        <v>0</v>
      </c>
      <c r="J84" s="8">
        <f t="shared" si="20"/>
        <v>0</v>
      </c>
      <c r="K84" s="8">
        <f t="shared" si="20"/>
        <v>0</v>
      </c>
      <c r="L84" s="8">
        <f t="shared" si="20"/>
        <v>0</v>
      </c>
      <c r="M84" s="8">
        <f t="shared" si="20"/>
        <v>0</v>
      </c>
    </row>
    <row r="85" spans="4:15">
      <c r="E85" t="s">
        <v>343</v>
      </c>
      <c r="F85" s="8">
        <f>F70</f>
        <v>0</v>
      </c>
      <c r="G85" s="8">
        <f t="shared" ref="G85:M85" si="21">G70</f>
        <v>0</v>
      </c>
      <c r="H85" s="8">
        <f t="shared" si="21"/>
        <v>0</v>
      </c>
      <c r="I85" s="8">
        <f t="shared" si="21"/>
        <v>0</v>
      </c>
      <c r="J85" s="8">
        <f t="shared" si="21"/>
        <v>0</v>
      </c>
      <c r="K85" s="8">
        <f t="shared" si="21"/>
        <v>0</v>
      </c>
      <c r="L85" s="8">
        <f t="shared" si="21"/>
        <v>0</v>
      </c>
      <c r="M85" s="8">
        <f t="shared" si="21"/>
        <v>0</v>
      </c>
      <c r="O85" s="8">
        <f>SUMIF($O$19:$O$75, "elc", M$19:M$75)</f>
        <v>75336</v>
      </c>
    </row>
    <row r="86" spans="4:15">
      <c r="D86" t="s">
        <v>350</v>
      </c>
      <c r="E86" t="s">
        <v>335</v>
      </c>
      <c r="F86" s="8">
        <f>F24</f>
        <v>2440</v>
      </c>
      <c r="G86" s="8">
        <f t="shared" ref="G86:M86" si="22">G24</f>
        <v>2277.9949701751402</v>
      </c>
      <c r="H86" s="8">
        <f t="shared" si="22"/>
        <v>2007.9865871336999</v>
      </c>
      <c r="I86" s="8">
        <f t="shared" si="22"/>
        <v>1737.9782040922601</v>
      </c>
      <c r="J86" s="8">
        <f t="shared" si="22"/>
        <v>1467.96982105082</v>
      </c>
      <c r="K86" s="8">
        <f t="shared" si="22"/>
        <v>1197.9614380093799</v>
      </c>
      <c r="L86" s="8">
        <f t="shared" si="22"/>
        <v>927.95305496793605</v>
      </c>
      <c r="M86" s="8">
        <f t="shared" si="22"/>
        <v>657.94467192649597</v>
      </c>
    </row>
    <row r="87" spans="4:15">
      <c r="E87" t="s">
        <v>336</v>
      </c>
      <c r="F87" s="8">
        <f>F36</f>
        <v>0</v>
      </c>
      <c r="G87" s="8">
        <f t="shared" ref="G87:M87" si="23">G36</f>
        <v>0</v>
      </c>
      <c r="H87" s="8">
        <f t="shared" si="23"/>
        <v>0</v>
      </c>
      <c r="I87" s="8">
        <f t="shared" si="23"/>
        <v>0</v>
      </c>
      <c r="J87" s="8">
        <f t="shared" si="23"/>
        <v>0</v>
      </c>
      <c r="K87" s="8">
        <f t="shared" si="23"/>
        <v>0</v>
      </c>
      <c r="L87" s="8">
        <f t="shared" si="23"/>
        <v>0</v>
      </c>
      <c r="M87" s="8">
        <f t="shared" si="23"/>
        <v>0</v>
      </c>
    </row>
    <row r="88" spans="4:15">
      <c r="E88" t="s">
        <v>337</v>
      </c>
      <c r="F88" s="8">
        <f>F46</f>
        <v>0</v>
      </c>
      <c r="G88" s="8">
        <f t="shared" ref="G88:M88" si="24">G46</f>
        <v>0</v>
      </c>
      <c r="H88" s="8">
        <f t="shared" si="24"/>
        <v>0</v>
      </c>
      <c r="I88" s="8">
        <f t="shared" si="24"/>
        <v>0</v>
      </c>
      <c r="J88" s="8">
        <f t="shared" si="24"/>
        <v>0</v>
      </c>
      <c r="K88" s="8">
        <f t="shared" si="24"/>
        <v>0</v>
      </c>
      <c r="L88" s="8">
        <f t="shared" si="24"/>
        <v>0</v>
      </c>
      <c r="M88" s="8">
        <f t="shared" si="24"/>
        <v>0</v>
      </c>
    </row>
    <row r="89" spans="4:15">
      <c r="E89" t="s">
        <v>342</v>
      </c>
      <c r="F89" s="8">
        <f>F58</f>
        <v>0</v>
      </c>
      <c r="G89" s="8">
        <f t="shared" ref="G89:M89" si="25">G58</f>
        <v>0</v>
      </c>
      <c r="H89" s="8">
        <f t="shared" si="25"/>
        <v>0</v>
      </c>
      <c r="I89" s="8">
        <f t="shared" si="25"/>
        <v>0</v>
      </c>
      <c r="J89" s="8">
        <f t="shared" si="25"/>
        <v>0</v>
      </c>
      <c r="K89" s="8">
        <f t="shared" si="25"/>
        <v>0</v>
      </c>
      <c r="L89" s="8">
        <f t="shared" si="25"/>
        <v>0</v>
      </c>
      <c r="M89" s="8">
        <f t="shared" si="25"/>
        <v>0</v>
      </c>
    </row>
    <row r="90" spans="4:15">
      <c r="E90" t="s">
        <v>343</v>
      </c>
      <c r="F90" s="8">
        <f>F72</f>
        <v>0</v>
      </c>
      <c r="G90" s="8">
        <f t="shared" ref="G90:M90" si="26">G72</f>
        <v>0</v>
      </c>
      <c r="H90" s="8">
        <f t="shared" si="26"/>
        <v>0</v>
      </c>
      <c r="I90" s="8">
        <f t="shared" si="26"/>
        <v>0</v>
      </c>
      <c r="J90" s="8">
        <f t="shared" si="26"/>
        <v>0</v>
      </c>
      <c r="K90" s="8">
        <f t="shared" si="26"/>
        <v>0</v>
      </c>
      <c r="L90" s="8">
        <f t="shared" si="26"/>
        <v>0</v>
      </c>
      <c r="M90" s="8">
        <f t="shared" si="26"/>
        <v>0</v>
      </c>
      <c r="O90" s="8">
        <f>SUMIF($O$19:$O$75, "hdg", M$19:M$75)</f>
        <v>48900</v>
      </c>
    </row>
    <row r="91" spans="4:15">
      <c r="N91" t="s">
        <v>805</v>
      </c>
      <c r="O91" s="35">
        <f>전력소비량!AA21/11.6279069767442</f>
        <v>14133.884999999991</v>
      </c>
    </row>
    <row r="93" spans="4:15">
      <c r="E93" t="s">
        <v>164</v>
      </c>
      <c r="F93">
        <v>2017</v>
      </c>
      <c r="G93">
        <v>2020</v>
      </c>
      <c r="H93">
        <v>2025</v>
      </c>
      <c r="I93">
        <v>2030</v>
      </c>
      <c r="J93">
        <v>2035</v>
      </c>
      <c r="K93">
        <v>2040</v>
      </c>
      <c r="L93">
        <v>2045</v>
      </c>
      <c r="M93">
        <v>2050</v>
      </c>
    </row>
    <row r="94" spans="4:15">
      <c r="D94" t="s">
        <v>349</v>
      </c>
      <c r="E94" t="s">
        <v>335</v>
      </c>
      <c r="F94" s="8">
        <f>F81*11.6279069767442</f>
        <v>58.139534883720998</v>
      </c>
      <c r="G94" s="8">
        <f t="shared" ref="G94:M94" si="27">G81*11.6279069767442</f>
        <v>51744.186046511692</v>
      </c>
      <c r="H94" s="8">
        <f t="shared" si="27"/>
        <v>137887.59689922456</v>
      </c>
      <c r="I94" s="8">
        <f t="shared" si="27"/>
        <v>224031.00775193865</v>
      </c>
      <c r="J94" s="8">
        <f t="shared" si="27"/>
        <v>310174.41860465152</v>
      </c>
      <c r="K94" s="8">
        <f t="shared" si="27"/>
        <v>396317.82945736439</v>
      </c>
      <c r="L94" s="8">
        <f t="shared" si="27"/>
        <v>482461.24031007849</v>
      </c>
      <c r="M94" s="8">
        <f t="shared" si="27"/>
        <v>568604.65116279142</v>
      </c>
      <c r="O94" t="s">
        <v>351</v>
      </c>
    </row>
    <row r="95" spans="4:15">
      <c r="E95" t="s">
        <v>336</v>
      </c>
      <c r="F95" s="8">
        <f t="shared" ref="F95:M95" si="28">F82*11.6279069767442</f>
        <v>0</v>
      </c>
      <c r="G95" s="8">
        <f t="shared" si="28"/>
        <v>0</v>
      </c>
      <c r="H95" s="8">
        <f t="shared" si="28"/>
        <v>0</v>
      </c>
      <c r="I95" s="8">
        <f t="shared" si="28"/>
        <v>0</v>
      </c>
      <c r="J95" s="8">
        <f t="shared" si="28"/>
        <v>0</v>
      </c>
      <c r="K95" s="8">
        <f t="shared" si="28"/>
        <v>0</v>
      </c>
      <c r="L95" s="8">
        <f t="shared" si="28"/>
        <v>0</v>
      </c>
      <c r="M95" s="8">
        <f t="shared" si="28"/>
        <v>0</v>
      </c>
    </row>
    <row r="96" spans="4:15">
      <c r="E96" t="s">
        <v>337</v>
      </c>
      <c r="F96" s="8">
        <f t="shared" ref="F96:M96" si="29">F83*11.6279069767442</f>
        <v>0</v>
      </c>
      <c r="G96" s="8">
        <f t="shared" si="29"/>
        <v>0</v>
      </c>
      <c r="H96" s="8">
        <f t="shared" si="29"/>
        <v>0</v>
      </c>
      <c r="I96" s="8">
        <f t="shared" si="29"/>
        <v>0</v>
      </c>
      <c r="J96" s="8">
        <f t="shared" si="29"/>
        <v>0</v>
      </c>
      <c r="K96" s="8">
        <f t="shared" si="29"/>
        <v>0</v>
      </c>
      <c r="L96" s="8">
        <f t="shared" si="29"/>
        <v>0</v>
      </c>
      <c r="M96" s="8">
        <f t="shared" si="29"/>
        <v>0</v>
      </c>
    </row>
    <row r="97" spans="2:22">
      <c r="E97" t="s">
        <v>342</v>
      </c>
      <c r="F97" s="8">
        <f t="shared" ref="F97:M97" si="30">F84*11.6279069767442</f>
        <v>0</v>
      </c>
      <c r="G97" s="8">
        <f t="shared" si="30"/>
        <v>0</v>
      </c>
      <c r="H97" s="8">
        <f t="shared" si="30"/>
        <v>0</v>
      </c>
      <c r="I97" s="8">
        <f t="shared" si="30"/>
        <v>0</v>
      </c>
      <c r="J97" s="8">
        <f t="shared" si="30"/>
        <v>0</v>
      </c>
      <c r="K97" s="8">
        <f t="shared" si="30"/>
        <v>0</v>
      </c>
      <c r="L97" s="8">
        <f t="shared" si="30"/>
        <v>0</v>
      </c>
      <c r="M97" s="8">
        <f t="shared" si="30"/>
        <v>0</v>
      </c>
    </row>
    <row r="98" spans="2:22">
      <c r="E98" t="s">
        <v>343</v>
      </c>
      <c r="F98" s="8">
        <f t="shared" ref="F98:M98" si="31">F85*11.6279069767442</f>
        <v>0</v>
      </c>
      <c r="G98" s="8">
        <f t="shared" si="31"/>
        <v>0</v>
      </c>
      <c r="H98" s="8">
        <f t="shared" si="31"/>
        <v>0</v>
      </c>
      <c r="I98" s="8">
        <f t="shared" si="31"/>
        <v>0</v>
      </c>
      <c r="J98" s="8">
        <f t="shared" si="31"/>
        <v>0</v>
      </c>
      <c r="K98" s="8">
        <f t="shared" si="31"/>
        <v>0</v>
      </c>
      <c r="L98" s="8">
        <f t="shared" si="31"/>
        <v>0</v>
      </c>
      <c r="M98" s="8">
        <f t="shared" si="31"/>
        <v>0</v>
      </c>
    </row>
    <row r="99" spans="2:22">
      <c r="E99" t="s">
        <v>255</v>
      </c>
      <c r="F99" s="8">
        <f>SUM(F94:F98)</f>
        <v>58.139534883720998</v>
      </c>
      <c r="G99" s="8">
        <f t="shared" ref="G99:M99" si="32">SUM(G94:G98)</f>
        <v>51744.186046511692</v>
      </c>
      <c r="H99" s="8">
        <f t="shared" si="32"/>
        <v>137887.59689922456</v>
      </c>
      <c r="I99" s="8">
        <f t="shared" si="32"/>
        <v>224031.00775193865</v>
      </c>
      <c r="J99" s="8">
        <f t="shared" si="32"/>
        <v>310174.41860465152</v>
      </c>
      <c r="K99" s="8">
        <f t="shared" si="32"/>
        <v>396317.82945736439</v>
      </c>
      <c r="L99" s="8">
        <f t="shared" si="32"/>
        <v>482461.24031007849</v>
      </c>
      <c r="M99" s="8">
        <f t="shared" si="32"/>
        <v>568604.65116279142</v>
      </c>
      <c r="U99" t="s">
        <v>355</v>
      </c>
    </row>
    <row r="100" spans="2:22">
      <c r="D100" t="s">
        <v>350</v>
      </c>
      <c r="E100" t="s">
        <v>335</v>
      </c>
      <c r="F100" s="41">
        <f t="shared" ref="F100:L104" si="33">F86*10^7/$R$100/10^4</f>
        <v>71.764705882352942</v>
      </c>
      <c r="G100" s="41">
        <f t="shared" si="33"/>
        <v>66.999852063974714</v>
      </c>
      <c r="H100" s="41">
        <f t="shared" si="33"/>
        <v>59.058429033344112</v>
      </c>
      <c r="I100" s="41">
        <f t="shared" si="33"/>
        <v>51.117006002713531</v>
      </c>
      <c r="J100" s="41">
        <f t="shared" si="33"/>
        <v>43.175582972082935</v>
      </c>
      <c r="K100" s="41">
        <f t="shared" si="33"/>
        <v>35.234159941452354</v>
      </c>
      <c r="L100" s="41">
        <f t="shared" si="33"/>
        <v>27.292736910821649</v>
      </c>
      <c r="M100" s="41">
        <f>M86*10^7/$R$100/10^4</f>
        <v>19.351313880191057</v>
      </c>
      <c r="O100" t="s">
        <v>354</v>
      </c>
      <c r="Q100" s="40" t="s">
        <v>352</v>
      </c>
      <c r="R100" s="40">
        <v>34000</v>
      </c>
      <c r="S100" s="40" t="s">
        <v>353</v>
      </c>
      <c r="T100">
        <v>2020</v>
      </c>
      <c r="U100">
        <v>1084.5999999999999</v>
      </c>
      <c r="V100">
        <f>U100*10^7/$R$100/10^4</f>
        <v>31.9</v>
      </c>
    </row>
    <row r="101" spans="2:22">
      <c r="E101" t="s">
        <v>336</v>
      </c>
      <c r="F101" s="41">
        <f t="shared" si="33"/>
        <v>0</v>
      </c>
      <c r="G101" s="41">
        <f t="shared" si="33"/>
        <v>0</v>
      </c>
      <c r="H101" s="41">
        <f t="shared" si="33"/>
        <v>0</v>
      </c>
      <c r="I101" s="41">
        <f t="shared" si="33"/>
        <v>0</v>
      </c>
      <c r="J101" s="41">
        <f t="shared" si="33"/>
        <v>0</v>
      </c>
      <c r="K101" s="41">
        <f t="shared" si="33"/>
        <v>0</v>
      </c>
      <c r="L101" s="41">
        <f t="shared" si="33"/>
        <v>0</v>
      </c>
      <c r="M101" s="41">
        <f t="shared" ref="M101:M104" si="34">M87*10^7/$R$100/10^4</f>
        <v>0</v>
      </c>
      <c r="T101">
        <v>2025</v>
      </c>
      <c r="U101">
        <v>2624.8</v>
      </c>
      <c r="V101">
        <f t="shared" ref="V101:V107" si="35">U101*10^7/$R$100/10^4</f>
        <v>77.2</v>
      </c>
    </row>
    <row r="102" spans="2:22">
      <c r="E102" t="s">
        <v>337</v>
      </c>
      <c r="F102" s="41">
        <f t="shared" si="33"/>
        <v>0</v>
      </c>
      <c r="G102" s="41">
        <f t="shared" si="33"/>
        <v>0</v>
      </c>
      <c r="H102" s="41">
        <f t="shared" si="33"/>
        <v>0</v>
      </c>
      <c r="I102" s="41">
        <f t="shared" si="33"/>
        <v>0</v>
      </c>
      <c r="J102" s="41">
        <f t="shared" si="33"/>
        <v>0</v>
      </c>
      <c r="K102" s="41">
        <f t="shared" si="33"/>
        <v>0</v>
      </c>
      <c r="L102" s="41">
        <f t="shared" si="33"/>
        <v>0</v>
      </c>
      <c r="M102" s="41">
        <f t="shared" si="34"/>
        <v>0</v>
      </c>
      <c r="Q102" s="45">
        <f>10^7/$R$100/10^4</f>
        <v>2.9411764705882353E-2</v>
      </c>
      <c r="T102">
        <v>2030</v>
      </c>
      <c r="U102">
        <v>4165</v>
      </c>
      <c r="V102">
        <f t="shared" si="35"/>
        <v>122.5</v>
      </c>
    </row>
    <row r="103" spans="2:22">
      <c r="E103" t="s">
        <v>342</v>
      </c>
      <c r="F103" s="41">
        <f t="shared" si="33"/>
        <v>0</v>
      </c>
      <c r="G103" s="41">
        <f t="shared" si="33"/>
        <v>0</v>
      </c>
      <c r="H103" s="41">
        <f t="shared" si="33"/>
        <v>0</v>
      </c>
      <c r="I103" s="41">
        <f t="shared" si="33"/>
        <v>0</v>
      </c>
      <c r="J103" s="41">
        <f t="shared" si="33"/>
        <v>0</v>
      </c>
      <c r="K103" s="41">
        <f t="shared" si="33"/>
        <v>0</v>
      </c>
      <c r="L103" s="41">
        <f t="shared" si="33"/>
        <v>0</v>
      </c>
      <c r="M103" s="41">
        <f t="shared" si="34"/>
        <v>0</v>
      </c>
      <c r="T103">
        <v>2035</v>
      </c>
      <c r="U103">
        <v>4625.7</v>
      </c>
      <c r="V103">
        <f t="shared" si="35"/>
        <v>136.05000000000001</v>
      </c>
    </row>
    <row r="104" spans="2:22">
      <c r="E104" t="s">
        <v>343</v>
      </c>
      <c r="F104" s="41">
        <f t="shared" si="33"/>
        <v>0</v>
      </c>
      <c r="G104" s="41">
        <f t="shared" si="33"/>
        <v>0</v>
      </c>
      <c r="H104" s="41">
        <f t="shared" si="33"/>
        <v>0</v>
      </c>
      <c r="I104" s="41">
        <f t="shared" si="33"/>
        <v>0</v>
      </c>
      <c r="J104" s="41">
        <f t="shared" si="33"/>
        <v>0</v>
      </c>
      <c r="K104" s="41">
        <f t="shared" si="33"/>
        <v>0</v>
      </c>
      <c r="L104" s="41">
        <f t="shared" si="33"/>
        <v>0</v>
      </c>
      <c r="M104" s="41">
        <f t="shared" si="34"/>
        <v>0</v>
      </c>
      <c r="T104">
        <v>2040</v>
      </c>
      <c r="U104">
        <v>5086.3999999999996</v>
      </c>
      <c r="V104">
        <f t="shared" si="35"/>
        <v>149.6</v>
      </c>
    </row>
    <row r="105" spans="2:22">
      <c r="E105" t="s">
        <v>255</v>
      </c>
      <c r="F105" s="8">
        <f t="shared" ref="F105:M105" si="36">SUM(F100:F104)</f>
        <v>71.764705882352942</v>
      </c>
      <c r="G105" s="8">
        <f t="shared" si="36"/>
        <v>66.999852063974714</v>
      </c>
      <c r="H105" s="8">
        <f t="shared" si="36"/>
        <v>59.058429033344112</v>
      </c>
      <c r="I105" s="8">
        <f t="shared" si="36"/>
        <v>51.117006002713531</v>
      </c>
      <c r="J105" s="8">
        <f t="shared" si="36"/>
        <v>43.175582972082935</v>
      </c>
      <c r="K105" s="8">
        <f t="shared" si="36"/>
        <v>35.234159941452354</v>
      </c>
      <c r="L105" s="8">
        <f t="shared" si="36"/>
        <v>27.292736910821649</v>
      </c>
      <c r="M105" s="8">
        <f t="shared" si="36"/>
        <v>19.351313880191057</v>
      </c>
      <c r="T105">
        <v>2045</v>
      </c>
      <c r="U105">
        <v>6852.7</v>
      </c>
      <c r="V105">
        <f t="shared" si="35"/>
        <v>201.55</v>
      </c>
    </row>
    <row r="106" spans="2:22">
      <c r="F106" s="8"/>
      <c r="G106" s="8">
        <v>31.9</v>
      </c>
      <c r="H106" s="8">
        <v>77.2</v>
      </c>
      <c r="I106" s="8">
        <v>122.5</v>
      </c>
      <c r="J106" s="8">
        <v>136.05000000000001</v>
      </c>
      <c r="K106" s="8">
        <v>149.6</v>
      </c>
      <c r="L106" s="8">
        <v>201.55</v>
      </c>
      <c r="M106" s="8">
        <v>253.5</v>
      </c>
    </row>
    <row r="107" spans="2:22">
      <c r="F107" s="35">
        <f>SUM(F105:F106)</f>
        <v>71.764705882352942</v>
      </c>
      <c r="G107" s="35">
        <f t="shared" ref="G107:M107" si="37">SUM(G105:G106)</f>
        <v>98.89985206397472</v>
      </c>
      <c r="H107" s="35">
        <f t="shared" si="37"/>
        <v>136.2584290333441</v>
      </c>
      <c r="I107" s="35">
        <f t="shared" si="37"/>
        <v>173.61700600271354</v>
      </c>
      <c r="J107" s="35">
        <f t="shared" si="37"/>
        <v>179.22558297208295</v>
      </c>
      <c r="K107" s="35">
        <f t="shared" si="37"/>
        <v>184.83415994145236</v>
      </c>
      <c r="L107" s="35">
        <f t="shared" si="37"/>
        <v>228.84273691082166</v>
      </c>
      <c r="M107" s="35">
        <f t="shared" si="37"/>
        <v>272.85131388019107</v>
      </c>
      <c r="T107">
        <v>2050</v>
      </c>
      <c r="U107">
        <v>8619</v>
      </c>
      <c r="V107">
        <f t="shared" si="35"/>
        <v>253.5</v>
      </c>
    </row>
    <row r="108" spans="2:22">
      <c r="B108" t="s">
        <v>278</v>
      </c>
    </row>
    <row r="109" spans="2:22">
      <c r="B109" t="s">
        <v>279</v>
      </c>
    </row>
    <row r="110" spans="2:22">
      <c r="B110" t="s">
        <v>280</v>
      </c>
      <c r="C110" t="s">
        <v>281</v>
      </c>
      <c r="D110" t="s">
        <v>310</v>
      </c>
      <c r="E110" t="s">
        <v>311</v>
      </c>
      <c r="F110">
        <v>2017</v>
      </c>
      <c r="G110">
        <v>2020</v>
      </c>
      <c r="H110">
        <v>2025</v>
      </c>
      <c r="I110">
        <v>2030</v>
      </c>
      <c r="J110">
        <v>2035</v>
      </c>
      <c r="K110">
        <v>2040</v>
      </c>
      <c r="L110">
        <v>2045</v>
      </c>
      <c r="M110">
        <v>2050</v>
      </c>
      <c r="N110">
        <v>2055</v>
      </c>
      <c r="O110">
        <v>2060</v>
      </c>
    </row>
    <row r="111" spans="2:22">
      <c r="B111" t="s">
        <v>282</v>
      </c>
      <c r="C111" t="s">
        <v>283</v>
      </c>
      <c r="D111" t="s">
        <v>284</v>
      </c>
      <c r="E111" t="s">
        <v>165</v>
      </c>
      <c r="F111" s="8">
        <v>13817.125386043401</v>
      </c>
      <c r="G111" s="8">
        <v>9923.3697101757898</v>
      </c>
      <c r="H111" s="8">
        <v>7723.90873968908</v>
      </c>
      <c r="I111" s="8">
        <v>6814.6222691003604</v>
      </c>
      <c r="J111" s="8">
        <v>6100.6096994199097</v>
      </c>
      <c r="K111" s="8">
        <v>5296.9283564033603</v>
      </c>
      <c r="L111" s="8">
        <v>4556.8734869887003</v>
      </c>
      <c r="M111" s="8">
        <v>3691.44789418749</v>
      </c>
      <c r="N111">
        <v>3691.44789418749</v>
      </c>
      <c r="O111">
        <v>3691.44789418749</v>
      </c>
    </row>
    <row r="112" spans="2:22">
      <c r="B112" t="s">
        <v>282</v>
      </c>
      <c r="C112" t="s">
        <v>285</v>
      </c>
      <c r="D112" t="s">
        <v>284</v>
      </c>
      <c r="E112" t="s">
        <v>165</v>
      </c>
      <c r="F112" s="8">
        <v>223958.60768736701</v>
      </c>
      <c r="G112" s="8">
        <v>216036.453962506</v>
      </c>
      <c r="H112" s="8">
        <v>190490.324372609</v>
      </c>
      <c r="I112" s="8">
        <v>181994.59953501201</v>
      </c>
      <c r="J112" s="8">
        <v>176652.19924521801</v>
      </c>
      <c r="K112" s="8">
        <v>156017.25144275199</v>
      </c>
      <c r="L112" s="8">
        <v>141186.16136629501</v>
      </c>
      <c r="M112" s="8">
        <v>99442.647689192105</v>
      </c>
      <c r="N112">
        <v>106116.806584351</v>
      </c>
      <c r="O112">
        <v>106165.52165132501</v>
      </c>
    </row>
    <row r="113" spans="2:15">
      <c r="B113" t="s">
        <v>282</v>
      </c>
      <c r="C113" t="s">
        <v>286</v>
      </c>
      <c r="D113" t="s">
        <v>284</v>
      </c>
      <c r="E113" t="s">
        <v>165</v>
      </c>
      <c r="F113" s="8">
        <v>927.12507119197403</v>
      </c>
      <c r="G113" s="8">
        <v>3339.9597099427101</v>
      </c>
      <c r="H113" s="8">
        <v>6343.3843732681898</v>
      </c>
      <c r="I113" s="8">
        <v>3338.6719233041299</v>
      </c>
      <c r="J113" s="8">
        <v>8018.3439945867103</v>
      </c>
      <c r="K113" s="8">
        <v>15039.098815421799</v>
      </c>
      <c r="L113" s="8">
        <v>20368.866940257201</v>
      </c>
      <c r="M113" s="8">
        <v>26382.4217147729</v>
      </c>
      <c r="N113">
        <v>26382.4217147729</v>
      </c>
      <c r="O113">
        <v>26382.421714773001</v>
      </c>
    </row>
    <row r="114" spans="2:15">
      <c r="B114" t="s">
        <v>282</v>
      </c>
      <c r="C114" t="s">
        <v>287</v>
      </c>
      <c r="D114" t="s">
        <v>284</v>
      </c>
      <c r="E114" t="s">
        <v>165</v>
      </c>
      <c r="F114" s="8">
        <v>13565.1583493421</v>
      </c>
      <c r="G114" s="8">
        <v>17766.741733662901</v>
      </c>
      <c r="H114" s="8">
        <v>17107.964103160299</v>
      </c>
      <c r="I114" s="8">
        <v>15388.4580021245</v>
      </c>
      <c r="J114" s="8">
        <v>6111.0378950453296</v>
      </c>
      <c r="K114" s="8">
        <v>4141.8828429784598</v>
      </c>
      <c r="L114" s="8">
        <v>2068.7146027564399</v>
      </c>
      <c r="M114" s="8">
        <v>1267.0598589541601</v>
      </c>
      <c r="N114">
        <v>1267.0598589541601</v>
      </c>
      <c r="O114">
        <v>1267.0598589541601</v>
      </c>
    </row>
    <row r="115" spans="2:15">
      <c r="B115" t="s">
        <v>282</v>
      </c>
      <c r="C115" t="s">
        <v>288</v>
      </c>
      <c r="D115" t="s">
        <v>284</v>
      </c>
      <c r="E115" t="s">
        <v>165</v>
      </c>
      <c r="F115" s="8">
        <v>146051.866039349</v>
      </c>
      <c r="G115" s="8">
        <v>143705.833668137</v>
      </c>
      <c r="H115" s="8">
        <v>148795.976663134</v>
      </c>
      <c r="I115" s="8">
        <v>150228.555222547</v>
      </c>
      <c r="J115" s="8">
        <v>130436.82243034399</v>
      </c>
      <c r="K115" s="8">
        <v>110600.062837541</v>
      </c>
      <c r="L115" s="8">
        <v>84676.758425050895</v>
      </c>
      <c r="M115" s="8">
        <v>63231.624859468902</v>
      </c>
      <c r="N115">
        <v>63231.624859468902</v>
      </c>
      <c r="O115">
        <v>63231.624859468902</v>
      </c>
    </row>
    <row r="116" spans="2:15">
      <c r="B116" t="s">
        <v>282</v>
      </c>
      <c r="C116" t="s">
        <v>289</v>
      </c>
      <c r="D116" t="s">
        <v>284</v>
      </c>
      <c r="E116" t="s">
        <v>165</v>
      </c>
      <c r="F116" s="8">
        <v>2747.1467892191199</v>
      </c>
      <c r="G116" s="8">
        <v>1079.8190893262999</v>
      </c>
      <c r="H116" s="8">
        <v>887.63630996578297</v>
      </c>
      <c r="I116" s="8">
        <v>601.42453437025404</v>
      </c>
      <c r="J116" s="8">
        <v>470.73233195704</v>
      </c>
      <c r="K116" s="8">
        <v>370.89716904743398</v>
      </c>
      <c r="L116" s="8">
        <v>322.70152624237102</v>
      </c>
      <c r="M116" s="8">
        <v>291.577040520862</v>
      </c>
      <c r="N116">
        <v>291.577040520862</v>
      </c>
      <c r="O116">
        <v>291.577040520862</v>
      </c>
    </row>
    <row r="117" spans="2:15">
      <c r="B117" t="s">
        <v>282</v>
      </c>
      <c r="C117" t="s">
        <v>290</v>
      </c>
      <c r="D117" t="s">
        <v>284</v>
      </c>
      <c r="E117" t="s">
        <v>165</v>
      </c>
      <c r="F117" s="8">
        <v>33411.9848889692</v>
      </c>
      <c r="G117" s="8">
        <v>26999.874164353001</v>
      </c>
      <c r="H117" s="8">
        <v>21614.579677145</v>
      </c>
      <c r="I117" s="8">
        <v>18260.477887164201</v>
      </c>
      <c r="J117" s="8">
        <v>15463.860613872899</v>
      </c>
      <c r="K117" s="8">
        <v>13036.0748985387</v>
      </c>
      <c r="L117" s="8">
        <v>10822.7444981193</v>
      </c>
      <c r="M117" s="8">
        <v>8996.80925852154</v>
      </c>
      <c r="N117">
        <v>8996.80925852154</v>
      </c>
      <c r="O117">
        <v>8996.80925852154</v>
      </c>
    </row>
    <row r="118" spans="2:15">
      <c r="B118" t="s">
        <v>282</v>
      </c>
      <c r="C118" t="s">
        <v>291</v>
      </c>
      <c r="D118" t="s">
        <v>284</v>
      </c>
      <c r="E118" t="s">
        <v>165</v>
      </c>
      <c r="F118" s="8">
        <v>93484.555203037002</v>
      </c>
      <c r="G118" s="8">
        <v>88230.988888245905</v>
      </c>
      <c r="H118" s="8">
        <v>81388.488816248093</v>
      </c>
      <c r="I118" s="8">
        <v>75556.043521815707</v>
      </c>
      <c r="J118" s="8">
        <v>57666.4941548551</v>
      </c>
      <c r="K118" s="8">
        <v>30255.695599001701</v>
      </c>
      <c r="L118" s="8">
        <v>11753.6016517472</v>
      </c>
      <c r="M118" s="8">
        <v>3496.4616490909002</v>
      </c>
      <c r="N118">
        <v>3496.4616490909002</v>
      </c>
      <c r="O118">
        <v>3496.4616490909002</v>
      </c>
    </row>
    <row r="119" spans="2:15">
      <c r="B119" t="s">
        <v>282</v>
      </c>
      <c r="C119" t="s">
        <v>292</v>
      </c>
      <c r="D119" t="s">
        <v>284</v>
      </c>
      <c r="E119" t="s">
        <v>165</v>
      </c>
      <c r="F119" s="8">
        <v>270.06049866861002</v>
      </c>
      <c r="G119" s="8">
        <v>269.71217763294902</v>
      </c>
      <c r="H119" s="8">
        <v>227.27347105375</v>
      </c>
      <c r="I119" s="8">
        <v>205.17135325831001</v>
      </c>
      <c r="J119" s="8">
        <v>180.71541059840999</v>
      </c>
      <c r="K119" s="8">
        <v>159.33817069947301</v>
      </c>
      <c r="L119" s="8">
        <v>115.870050317101</v>
      </c>
      <c r="M119" s="8">
        <v>88.259095707776595</v>
      </c>
      <c r="N119">
        <v>88.259095707776595</v>
      </c>
      <c r="O119">
        <v>88.259095707776595</v>
      </c>
    </row>
    <row r="120" spans="2:15">
      <c r="F120" s="35">
        <f>SUM(F111,F115,F116,F117,F118)</f>
        <v>289512.67830661772</v>
      </c>
      <c r="G120" s="35">
        <f t="shared" ref="G120:M120" si="38">SUM(G111,G115,G116,G117,G118)</f>
        <v>269939.88552023802</v>
      </c>
      <c r="H120" s="35">
        <f t="shared" si="38"/>
        <v>260410.59020618192</v>
      </c>
      <c r="I120" s="35">
        <f t="shared" si="38"/>
        <v>251461.12343499751</v>
      </c>
      <c r="J120" s="35">
        <f t="shared" si="38"/>
        <v>210138.51923044893</v>
      </c>
      <c r="K120" s="35">
        <f t="shared" si="38"/>
        <v>159559.65886053219</v>
      </c>
      <c r="L120" s="35">
        <f t="shared" si="38"/>
        <v>112132.67958814846</v>
      </c>
      <c r="M120" s="35">
        <f t="shared" si="38"/>
        <v>79707.920701789684</v>
      </c>
    </row>
    <row r="121" spans="2:15">
      <c r="F121" s="35">
        <f>SUM(F111:F119)</f>
        <v>528233.62991318735</v>
      </c>
      <c r="G121" s="35">
        <f t="shared" ref="G121:M121" si="39">SUM(G111:G119)</f>
        <v>507352.75310398254</v>
      </c>
      <c r="H121" s="35">
        <f t="shared" si="39"/>
        <v>474579.53652627318</v>
      </c>
      <c r="I121" s="35">
        <f t="shared" si="39"/>
        <v>452388.02424869651</v>
      </c>
      <c r="J121" s="35">
        <f t="shared" si="39"/>
        <v>401100.81577589735</v>
      </c>
      <c r="K121" s="35">
        <f t="shared" si="39"/>
        <v>334917.23013238399</v>
      </c>
      <c r="L121" s="35">
        <f t="shared" si="39"/>
        <v>275872.29254777415</v>
      </c>
      <c r="M121" s="35">
        <f t="shared" si="39"/>
        <v>206888.30906041662</v>
      </c>
    </row>
    <row r="122" spans="2:15">
      <c r="G122" s="26">
        <f>G120/$F$120</f>
        <v>0.93239400463958089</v>
      </c>
      <c r="H122" s="26">
        <f t="shared" ref="H122:M122" si="40">H120/$F$120</f>
        <v>0.89947905469751388</v>
      </c>
      <c r="I122" s="26">
        <f t="shared" si="40"/>
        <v>0.86856687902517182</v>
      </c>
      <c r="J122" s="26">
        <f t="shared" si="40"/>
        <v>0.72583529142684033</v>
      </c>
      <c r="K122" s="26">
        <f t="shared" si="40"/>
        <v>0.55113185299451861</v>
      </c>
      <c r="L122" s="26">
        <f t="shared" si="40"/>
        <v>0.38731526454738102</v>
      </c>
      <c r="M122" s="26">
        <f t="shared" si="40"/>
        <v>0.27531754798445285</v>
      </c>
    </row>
    <row r="123" spans="2:15">
      <c r="G123" s="26">
        <f>G121/$F$121</f>
        <v>0.96047037593453399</v>
      </c>
      <c r="H123" s="26">
        <f t="shared" ref="H123:M123" si="41">H121/$F$121</f>
        <v>0.89842734284878456</v>
      </c>
      <c r="I123" s="26">
        <f t="shared" si="41"/>
        <v>0.85641655250735227</v>
      </c>
      <c r="J123" s="26">
        <f t="shared" si="41"/>
        <v>0.7593246492878849</v>
      </c>
      <c r="K123" s="26">
        <f t="shared" si="41"/>
        <v>0.63403238863725131</v>
      </c>
      <c r="L123" s="26">
        <f t="shared" si="41"/>
        <v>0.52225431499526531</v>
      </c>
      <c r="M123" s="26">
        <f t="shared" si="41"/>
        <v>0.39166061633451416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O94"/>
  <sheetViews>
    <sheetView topLeftCell="A16" zoomScaleNormal="100" workbookViewId="0">
      <selection activeCell="B35" sqref="B35:M46"/>
    </sheetView>
  </sheetViews>
  <sheetFormatPr defaultRowHeight="16.5"/>
  <cols>
    <col min="3" max="3" width="14.125" customWidth="1"/>
    <col min="4" max="4" width="11.5" bestFit="1" customWidth="1"/>
    <col min="5" max="5" width="19.125" bestFit="1" customWidth="1"/>
    <col min="6" max="6" width="11.625" bestFit="1" customWidth="1"/>
    <col min="7" max="15" width="12.75" bestFit="1" customWidth="1"/>
  </cols>
  <sheetData>
    <row r="5" spans="3:15">
      <c r="C5" s="2" t="s">
        <v>874</v>
      </c>
    </row>
    <row r="6" spans="3:15">
      <c r="C6" t="s">
        <v>309</v>
      </c>
    </row>
    <row r="7" spans="3:15">
      <c r="C7" t="s">
        <v>280</v>
      </c>
      <c r="D7" t="s">
        <v>163</v>
      </c>
      <c r="E7" t="s">
        <v>359</v>
      </c>
      <c r="F7">
        <v>2017</v>
      </c>
      <c r="G7">
        <v>2020</v>
      </c>
      <c r="H7">
        <v>2025</v>
      </c>
      <c r="I7">
        <v>2030</v>
      </c>
      <c r="J7">
        <v>2035</v>
      </c>
      <c r="K7">
        <v>2040</v>
      </c>
      <c r="L7">
        <v>2045</v>
      </c>
      <c r="M7">
        <v>2050</v>
      </c>
      <c r="N7">
        <v>2055</v>
      </c>
      <c r="O7">
        <v>2060</v>
      </c>
    </row>
    <row r="8" spans="3:15">
      <c r="C8" t="s">
        <v>312</v>
      </c>
      <c r="D8" t="s">
        <v>1000</v>
      </c>
      <c r="E8" t="s">
        <v>373</v>
      </c>
      <c r="F8" s="8">
        <v>173149.38651345801</v>
      </c>
      <c r="G8" s="8">
        <v>164637.38346435199</v>
      </c>
      <c r="H8" s="8">
        <v>150937.73258099699</v>
      </c>
      <c r="I8" s="8">
        <v>137010.009300354</v>
      </c>
      <c r="J8" s="8">
        <v>122836.03471367501</v>
      </c>
      <c r="K8" s="8">
        <v>109194.312446613</v>
      </c>
      <c r="L8" s="8">
        <v>95619.619695011905</v>
      </c>
      <c r="M8" s="8">
        <v>86749.167943249995</v>
      </c>
      <c r="N8" s="8">
        <v>86779.8913003036</v>
      </c>
      <c r="O8" s="8">
        <v>86779.8968121574</v>
      </c>
    </row>
    <row r="9" spans="3:15">
      <c r="C9" t="s">
        <v>293</v>
      </c>
      <c r="D9" t="s">
        <v>1000</v>
      </c>
      <c r="E9" t="s">
        <v>741</v>
      </c>
      <c r="F9" s="8">
        <v>4768</v>
      </c>
      <c r="G9" s="8">
        <v>4768</v>
      </c>
      <c r="H9" s="8">
        <v>4768</v>
      </c>
      <c r="I9" s="8">
        <v>4768</v>
      </c>
      <c r="J9" s="8">
        <v>4768</v>
      </c>
      <c r="K9" s="8">
        <v>4768</v>
      </c>
      <c r="L9" s="8">
        <v>4768</v>
      </c>
      <c r="M9" s="8">
        <v>4768</v>
      </c>
      <c r="N9" s="8">
        <v>4768</v>
      </c>
      <c r="O9" s="8">
        <v>4768</v>
      </c>
    </row>
    <row r="10" spans="3:15">
      <c r="C10" t="s">
        <v>293</v>
      </c>
      <c r="D10" t="s">
        <v>1000</v>
      </c>
      <c r="E10" t="s">
        <v>742</v>
      </c>
      <c r="F10" s="8">
        <v>2593</v>
      </c>
      <c r="G10" s="8">
        <v>2593</v>
      </c>
      <c r="H10" s="8">
        <v>2593</v>
      </c>
      <c r="I10" s="8">
        <v>2593</v>
      </c>
      <c r="J10" s="8">
        <v>2593</v>
      </c>
      <c r="K10" s="8">
        <v>2593</v>
      </c>
      <c r="L10" s="8">
        <v>2593</v>
      </c>
      <c r="M10" s="8">
        <v>2593</v>
      </c>
      <c r="N10" s="8">
        <v>2593</v>
      </c>
      <c r="O10" s="8">
        <v>2593</v>
      </c>
    </row>
    <row r="11" spans="3:15">
      <c r="C11" t="s">
        <v>293</v>
      </c>
      <c r="D11" t="s">
        <v>1000</v>
      </c>
      <c r="E11" t="s">
        <v>743</v>
      </c>
      <c r="F11" s="8">
        <v>157</v>
      </c>
      <c r="G11" s="8">
        <v>157</v>
      </c>
      <c r="H11" s="8">
        <v>157</v>
      </c>
      <c r="I11" s="8">
        <v>157</v>
      </c>
      <c r="J11" s="8">
        <v>157</v>
      </c>
      <c r="K11" s="8">
        <v>157</v>
      </c>
      <c r="L11" s="8">
        <v>157</v>
      </c>
      <c r="M11" s="8">
        <v>157</v>
      </c>
      <c r="N11" s="8">
        <v>157</v>
      </c>
      <c r="O11" s="8">
        <v>157</v>
      </c>
    </row>
    <row r="12" spans="3:15">
      <c r="C12" t="s">
        <v>293</v>
      </c>
      <c r="D12" t="s">
        <v>1000</v>
      </c>
      <c r="E12" t="s">
        <v>744</v>
      </c>
      <c r="F12" s="8">
        <v>5768.3911747240199</v>
      </c>
      <c r="G12" s="8">
        <v>5274.1369111534104</v>
      </c>
      <c r="H12" s="8">
        <v>5274.1369111534104</v>
      </c>
      <c r="I12" s="8">
        <v>5274.1369111534104</v>
      </c>
      <c r="J12" s="8">
        <v>5008</v>
      </c>
      <c r="K12" s="8">
        <v>5008</v>
      </c>
      <c r="L12" s="8">
        <v>5008</v>
      </c>
      <c r="M12" s="8">
        <v>5008</v>
      </c>
      <c r="N12" s="8">
        <v>5008</v>
      </c>
      <c r="O12" s="8">
        <v>5008</v>
      </c>
    </row>
    <row r="13" spans="3:15">
      <c r="C13" t="s">
        <v>293</v>
      </c>
      <c r="D13" t="s">
        <v>1000</v>
      </c>
      <c r="E13" t="s">
        <v>745</v>
      </c>
      <c r="F13" s="8">
        <v>81512.995565128498</v>
      </c>
      <c r="G13" s="8">
        <v>77586.439865245295</v>
      </c>
      <c r="H13" s="8">
        <v>71055.621390862303</v>
      </c>
      <c r="I13" s="8">
        <v>64516.820747632701</v>
      </c>
      <c r="J13" s="8">
        <v>57978.293628895401</v>
      </c>
      <c r="K13" s="8">
        <v>51504.646977424098</v>
      </c>
      <c r="L13" s="8">
        <v>45097.1541516957</v>
      </c>
      <c r="M13" s="8">
        <v>38714.6064718044</v>
      </c>
      <c r="N13" s="8">
        <v>38744.9284515291</v>
      </c>
      <c r="O13" s="8">
        <v>38744.933891374698</v>
      </c>
    </row>
    <row r="14" spans="3:15">
      <c r="C14" t="s">
        <v>293</v>
      </c>
      <c r="D14" t="s">
        <v>1000</v>
      </c>
      <c r="E14" t="s">
        <v>746</v>
      </c>
      <c r="F14" s="8">
        <v>9722</v>
      </c>
      <c r="G14" s="8">
        <v>9722</v>
      </c>
      <c r="H14" s="8">
        <v>9722</v>
      </c>
      <c r="I14" s="8">
        <v>9722</v>
      </c>
      <c r="J14" s="8">
        <v>9722</v>
      </c>
      <c r="K14" s="8">
        <v>9722</v>
      </c>
      <c r="L14" s="8">
        <v>9722</v>
      </c>
      <c r="M14" s="8">
        <v>9722</v>
      </c>
      <c r="N14" s="8">
        <v>9722</v>
      </c>
      <c r="O14" s="8">
        <v>9722</v>
      </c>
    </row>
    <row r="15" spans="3:15">
      <c r="C15" t="s">
        <v>293</v>
      </c>
      <c r="D15" t="s">
        <v>1000</v>
      </c>
      <c r="E15" t="s">
        <v>747</v>
      </c>
      <c r="F15" s="8">
        <v>18811</v>
      </c>
      <c r="G15" s="8">
        <v>18811</v>
      </c>
      <c r="H15" s="8">
        <v>18811</v>
      </c>
      <c r="I15" s="8">
        <v>18811</v>
      </c>
      <c r="J15" s="8">
        <v>18811</v>
      </c>
      <c r="K15" s="8">
        <v>18811</v>
      </c>
      <c r="L15" s="8">
        <v>18811</v>
      </c>
      <c r="M15" s="8">
        <v>18811</v>
      </c>
      <c r="N15" s="8">
        <v>18811</v>
      </c>
      <c r="O15" s="8">
        <v>18811</v>
      </c>
    </row>
    <row r="16" spans="3:15">
      <c r="C16" t="s">
        <v>293</v>
      </c>
      <c r="D16" t="s">
        <v>1000</v>
      </c>
      <c r="E16" t="s">
        <v>748</v>
      </c>
      <c r="F16" s="8">
        <v>209</v>
      </c>
      <c r="G16" s="8">
        <v>209</v>
      </c>
      <c r="H16" s="8">
        <v>209</v>
      </c>
      <c r="I16" s="8">
        <v>209</v>
      </c>
      <c r="J16" s="8">
        <v>209</v>
      </c>
      <c r="K16" s="8">
        <v>209</v>
      </c>
      <c r="L16" s="8">
        <v>209</v>
      </c>
      <c r="M16" s="8">
        <v>209</v>
      </c>
      <c r="N16" s="8">
        <v>209</v>
      </c>
      <c r="O16" s="8">
        <v>209</v>
      </c>
    </row>
    <row r="17" spans="3:15">
      <c r="C17" t="s">
        <v>293</v>
      </c>
      <c r="D17" t="s">
        <v>1000</v>
      </c>
      <c r="E17" t="s">
        <v>749</v>
      </c>
      <c r="F17" s="8">
        <v>41505</v>
      </c>
      <c r="G17" s="8">
        <v>37312.014680209199</v>
      </c>
      <c r="H17" s="8">
        <v>30323.705813891302</v>
      </c>
      <c r="I17" s="8">
        <v>23335.396947573401</v>
      </c>
      <c r="J17" s="8">
        <v>16347.088081255401</v>
      </c>
      <c r="K17" s="8">
        <v>9358.7792149375</v>
      </c>
      <c r="L17" s="8">
        <v>2370.4703486195999</v>
      </c>
      <c r="M17" s="8"/>
      <c r="N17" s="8"/>
      <c r="O17" s="8"/>
    </row>
    <row r="18" spans="3:15">
      <c r="C18" t="s">
        <v>293</v>
      </c>
      <c r="D18" t="s">
        <v>1000</v>
      </c>
      <c r="E18" t="s">
        <v>750</v>
      </c>
      <c r="F18" s="8">
        <v>5427.8777764489096</v>
      </c>
      <c r="G18" s="8">
        <v>5589.89472014495</v>
      </c>
      <c r="H18" s="8">
        <v>5588.3467128882803</v>
      </c>
      <c r="I18" s="8">
        <v>5467.7229666719704</v>
      </c>
      <c r="J18" s="8">
        <v>5271.8934905863998</v>
      </c>
      <c r="K18" s="8">
        <v>5270.3454833297401</v>
      </c>
      <c r="L18" s="8">
        <v>5268.7974760730704</v>
      </c>
      <c r="M18" s="8">
        <v>5267.2494688163997</v>
      </c>
      <c r="N18" s="8">
        <v>5267.2494688163997</v>
      </c>
      <c r="O18" s="8">
        <v>5267.2494688163997</v>
      </c>
    </row>
    <row r="19" spans="3:15">
      <c r="C19" t="s">
        <v>293</v>
      </c>
      <c r="D19" t="s">
        <v>1000</v>
      </c>
      <c r="E19" t="s">
        <v>751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1</v>
      </c>
      <c r="L19" s="8">
        <v>1</v>
      </c>
      <c r="M19" s="8">
        <v>1</v>
      </c>
      <c r="N19" s="8">
        <v>1</v>
      </c>
      <c r="O19" s="8">
        <v>1</v>
      </c>
    </row>
    <row r="20" spans="3:15">
      <c r="C20" t="s">
        <v>293</v>
      </c>
      <c r="D20" t="s">
        <v>1000</v>
      </c>
      <c r="E20" t="s">
        <v>752</v>
      </c>
      <c r="F20" s="8">
        <v>125.056750467725</v>
      </c>
      <c r="G20" s="8">
        <v>176.03489680776201</v>
      </c>
      <c r="H20" s="8">
        <v>176.03489680776201</v>
      </c>
      <c r="I20" s="8">
        <v>78</v>
      </c>
      <c r="J20" s="8">
        <v>78</v>
      </c>
      <c r="K20" s="8">
        <v>78</v>
      </c>
      <c r="L20" s="8">
        <v>78</v>
      </c>
      <c r="M20" s="8">
        <v>78</v>
      </c>
      <c r="N20" s="8">
        <v>78</v>
      </c>
      <c r="O20" s="8">
        <v>78</v>
      </c>
    </row>
    <row r="21" spans="3:15">
      <c r="C21" t="s">
        <v>293</v>
      </c>
      <c r="D21" t="s">
        <v>1000</v>
      </c>
      <c r="E21" t="s">
        <v>753</v>
      </c>
      <c r="F21" s="8">
        <v>287</v>
      </c>
      <c r="G21" s="8">
        <v>287</v>
      </c>
      <c r="H21" s="8">
        <v>287</v>
      </c>
      <c r="I21" s="8">
        <v>287</v>
      </c>
      <c r="J21" s="8">
        <v>287</v>
      </c>
      <c r="K21" s="8">
        <v>287</v>
      </c>
      <c r="L21" s="8">
        <v>287</v>
      </c>
      <c r="M21" s="8">
        <v>287</v>
      </c>
      <c r="N21" s="8">
        <v>287</v>
      </c>
      <c r="O21" s="8">
        <v>287</v>
      </c>
    </row>
    <row r="22" spans="3:15"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3:15"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3:15"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3:15"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3:15">
      <c r="F26" s="24">
        <f t="shared" ref="F26:O26" si="0">F27/F8</f>
        <v>0.98693575939113676</v>
      </c>
      <c r="G26" s="24">
        <f t="shared" si="0"/>
        <v>0.98693575939114053</v>
      </c>
      <c r="H26" s="24">
        <f t="shared" si="0"/>
        <v>0.98693575939113998</v>
      </c>
      <c r="I26" s="24">
        <f t="shared" si="0"/>
        <v>0.98693575939113598</v>
      </c>
      <c r="J26" s="24">
        <f t="shared" si="0"/>
        <v>0.98693575939113931</v>
      </c>
      <c r="K26" s="24">
        <f t="shared" si="0"/>
        <v>0.98693575939113942</v>
      </c>
      <c r="L26" s="24">
        <f t="shared" si="0"/>
        <v>0.98693575939113765</v>
      </c>
      <c r="M26" s="24">
        <f t="shared" si="0"/>
        <v>0.98693575939113809</v>
      </c>
      <c r="N26" s="24">
        <f t="shared" si="0"/>
        <v>0.98693575939113742</v>
      </c>
      <c r="O26" s="24">
        <f t="shared" si="0"/>
        <v>0.98693575939113742</v>
      </c>
    </row>
    <row r="27" spans="3:15">
      <c r="F27" s="8">
        <f t="shared" ref="F27:O27" si="1">SUM(F9:F24)</f>
        <v>170887.32126676914</v>
      </c>
      <c r="G27" s="8">
        <f t="shared" si="1"/>
        <v>162486.52107356064</v>
      </c>
      <c r="H27" s="8">
        <f t="shared" si="1"/>
        <v>148965.84572560308</v>
      </c>
      <c r="I27" s="8">
        <f t="shared" si="1"/>
        <v>135220.07757303148</v>
      </c>
      <c r="J27" s="8">
        <f t="shared" si="1"/>
        <v>121231.27520073719</v>
      </c>
      <c r="K27" s="8">
        <f t="shared" si="1"/>
        <v>107767.77167569134</v>
      </c>
      <c r="L27" s="8">
        <f t="shared" si="1"/>
        <v>94370.421976388359</v>
      </c>
      <c r="M27" s="8">
        <f t="shared" si="1"/>
        <v>85615.855940620808</v>
      </c>
      <c r="N27" s="8">
        <f t="shared" si="1"/>
        <v>85646.177920345493</v>
      </c>
      <c r="O27" s="8">
        <f t="shared" si="1"/>
        <v>85646.183360191106</v>
      </c>
    </row>
    <row r="29" spans="3:15">
      <c r="D29" t="s">
        <v>125</v>
      </c>
      <c r="E29" t="s">
        <v>756</v>
      </c>
      <c r="F29" s="8">
        <f>SUMIF($O$38:$O$94,$D$29,F$38:F$94)</f>
        <v>115604</v>
      </c>
      <c r="G29" s="8">
        <f t="shared" ref="G29:M29" si="2">SUMIF($O$38:$O$94,$D$29,G$38:G$94)</f>
        <v>107485.4545454545</v>
      </c>
      <c r="H29" s="8">
        <f t="shared" si="2"/>
        <v>93954.545454545398</v>
      </c>
      <c r="I29" s="8">
        <f t="shared" si="2"/>
        <v>80423.636363636397</v>
      </c>
      <c r="J29" s="8">
        <f t="shared" si="2"/>
        <v>66892.727272727207</v>
      </c>
      <c r="K29" s="8">
        <f t="shared" si="2"/>
        <v>53361.818181818206</v>
      </c>
      <c r="L29" s="8">
        <f t="shared" si="2"/>
        <v>39830.909090909103</v>
      </c>
      <c r="M29" s="8">
        <f t="shared" si="2"/>
        <v>26300</v>
      </c>
      <c r="N29" s="8"/>
      <c r="O29" s="8"/>
    </row>
    <row r="30" spans="3:15">
      <c r="E30" t="s">
        <v>759</v>
      </c>
      <c r="F30" s="8">
        <f>F27-F29</f>
        <v>55283.32126676914</v>
      </c>
      <c r="G30" s="8">
        <f t="shared" ref="G30:M30" si="3">G27-G29</f>
        <v>55001.066528106137</v>
      </c>
      <c r="H30" s="8">
        <f t="shared" si="3"/>
        <v>55011.300271057684</v>
      </c>
      <c r="I30" s="8">
        <f t="shared" si="3"/>
        <v>54796.441209395081</v>
      </c>
      <c r="J30" s="8">
        <f t="shared" si="3"/>
        <v>54338.547928009983</v>
      </c>
      <c r="K30" s="8">
        <f t="shared" si="3"/>
        <v>54405.953493873138</v>
      </c>
      <c r="L30" s="8">
        <f t="shared" si="3"/>
        <v>54539.512885479257</v>
      </c>
      <c r="M30" s="8">
        <f t="shared" si="3"/>
        <v>59315.855940620808</v>
      </c>
      <c r="N30" s="90" t="s">
        <v>875</v>
      </c>
      <c r="O30" s="8"/>
    </row>
    <row r="31" spans="3:15">
      <c r="E31" t="s">
        <v>757</v>
      </c>
      <c r="F31" s="8">
        <v>41009</v>
      </c>
      <c r="G31" s="8">
        <v>41009</v>
      </c>
      <c r="H31" s="8">
        <v>41009</v>
      </c>
      <c r="I31" s="8">
        <v>41009</v>
      </c>
      <c r="J31" s="8">
        <v>41009</v>
      </c>
      <c r="K31" s="8">
        <v>41009</v>
      </c>
      <c r="L31" s="8">
        <v>41009</v>
      </c>
      <c r="M31" s="8">
        <v>41009</v>
      </c>
      <c r="N31" s="8"/>
      <c r="O31" s="8"/>
    </row>
    <row r="32" spans="3:15">
      <c r="E32" t="s">
        <v>758</v>
      </c>
      <c r="F32" s="8">
        <v>87798</v>
      </c>
      <c r="G32" s="8">
        <v>87798</v>
      </c>
      <c r="H32" s="8">
        <v>87798</v>
      </c>
      <c r="I32" s="8">
        <v>87798</v>
      </c>
      <c r="J32" s="8">
        <v>87798</v>
      </c>
      <c r="K32" s="8">
        <v>87798</v>
      </c>
      <c r="L32" s="8">
        <v>87798</v>
      </c>
      <c r="M32" s="8">
        <v>87798</v>
      </c>
    </row>
    <row r="33" spans="2:15">
      <c r="F33" s="8">
        <f>F32-F31</f>
        <v>46789</v>
      </c>
      <c r="G33" s="8">
        <f t="shared" ref="G33:M33" si="4">G32-G31</f>
        <v>46789</v>
      </c>
      <c r="H33" s="8">
        <f t="shared" si="4"/>
        <v>46789</v>
      </c>
      <c r="I33" s="8">
        <f t="shared" si="4"/>
        <v>46789</v>
      </c>
      <c r="J33" s="8">
        <f t="shared" si="4"/>
        <v>46789</v>
      </c>
      <c r="K33" s="8">
        <f t="shared" si="4"/>
        <v>46789</v>
      </c>
      <c r="L33" s="8">
        <f t="shared" si="4"/>
        <v>46789</v>
      </c>
      <c r="M33" s="8">
        <f t="shared" si="4"/>
        <v>46789</v>
      </c>
      <c r="N33" t="s">
        <v>876</v>
      </c>
    </row>
    <row r="34" spans="2:15">
      <c r="F34" s="8"/>
    </row>
    <row r="35" spans="2:15">
      <c r="B35" s="2" t="s">
        <v>334</v>
      </c>
    </row>
    <row r="36" spans="2:15">
      <c r="B36" t="s">
        <v>309</v>
      </c>
    </row>
    <row r="37" spans="2:15">
      <c r="B37" t="s">
        <v>280</v>
      </c>
      <c r="C37" t="s">
        <v>163</v>
      </c>
      <c r="D37" t="s">
        <v>281</v>
      </c>
      <c r="E37" t="s">
        <v>164</v>
      </c>
      <c r="F37">
        <v>2017</v>
      </c>
      <c r="G37">
        <v>2020</v>
      </c>
      <c r="H37">
        <v>2025</v>
      </c>
      <c r="I37">
        <v>2030</v>
      </c>
      <c r="J37">
        <v>2035</v>
      </c>
      <c r="K37">
        <v>2040</v>
      </c>
      <c r="L37">
        <v>2045</v>
      </c>
      <c r="M37">
        <v>2050</v>
      </c>
    </row>
    <row r="38" spans="2:15">
      <c r="B38" t="s">
        <v>293</v>
      </c>
      <c r="C38" t="s">
        <v>1000</v>
      </c>
      <c r="D38" t="s">
        <v>337</v>
      </c>
      <c r="E38" t="s">
        <v>873</v>
      </c>
      <c r="F38" s="8">
        <v>33358</v>
      </c>
      <c r="G38" s="8">
        <v>30325.4545454545</v>
      </c>
      <c r="H38" s="8">
        <v>25271.212121212098</v>
      </c>
      <c r="I38" s="8">
        <v>20216.9696969697</v>
      </c>
      <c r="J38" s="8">
        <v>15162.727272727299</v>
      </c>
      <c r="K38" s="8">
        <v>10108.484848484801</v>
      </c>
      <c r="L38" s="8">
        <v>5054.2424242424204</v>
      </c>
      <c r="M38" s="8"/>
    </row>
    <row r="39" spans="2:15">
      <c r="B39" t="s">
        <v>293</v>
      </c>
      <c r="C39" t="s">
        <v>1000</v>
      </c>
      <c r="D39" t="s">
        <v>337</v>
      </c>
      <c r="E39" t="s">
        <v>299</v>
      </c>
      <c r="F39" s="8">
        <v>55898</v>
      </c>
      <c r="G39" s="8">
        <v>51972.439865245302</v>
      </c>
      <c r="H39" s="8">
        <v>45429.8396406541</v>
      </c>
      <c r="I39" s="8">
        <v>38887.239416062999</v>
      </c>
      <c r="J39" s="8">
        <v>32344.639191471801</v>
      </c>
      <c r="K39" s="8">
        <v>25802.0389668807</v>
      </c>
      <c r="L39" s="8">
        <v>19259.438742289502</v>
      </c>
      <c r="M39" s="8">
        <v>12716.838517698299</v>
      </c>
      <c r="O39" t="s">
        <v>978</v>
      </c>
    </row>
    <row r="40" spans="2:15">
      <c r="B40" t="s">
        <v>293</v>
      </c>
      <c r="C40" t="s">
        <v>1000</v>
      </c>
      <c r="D40" t="s">
        <v>337</v>
      </c>
      <c r="E40" t="s">
        <v>338</v>
      </c>
      <c r="F40" s="8">
        <v>44416</v>
      </c>
      <c r="G40" s="8">
        <v>47226.909090909103</v>
      </c>
      <c r="H40" s="8">
        <v>51911.757575757598</v>
      </c>
      <c r="I40" s="8">
        <v>56596.6060606061</v>
      </c>
      <c r="J40" s="8">
        <v>61281.454545454602</v>
      </c>
      <c r="K40" s="8">
        <v>65966.303030302995</v>
      </c>
      <c r="L40" s="8">
        <v>70651.151515151505</v>
      </c>
      <c r="M40" s="8">
        <v>75336</v>
      </c>
    </row>
    <row r="41" spans="2:15">
      <c r="B41" t="s">
        <v>293</v>
      </c>
      <c r="C41" t="s">
        <v>1000</v>
      </c>
      <c r="D41" t="s">
        <v>337</v>
      </c>
      <c r="E41" t="s">
        <v>339</v>
      </c>
      <c r="F41" s="8">
        <v>5</v>
      </c>
      <c r="G41" s="8">
        <v>4450</v>
      </c>
      <c r="H41" s="8">
        <v>11858.333333333299</v>
      </c>
      <c r="I41" s="8">
        <v>19266.666666666701</v>
      </c>
      <c r="J41" s="8">
        <v>26675</v>
      </c>
      <c r="K41" s="8">
        <v>34083.333333333299</v>
      </c>
      <c r="L41" s="8">
        <v>41491.666666666701</v>
      </c>
      <c r="M41" s="8">
        <v>48900</v>
      </c>
    </row>
    <row r="42" spans="2:15">
      <c r="B42" t="s">
        <v>293</v>
      </c>
      <c r="C42" t="s">
        <v>1000</v>
      </c>
      <c r="D42" t="s">
        <v>337</v>
      </c>
      <c r="E42" t="s">
        <v>977</v>
      </c>
      <c r="F42" s="8">
        <v>7573</v>
      </c>
      <c r="G42" s="8">
        <v>7070.1868480066796</v>
      </c>
      <c r="H42" s="8">
        <v>6232.1649280178199</v>
      </c>
      <c r="I42" s="8">
        <v>5394.1430080289601</v>
      </c>
      <c r="J42" s="8">
        <v>4556.1210880400904</v>
      </c>
      <c r="K42" s="8">
        <v>3718.0991680512302</v>
      </c>
      <c r="L42" s="8">
        <v>2880.07724806237</v>
      </c>
      <c r="M42" s="8">
        <v>2042.0553280735</v>
      </c>
    </row>
    <row r="43" spans="2:15">
      <c r="B43" t="s">
        <v>293</v>
      </c>
      <c r="C43" t="s">
        <v>1000</v>
      </c>
      <c r="D43" t="s">
        <v>337</v>
      </c>
      <c r="E43" t="s">
        <v>340</v>
      </c>
      <c r="F43" s="8">
        <v>2440</v>
      </c>
      <c r="G43" s="8">
        <v>2277.9949701751402</v>
      </c>
      <c r="H43" s="8">
        <v>2007.9865871336999</v>
      </c>
      <c r="I43" s="8">
        <v>1737.9782040922601</v>
      </c>
      <c r="J43" s="8">
        <v>1467.96982105082</v>
      </c>
      <c r="K43" s="8">
        <v>1197.9614380093799</v>
      </c>
      <c r="L43" s="8">
        <v>927.95305496793605</v>
      </c>
      <c r="M43" s="8">
        <v>657.94467192649597</v>
      </c>
    </row>
    <row r="44" spans="2:15">
      <c r="B44" t="s">
        <v>293</v>
      </c>
      <c r="C44" t="s">
        <v>1000</v>
      </c>
      <c r="D44" t="s">
        <v>337</v>
      </c>
      <c r="E44" t="s">
        <v>993</v>
      </c>
      <c r="F44" s="8">
        <v>59706</v>
      </c>
      <c r="G44" s="8">
        <v>55513.014680209199</v>
      </c>
      <c r="H44" s="8">
        <v>48524.705813891298</v>
      </c>
      <c r="I44" s="8">
        <v>41536.396947573397</v>
      </c>
      <c r="J44" s="8">
        <v>34548.088081255402</v>
      </c>
      <c r="K44" s="8">
        <v>27559.779214937502</v>
      </c>
      <c r="L44" s="8">
        <v>20571.470348619601</v>
      </c>
      <c r="M44" s="8">
        <v>13583.161482301701</v>
      </c>
      <c r="O44" t="s">
        <v>978</v>
      </c>
    </row>
    <row r="45" spans="2:15">
      <c r="B45" t="s">
        <v>293</v>
      </c>
      <c r="C45" t="s">
        <v>1000</v>
      </c>
      <c r="D45" t="s">
        <v>337</v>
      </c>
      <c r="E45" t="s">
        <v>341</v>
      </c>
      <c r="F45" s="8">
        <v>9107</v>
      </c>
      <c r="G45" s="8">
        <v>11688.1818181818</v>
      </c>
      <c r="H45" s="8">
        <v>15990.1515151515</v>
      </c>
      <c r="I45" s="8">
        <v>20292.121212121201</v>
      </c>
      <c r="J45" s="8">
        <v>24594.090909090901</v>
      </c>
      <c r="K45" s="8">
        <v>28896.060606060601</v>
      </c>
      <c r="L45" s="8">
        <v>33198.030303030297</v>
      </c>
      <c r="M45" s="8">
        <v>37500</v>
      </c>
    </row>
    <row r="46" spans="2:15">
      <c r="B46" t="s">
        <v>293</v>
      </c>
      <c r="C46" t="s">
        <v>1000</v>
      </c>
      <c r="D46" t="s">
        <v>337</v>
      </c>
      <c r="E46" t="s">
        <v>300</v>
      </c>
      <c r="F46" s="8">
        <v>23149</v>
      </c>
      <c r="G46" s="8">
        <v>21662.727272727301</v>
      </c>
      <c r="H46" s="8">
        <v>19185.6060606061</v>
      </c>
      <c r="I46" s="8">
        <v>16708.484848484801</v>
      </c>
      <c r="J46" s="8">
        <v>14231.3636363636</v>
      </c>
      <c r="K46" s="8">
        <v>11754.2424242424</v>
      </c>
      <c r="L46" s="8">
        <v>9277.1212121212102</v>
      </c>
      <c r="M46" s="8">
        <v>6800</v>
      </c>
    </row>
    <row r="47" spans="2:15">
      <c r="F47" s="8"/>
      <c r="G47" s="8"/>
      <c r="H47" s="8"/>
      <c r="I47" s="8"/>
      <c r="J47" s="8"/>
      <c r="K47" s="8"/>
      <c r="L47" s="8"/>
      <c r="M47" s="8"/>
    </row>
    <row r="48" spans="2:15">
      <c r="F48" s="8"/>
      <c r="G48" s="8"/>
      <c r="H48" s="8"/>
      <c r="I48" s="8"/>
      <c r="J48" s="8"/>
      <c r="K48" s="8"/>
      <c r="L48" s="8"/>
      <c r="M48" s="8"/>
    </row>
    <row r="49" spans="6:13">
      <c r="F49" s="8"/>
      <c r="G49" s="8"/>
      <c r="H49" s="8"/>
      <c r="I49" s="8"/>
      <c r="J49" s="8"/>
      <c r="K49" s="8"/>
      <c r="L49" s="8"/>
      <c r="M49" s="8"/>
    </row>
    <row r="50" spans="6:13">
      <c r="F50" s="8"/>
      <c r="G50" s="8"/>
      <c r="H50" s="8"/>
      <c r="I50" s="8"/>
      <c r="J50" s="8"/>
      <c r="K50" s="8"/>
      <c r="L50" s="8"/>
      <c r="M50" s="8"/>
    </row>
    <row r="51" spans="6:13">
      <c r="F51" s="8"/>
      <c r="G51" s="8"/>
      <c r="H51" s="8"/>
      <c r="I51" s="8"/>
      <c r="J51" s="8"/>
      <c r="K51" s="8"/>
      <c r="L51" s="8"/>
      <c r="M51" s="8"/>
    </row>
    <row r="52" spans="6:13">
      <c r="F52" s="8"/>
      <c r="G52" s="8"/>
      <c r="H52" s="8"/>
      <c r="I52" s="8"/>
      <c r="J52" s="8"/>
      <c r="K52" s="8"/>
      <c r="L52" s="8"/>
      <c r="M52" s="8"/>
    </row>
    <row r="53" spans="6:13">
      <c r="F53" s="8"/>
      <c r="G53" s="8"/>
      <c r="H53" s="8"/>
      <c r="I53" s="8"/>
      <c r="J53" s="8"/>
      <c r="K53" s="8"/>
      <c r="L53" s="8"/>
      <c r="M53" s="8"/>
    </row>
    <row r="54" spans="6:13">
      <c r="F54" s="8"/>
      <c r="G54" s="8"/>
      <c r="H54" s="8"/>
      <c r="I54" s="8"/>
      <c r="J54" s="8"/>
      <c r="K54" s="8"/>
      <c r="L54" s="8"/>
      <c r="M54" s="8"/>
    </row>
    <row r="55" spans="6:13">
      <c r="F55" s="8"/>
      <c r="G55" s="8"/>
      <c r="H55" s="8"/>
      <c r="I55" s="8"/>
      <c r="J55" s="8"/>
      <c r="K55" s="8"/>
      <c r="L55" s="8"/>
      <c r="M55" s="8"/>
    </row>
    <row r="56" spans="6:13">
      <c r="F56" s="8"/>
      <c r="G56" s="8"/>
      <c r="H56" s="8"/>
      <c r="I56" s="8"/>
      <c r="J56" s="8"/>
      <c r="K56" s="8"/>
      <c r="L56" s="8"/>
      <c r="M56" s="8"/>
    </row>
    <row r="57" spans="6:13">
      <c r="F57" s="8"/>
      <c r="G57" s="8"/>
      <c r="H57" s="8"/>
      <c r="I57" s="8"/>
      <c r="J57" s="8"/>
      <c r="K57" s="8"/>
      <c r="L57" s="8"/>
      <c r="M57" s="8"/>
    </row>
    <row r="58" spans="6:13">
      <c r="F58" s="8"/>
      <c r="G58" s="8"/>
      <c r="H58" s="8"/>
      <c r="I58" s="8"/>
      <c r="J58" s="8"/>
      <c r="K58" s="8"/>
      <c r="L58" s="8"/>
      <c r="M58" s="8"/>
    </row>
    <row r="59" spans="6:13">
      <c r="F59" s="8"/>
      <c r="G59" s="8"/>
      <c r="H59" s="8"/>
      <c r="I59" s="8"/>
      <c r="J59" s="8"/>
      <c r="K59" s="8"/>
      <c r="L59" s="8"/>
      <c r="M59" s="8"/>
    </row>
    <row r="60" spans="6:13">
      <c r="F60" s="8"/>
      <c r="G60" s="8"/>
      <c r="H60" s="8"/>
      <c r="I60" s="8"/>
      <c r="J60" s="8"/>
      <c r="K60" s="8"/>
      <c r="L60" s="8"/>
      <c r="M60" s="8"/>
    </row>
    <row r="61" spans="6:13">
      <c r="F61" s="8"/>
      <c r="G61" s="8"/>
      <c r="H61" s="8"/>
      <c r="I61" s="8"/>
      <c r="J61" s="8"/>
      <c r="K61" s="8"/>
      <c r="L61" s="8"/>
      <c r="M61" s="8"/>
    </row>
    <row r="62" spans="6:13">
      <c r="F62" s="8"/>
      <c r="G62" s="8"/>
      <c r="H62" s="8"/>
      <c r="I62" s="8"/>
      <c r="J62" s="8"/>
      <c r="K62" s="8"/>
      <c r="L62" s="8"/>
      <c r="M62" s="8"/>
    </row>
    <row r="63" spans="6:13">
      <c r="F63" s="8"/>
      <c r="G63" s="8"/>
      <c r="H63" s="8"/>
      <c r="I63" s="8"/>
      <c r="J63" s="8"/>
      <c r="K63" s="8"/>
      <c r="L63" s="8"/>
      <c r="M63" s="8"/>
    </row>
    <row r="64" spans="6:13">
      <c r="F64" s="8"/>
      <c r="G64" s="8"/>
      <c r="H64" s="8"/>
      <c r="I64" s="8"/>
      <c r="J64" s="8"/>
      <c r="K64" s="8"/>
      <c r="L64" s="8"/>
      <c r="M64" s="8"/>
    </row>
    <row r="65" spans="6:13">
      <c r="F65" s="8"/>
      <c r="G65" s="8"/>
      <c r="H65" s="8"/>
      <c r="I65" s="8"/>
      <c r="J65" s="8"/>
      <c r="K65" s="8"/>
      <c r="L65" s="8"/>
      <c r="M65" s="8"/>
    </row>
    <row r="66" spans="6:13">
      <c r="F66" s="8"/>
      <c r="G66" s="8"/>
      <c r="H66" s="8"/>
      <c r="I66" s="8"/>
      <c r="J66" s="8"/>
      <c r="K66" s="8"/>
      <c r="L66" s="8"/>
      <c r="M66" s="8"/>
    </row>
    <row r="67" spans="6:13">
      <c r="F67" s="8"/>
      <c r="G67" s="8"/>
      <c r="H67" s="8"/>
      <c r="I67" s="8"/>
      <c r="J67" s="8"/>
      <c r="K67" s="8"/>
      <c r="L67" s="8"/>
      <c r="M67" s="8"/>
    </row>
    <row r="68" spans="6:13">
      <c r="F68" s="8"/>
      <c r="G68" s="8"/>
      <c r="H68" s="8"/>
      <c r="I68" s="8"/>
      <c r="J68" s="8"/>
      <c r="K68" s="8"/>
      <c r="L68" s="8"/>
      <c r="M68" s="8"/>
    </row>
    <row r="69" spans="6:13">
      <c r="F69" s="8"/>
      <c r="G69" s="8"/>
      <c r="H69" s="8"/>
      <c r="I69" s="8"/>
      <c r="J69" s="8"/>
      <c r="K69" s="8"/>
      <c r="L69" s="8"/>
      <c r="M69" s="8"/>
    </row>
    <row r="70" spans="6:13">
      <c r="F70" s="8"/>
      <c r="G70" s="8"/>
      <c r="H70" s="8"/>
      <c r="I70" s="8"/>
      <c r="J70" s="8"/>
      <c r="K70" s="8"/>
      <c r="L70" s="8"/>
      <c r="M70" s="8"/>
    </row>
    <row r="71" spans="6:13">
      <c r="F71" s="8"/>
      <c r="G71" s="8"/>
      <c r="H71" s="8"/>
      <c r="I71" s="8"/>
      <c r="J71" s="8"/>
      <c r="K71" s="8"/>
      <c r="L71" s="8"/>
      <c r="M71" s="8"/>
    </row>
    <row r="72" spans="6:13">
      <c r="F72" s="8"/>
      <c r="G72" s="8"/>
      <c r="H72" s="8"/>
      <c r="I72" s="8"/>
      <c r="J72" s="8"/>
      <c r="K72" s="8"/>
      <c r="L72" s="8"/>
      <c r="M72" s="8"/>
    </row>
    <row r="73" spans="6:13">
      <c r="F73" s="8"/>
      <c r="G73" s="8"/>
      <c r="H73" s="8"/>
      <c r="I73" s="8"/>
      <c r="J73" s="8"/>
      <c r="K73" s="8"/>
      <c r="L73" s="8"/>
      <c r="M73" s="8"/>
    </row>
    <row r="74" spans="6:13">
      <c r="F74" s="8"/>
      <c r="G74" s="8"/>
      <c r="H74" s="8"/>
      <c r="I74" s="8"/>
      <c r="J74" s="8"/>
      <c r="K74" s="8"/>
      <c r="L74" s="8"/>
      <c r="M74" s="8"/>
    </row>
    <row r="75" spans="6:13">
      <c r="F75" s="8"/>
      <c r="G75" s="8"/>
      <c r="H75" s="8"/>
      <c r="I75" s="8"/>
      <c r="J75" s="8"/>
      <c r="K75" s="8"/>
      <c r="L75" s="8"/>
      <c r="M75" s="8"/>
    </row>
    <row r="76" spans="6:13">
      <c r="F76" s="8"/>
      <c r="G76" s="8"/>
      <c r="H76" s="8"/>
      <c r="I76" s="8"/>
      <c r="J76" s="8"/>
      <c r="K76" s="8"/>
      <c r="L76" s="8"/>
      <c r="M76" s="8"/>
    </row>
    <row r="77" spans="6:13">
      <c r="F77" s="8"/>
      <c r="G77" s="8"/>
      <c r="H77" s="8"/>
      <c r="I77" s="8"/>
      <c r="J77" s="8"/>
      <c r="K77" s="8"/>
      <c r="L77" s="8"/>
      <c r="M77" s="8"/>
    </row>
    <row r="78" spans="6:13">
      <c r="F78" s="8"/>
      <c r="G78" s="8"/>
      <c r="H78" s="8"/>
      <c r="I78" s="8"/>
      <c r="J78" s="8"/>
      <c r="K78" s="8"/>
      <c r="L78" s="8"/>
      <c r="M78" s="8"/>
    </row>
    <row r="79" spans="6:13">
      <c r="F79" s="8"/>
      <c r="G79" s="8"/>
      <c r="H79" s="8"/>
      <c r="I79" s="8"/>
      <c r="J79" s="8"/>
      <c r="K79" s="8"/>
      <c r="L79" s="8"/>
      <c r="M79" s="8"/>
    </row>
    <row r="80" spans="6:13">
      <c r="F80" s="8"/>
      <c r="G80" s="8"/>
      <c r="H80" s="8"/>
      <c r="I80" s="8"/>
      <c r="J80" s="8"/>
      <c r="K80" s="8"/>
      <c r="L80" s="8"/>
      <c r="M80" s="8"/>
    </row>
    <row r="81" spans="6:13">
      <c r="F81" s="8"/>
      <c r="G81" s="8"/>
      <c r="H81" s="8"/>
      <c r="I81" s="8"/>
      <c r="J81" s="8"/>
      <c r="K81" s="8"/>
      <c r="L81" s="8"/>
      <c r="M81" s="8"/>
    </row>
    <row r="82" spans="6:13">
      <c r="F82" s="8"/>
      <c r="G82" s="8"/>
      <c r="H82" s="8"/>
      <c r="I82" s="8"/>
      <c r="J82" s="8"/>
      <c r="K82" s="8"/>
      <c r="L82" s="8"/>
      <c r="M82" s="8"/>
    </row>
    <row r="83" spans="6:13">
      <c r="F83" s="8"/>
      <c r="G83" s="8"/>
      <c r="H83" s="8"/>
      <c r="I83" s="8"/>
      <c r="J83" s="8"/>
      <c r="K83" s="8"/>
      <c r="L83" s="8"/>
      <c r="M83" s="8"/>
    </row>
    <row r="84" spans="6:13">
      <c r="F84" s="8"/>
      <c r="G84" s="8"/>
      <c r="H84" s="8"/>
      <c r="I84" s="8"/>
      <c r="J84" s="8"/>
      <c r="K84" s="8"/>
      <c r="L84" s="8"/>
      <c r="M84" s="8"/>
    </row>
    <row r="85" spans="6:13">
      <c r="F85" s="8"/>
      <c r="G85" s="8"/>
      <c r="H85" s="8"/>
      <c r="I85" s="8"/>
      <c r="J85" s="8"/>
      <c r="K85" s="8"/>
      <c r="L85" s="8"/>
      <c r="M85" s="8"/>
    </row>
    <row r="86" spans="6:13">
      <c r="F86" s="8"/>
      <c r="G86" s="8"/>
      <c r="H86" s="8"/>
      <c r="I86" s="8"/>
      <c r="J86" s="8"/>
      <c r="K86" s="8"/>
      <c r="L86" s="8"/>
      <c r="M86" s="8"/>
    </row>
    <row r="87" spans="6:13">
      <c r="F87" s="8"/>
      <c r="G87" s="8"/>
      <c r="H87" s="8"/>
      <c r="I87" s="8"/>
      <c r="J87" s="8"/>
      <c r="K87" s="8"/>
      <c r="L87" s="8"/>
      <c r="M87" s="8"/>
    </row>
    <row r="88" spans="6:13">
      <c r="F88" s="8"/>
      <c r="G88" s="8"/>
      <c r="H88" s="8"/>
      <c r="I88" s="8"/>
      <c r="J88" s="8"/>
      <c r="K88" s="8"/>
      <c r="L88" s="8"/>
      <c r="M88" s="8"/>
    </row>
    <row r="89" spans="6:13">
      <c r="F89" s="8"/>
      <c r="G89" s="8"/>
      <c r="H89" s="8"/>
      <c r="I89" s="8"/>
      <c r="J89" s="8"/>
      <c r="K89" s="8"/>
      <c r="L89" s="8"/>
      <c r="M89" s="8"/>
    </row>
    <row r="90" spans="6:13">
      <c r="F90" s="8"/>
      <c r="G90" s="8"/>
      <c r="H90" s="8"/>
      <c r="I90" s="8"/>
      <c r="J90" s="8"/>
      <c r="K90" s="8"/>
      <c r="L90" s="8"/>
      <c r="M90" s="8"/>
    </row>
    <row r="91" spans="6:13">
      <c r="F91" s="73"/>
      <c r="G91" s="8"/>
      <c r="H91" s="8"/>
      <c r="I91" s="8"/>
      <c r="J91" s="8"/>
      <c r="K91" s="8"/>
      <c r="L91" s="8"/>
      <c r="M91" s="8"/>
    </row>
    <row r="92" spans="6:13">
      <c r="F92" s="8"/>
      <c r="G92" s="8"/>
      <c r="H92" s="8"/>
      <c r="I92" s="8"/>
      <c r="J92" s="8"/>
      <c r="K92" s="8"/>
      <c r="L92" s="8"/>
      <c r="M92" s="8"/>
    </row>
    <row r="93" spans="6:13">
      <c r="F93" s="8"/>
      <c r="G93" s="8"/>
      <c r="H93" s="8"/>
      <c r="I93" s="8"/>
      <c r="J93" s="8"/>
      <c r="K93" s="8"/>
      <c r="L93" s="8"/>
      <c r="M93" s="8"/>
    </row>
    <row r="94" spans="6:13">
      <c r="F94" s="8"/>
      <c r="G94" s="8"/>
      <c r="H94" s="8"/>
      <c r="I94" s="8"/>
      <c r="J94" s="8"/>
      <c r="K94" s="8"/>
      <c r="L94" s="8"/>
      <c r="M94" s="8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C69"/>
  <sheetViews>
    <sheetView topLeftCell="K1" zoomScale="70" zoomScaleNormal="70" workbookViewId="0">
      <selection activeCell="AG27" sqref="AG27"/>
    </sheetView>
  </sheetViews>
  <sheetFormatPr defaultRowHeight="16.5"/>
  <cols>
    <col min="3" max="3" width="25.75" bestFit="1" customWidth="1"/>
    <col min="20" max="20" width="9.625" bestFit="1" customWidth="1"/>
    <col min="22" max="22" width="0" hidden="1" customWidth="1"/>
    <col min="24" max="24" width="0" hidden="1" customWidth="1"/>
    <col min="26" max="26" width="0" hidden="1" customWidth="1"/>
    <col min="34" max="34" width="10.875" bestFit="1" customWidth="1"/>
    <col min="48" max="48" width="0" hidden="1" customWidth="1"/>
    <col min="50" max="50" width="0" hidden="1" customWidth="1"/>
    <col min="52" max="52" width="0" hidden="1" customWidth="1"/>
  </cols>
  <sheetData>
    <row r="2" spans="2:53">
      <c r="B2" s="2" t="s">
        <v>207</v>
      </c>
    </row>
    <row r="3" spans="2:53">
      <c r="B3" t="s">
        <v>208</v>
      </c>
      <c r="S3" s="2" t="s">
        <v>218</v>
      </c>
      <c r="T3" s="102" t="str">
        <f>B5</f>
        <v>KIER_CN_BASE_HighH2TB</v>
      </c>
      <c r="AS3" t="s">
        <v>391</v>
      </c>
      <c r="AT3" s="5" t="s">
        <v>165</v>
      </c>
    </row>
    <row r="4" spans="2:53">
      <c r="B4" t="s">
        <v>163</v>
      </c>
      <c r="C4" t="s">
        <v>164</v>
      </c>
      <c r="D4">
        <v>2017</v>
      </c>
      <c r="E4">
        <v>2020</v>
      </c>
      <c r="F4">
        <v>2025</v>
      </c>
      <c r="G4">
        <v>2030</v>
      </c>
      <c r="H4">
        <v>2035</v>
      </c>
      <c r="I4">
        <v>2040</v>
      </c>
      <c r="J4">
        <v>2045</v>
      </c>
      <c r="K4">
        <v>2050</v>
      </c>
      <c r="L4">
        <v>2055</v>
      </c>
      <c r="M4">
        <v>2060</v>
      </c>
      <c r="S4" s="102"/>
      <c r="T4" s="102">
        <v>2017</v>
      </c>
      <c r="U4" s="5">
        <v>2020</v>
      </c>
      <c r="V4" s="5">
        <v>2025</v>
      </c>
      <c r="W4" s="5">
        <v>2030</v>
      </c>
      <c r="X4" s="5">
        <v>2035</v>
      </c>
      <c r="Y4" s="5">
        <v>2040</v>
      </c>
      <c r="Z4" s="5">
        <v>2045</v>
      </c>
      <c r="AA4" s="5">
        <v>2050</v>
      </c>
      <c r="AB4" s="5">
        <v>2055</v>
      </c>
      <c r="AC4" s="5">
        <v>2060</v>
      </c>
      <c r="AF4">
        <v>2017</v>
      </c>
      <c r="AG4">
        <v>2050</v>
      </c>
      <c r="AS4" s="5"/>
      <c r="AT4" s="5">
        <v>2017</v>
      </c>
      <c r="AU4" s="5">
        <v>2020</v>
      </c>
      <c r="AV4" s="5">
        <v>2025</v>
      </c>
      <c r="AW4" s="5">
        <v>2030</v>
      </c>
      <c r="AX4" s="5">
        <v>2035</v>
      </c>
      <c r="AY4" s="5">
        <v>2040</v>
      </c>
      <c r="AZ4" s="5">
        <v>2045</v>
      </c>
      <c r="BA4" s="5">
        <v>2050</v>
      </c>
    </row>
    <row r="5" spans="2:53">
      <c r="B5" t="s">
        <v>1000</v>
      </c>
      <c r="C5" t="s">
        <v>169</v>
      </c>
      <c r="D5">
        <v>0.6</v>
      </c>
      <c r="E5">
        <v>0.4</v>
      </c>
      <c r="F5">
        <v>0.4</v>
      </c>
      <c r="G5">
        <v>0.4</v>
      </c>
      <c r="H5">
        <v>0.4</v>
      </c>
      <c r="O5" t="str">
        <f t="shared" ref="O5:O36" si="0">VLOOKUP(C5, TechList, 5, FALSE)</f>
        <v>석탄</v>
      </c>
      <c r="P5" t="str">
        <f t="shared" ref="P5:P36" si="1">VLOOKUP(C5, TechList, 7, FALSE)</f>
        <v>석탄</v>
      </c>
      <c r="S5" s="5" t="s">
        <v>219</v>
      </c>
      <c r="T5" s="20">
        <f t="shared" ref="T5:AC7" si="2">SUMIF($O$5:$O$55,$S5,D$5:D$55)</f>
        <v>22.528683000000001</v>
      </c>
      <c r="U5" s="20">
        <f t="shared" si="2"/>
        <v>23.249682999999997</v>
      </c>
      <c r="V5" s="20">
        <f t="shared" si="2"/>
        <v>25.349682999999999</v>
      </c>
      <c r="W5" s="20">
        <f t="shared" si="2"/>
        <v>20.399999999999999</v>
      </c>
      <c r="X5" s="20">
        <f t="shared" si="2"/>
        <v>17.399999999999999</v>
      </c>
      <c r="Y5" s="20">
        <f t="shared" si="2"/>
        <v>15.4</v>
      </c>
      <c r="Z5" s="20">
        <f t="shared" si="2"/>
        <v>11.4</v>
      </c>
      <c r="AA5" s="20">
        <f t="shared" si="2"/>
        <v>11.4</v>
      </c>
      <c r="AB5" s="20">
        <f t="shared" si="2"/>
        <v>8.4</v>
      </c>
      <c r="AC5" s="20">
        <f t="shared" si="2"/>
        <v>8.4</v>
      </c>
      <c r="AF5" s="26">
        <f>T5/$T$20</f>
        <v>0.19049205182146395</v>
      </c>
      <c r="AG5" s="26">
        <f>AA5/$AA$20</f>
        <v>1.6966802939924596E-2</v>
      </c>
      <c r="AS5" s="5" t="s">
        <v>392</v>
      </c>
      <c r="AT5" s="20">
        <v>22.528683000000001</v>
      </c>
      <c r="AU5" s="20">
        <v>23.249682999999997</v>
      </c>
      <c r="AV5" s="20">
        <v>25.349682999999999</v>
      </c>
      <c r="AW5" s="20">
        <v>20.399999999999999</v>
      </c>
      <c r="AX5" s="20">
        <v>17.399999999999999</v>
      </c>
      <c r="AY5" s="20">
        <v>15.4</v>
      </c>
      <c r="AZ5" s="20">
        <v>11.4</v>
      </c>
      <c r="BA5" s="20">
        <v>11.4</v>
      </c>
    </row>
    <row r="6" spans="2:53">
      <c r="B6" t="s">
        <v>1000</v>
      </c>
      <c r="C6" t="s">
        <v>170</v>
      </c>
      <c r="D6">
        <v>34.714578000000003</v>
      </c>
      <c r="E6">
        <v>33.714578000000003</v>
      </c>
      <c r="F6">
        <v>28.974578000000001</v>
      </c>
      <c r="G6">
        <v>22.974578000000001</v>
      </c>
      <c r="H6">
        <v>18.874578</v>
      </c>
      <c r="I6">
        <v>12.634577999999999</v>
      </c>
      <c r="J6">
        <v>10.565977999999999</v>
      </c>
      <c r="K6">
        <v>0.99997800000000303</v>
      </c>
      <c r="O6" t="str">
        <f t="shared" si="0"/>
        <v>석탄</v>
      </c>
      <c r="P6" t="str">
        <f t="shared" si="1"/>
        <v>석탄</v>
      </c>
      <c r="S6" s="5" t="s">
        <v>220</v>
      </c>
      <c r="T6" s="20">
        <f t="shared" ref="T6:T19" si="3">SUMIF($O$5:$O$55,$S6,D$5:D$55)</f>
        <v>35.314578000000004</v>
      </c>
      <c r="U6" s="20">
        <f t="shared" si="2"/>
        <v>34.114578000000002</v>
      </c>
      <c r="V6" s="20">
        <f t="shared" si="2"/>
        <v>36.634577999999998</v>
      </c>
      <c r="W6" s="20">
        <f t="shared" si="2"/>
        <v>30.634577999999998</v>
      </c>
      <c r="X6" s="20">
        <f t="shared" si="2"/>
        <v>26.534577999999996</v>
      </c>
      <c r="Y6" s="20">
        <f t="shared" si="2"/>
        <v>19.894577999999999</v>
      </c>
      <c r="Z6" s="20">
        <f t="shared" si="2"/>
        <v>17.825977999999999</v>
      </c>
      <c r="AA6" s="20">
        <f t="shared" si="2"/>
        <v>8.259978000000002</v>
      </c>
      <c r="AB6" s="20">
        <f t="shared" si="2"/>
        <v>7.26</v>
      </c>
      <c r="AC6" s="20">
        <f t="shared" si="2"/>
        <v>7.26</v>
      </c>
      <c r="AF6" s="26">
        <f t="shared" ref="AF6:AF20" si="4">T6/$T$20</f>
        <v>0.29860362553945702</v>
      </c>
      <c r="AG6" s="26">
        <f t="shared" ref="AG6:AG20" si="5">AA6/$AA$20</f>
        <v>1.2293457808255486E-2</v>
      </c>
      <c r="AS6" s="5" t="s">
        <v>122</v>
      </c>
      <c r="AT6" s="20">
        <v>35.314578000000004</v>
      </c>
      <c r="AU6" s="20">
        <v>34.114578000000002</v>
      </c>
      <c r="AV6" s="20">
        <v>36.634577999999998</v>
      </c>
      <c r="AW6" s="20">
        <v>30.634577999999998</v>
      </c>
      <c r="AX6" s="20">
        <v>26.534577999999996</v>
      </c>
      <c r="AY6" s="20">
        <v>19.894577999999999</v>
      </c>
      <c r="AZ6" s="20">
        <v>17.825977999999999</v>
      </c>
      <c r="BA6" s="20">
        <v>8.259978000000002</v>
      </c>
    </row>
    <row r="7" spans="2:53">
      <c r="B7" t="s">
        <v>1000</v>
      </c>
      <c r="C7" t="s">
        <v>171</v>
      </c>
      <c r="F7">
        <v>7.26</v>
      </c>
      <c r="G7">
        <v>7.26</v>
      </c>
      <c r="H7">
        <v>7.26</v>
      </c>
      <c r="I7">
        <v>7.26</v>
      </c>
      <c r="J7">
        <v>7.26</v>
      </c>
      <c r="K7">
        <v>7.26</v>
      </c>
      <c r="L7">
        <v>7.26</v>
      </c>
      <c r="M7">
        <v>7.26</v>
      </c>
      <c r="O7" t="str">
        <f t="shared" si="0"/>
        <v>석탄</v>
      </c>
      <c r="P7" t="str">
        <f t="shared" si="1"/>
        <v>석탄</v>
      </c>
      <c r="S7" t="s">
        <v>330</v>
      </c>
      <c r="T7" s="20">
        <f t="shared" si="3"/>
        <v>0</v>
      </c>
      <c r="U7" s="20">
        <f t="shared" si="2"/>
        <v>0</v>
      </c>
      <c r="V7" s="20">
        <f t="shared" si="2"/>
        <v>0</v>
      </c>
      <c r="W7" s="20">
        <f t="shared" si="2"/>
        <v>0</v>
      </c>
      <c r="X7" s="20">
        <f t="shared" si="2"/>
        <v>0</v>
      </c>
      <c r="Y7" s="20">
        <f t="shared" si="2"/>
        <v>0</v>
      </c>
      <c r="Z7" s="20">
        <f t="shared" si="2"/>
        <v>0</v>
      </c>
      <c r="AA7" s="20">
        <f t="shared" si="2"/>
        <v>0</v>
      </c>
      <c r="AB7" s="20">
        <f t="shared" si="2"/>
        <v>0</v>
      </c>
      <c r="AC7" s="20">
        <f t="shared" si="2"/>
        <v>0</v>
      </c>
      <c r="AF7" s="26">
        <f t="shared" si="4"/>
        <v>0</v>
      </c>
      <c r="AG7" s="26">
        <f t="shared" si="5"/>
        <v>0</v>
      </c>
      <c r="AS7" s="5" t="s">
        <v>124</v>
      </c>
      <c r="AT7" s="20">
        <v>3.8602699999999999</v>
      </c>
      <c r="AU7" s="20">
        <v>3.7002700000000002</v>
      </c>
      <c r="AV7" s="20">
        <v>1.1002700000000001</v>
      </c>
      <c r="AW7" s="20">
        <v>1.1002700000000001</v>
      </c>
      <c r="AX7" s="20">
        <v>1.1002700000000001</v>
      </c>
      <c r="AY7" s="20">
        <v>1.1002700000000001</v>
      </c>
      <c r="AZ7" s="20">
        <v>1.1002700000000001</v>
      </c>
      <c r="BA7" s="20">
        <v>1.1002700000000001</v>
      </c>
    </row>
    <row r="8" spans="2:53">
      <c r="B8" t="s">
        <v>1000</v>
      </c>
      <c r="C8" t="s">
        <v>172</v>
      </c>
      <c r="D8">
        <v>0.34633000000000003</v>
      </c>
      <c r="E8">
        <v>0.34633000000000003</v>
      </c>
      <c r="F8">
        <v>0.34633000000000003</v>
      </c>
      <c r="G8">
        <v>0.34633000000000003</v>
      </c>
      <c r="H8">
        <v>0.34633000000000003</v>
      </c>
      <c r="I8">
        <v>0.34633000000000003</v>
      </c>
      <c r="J8">
        <v>0.34633000000000003</v>
      </c>
      <c r="K8">
        <v>0.34633000000000003</v>
      </c>
      <c r="L8">
        <v>0.34633000000000003</v>
      </c>
      <c r="M8">
        <v>0.34633000000000003</v>
      </c>
      <c r="O8" t="str">
        <f t="shared" si="0"/>
        <v>신에너지</v>
      </c>
      <c r="P8" t="str">
        <f t="shared" si="1"/>
        <v>IGCC</v>
      </c>
      <c r="S8" s="5" t="s">
        <v>221</v>
      </c>
      <c r="T8" s="20">
        <f t="shared" si="3"/>
        <v>3.8602699999999999</v>
      </c>
      <c r="U8" s="20">
        <f t="shared" ref="U8:AC9" si="6">SUMIF($O$5:$O$55,$S8,E$5:E$55)</f>
        <v>3.7002700000000002</v>
      </c>
      <c r="V8" s="20">
        <f t="shared" si="6"/>
        <v>1.1002700000000001</v>
      </c>
      <c r="W8" s="20">
        <f t="shared" si="6"/>
        <v>1.1002700000000001</v>
      </c>
      <c r="X8" s="20">
        <f t="shared" si="6"/>
        <v>1.1002700000000001</v>
      </c>
      <c r="Y8" s="20">
        <f t="shared" si="6"/>
        <v>1.1002700000000001</v>
      </c>
      <c r="Z8" s="20">
        <f t="shared" si="6"/>
        <v>1.1002700000000001</v>
      </c>
      <c r="AA8" s="20">
        <f t="shared" si="6"/>
        <v>1.1002700000000001</v>
      </c>
      <c r="AB8" s="20">
        <f t="shared" si="6"/>
        <v>1.1002700000000001</v>
      </c>
      <c r="AC8" s="20">
        <f t="shared" si="6"/>
        <v>1.1002700000000001</v>
      </c>
      <c r="AF8" s="26">
        <f t="shared" si="4"/>
        <v>3.2640645389028847E-2</v>
      </c>
      <c r="AG8" s="26">
        <f t="shared" si="5"/>
        <v>1.6375494974307753E-3</v>
      </c>
      <c r="AS8" s="5" t="s">
        <v>135</v>
      </c>
      <c r="AT8" s="20">
        <v>31.845427000000001</v>
      </c>
      <c r="AU8" s="20">
        <v>35.487427000000004</v>
      </c>
      <c r="AV8" s="20">
        <v>43.771427000000003</v>
      </c>
      <c r="AW8" s="20">
        <v>48.091426999999996</v>
      </c>
      <c r="AX8" s="20">
        <v>51.691427000000004</v>
      </c>
      <c r="AY8" s="20">
        <v>51.691427000000004</v>
      </c>
      <c r="AZ8" s="20">
        <v>51.691427000000004</v>
      </c>
      <c r="BA8" s="20">
        <v>48.049427000000001</v>
      </c>
    </row>
    <row r="9" spans="2:53">
      <c r="B9" t="s">
        <v>1000</v>
      </c>
      <c r="C9" t="s">
        <v>209</v>
      </c>
      <c r="D9">
        <v>0.105</v>
      </c>
      <c r="E9">
        <v>0.105</v>
      </c>
      <c r="F9">
        <v>0.105</v>
      </c>
      <c r="G9">
        <v>0.105</v>
      </c>
      <c r="H9">
        <v>0.105</v>
      </c>
      <c r="I9">
        <v>0.105</v>
      </c>
      <c r="J9">
        <v>0.105</v>
      </c>
      <c r="K9">
        <v>0.105</v>
      </c>
      <c r="L9">
        <v>0.105</v>
      </c>
      <c r="M9">
        <v>0.105</v>
      </c>
      <c r="O9" t="str">
        <f t="shared" si="0"/>
        <v>석유</v>
      </c>
      <c r="P9" t="str">
        <f t="shared" si="1"/>
        <v>석유</v>
      </c>
      <c r="S9" s="5" t="s">
        <v>222</v>
      </c>
      <c r="T9" s="20">
        <f t="shared" si="3"/>
        <v>31.845427000000001</v>
      </c>
      <c r="U9" s="20">
        <f t="shared" si="6"/>
        <v>35.487427000000004</v>
      </c>
      <c r="V9" s="20">
        <f t="shared" si="6"/>
        <v>43.771427000000003</v>
      </c>
      <c r="W9" s="20">
        <f t="shared" si="6"/>
        <v>48.091426999999996</v>
      </c>
      <c r="X9" s="20">
        <f t="shared" si="6"/>
        <v>51.691427000000004</v>
      </c>
      <c r="Y9" s="20">
        <f t="shared" si="6"/>
        <v>51.691427000000004</v>
      </c>
      <c r="Z9" s="20">
        <f t="shared" si="6"/>
        <v>51.691427000000004</v>
      </c>
      <c r="AA9" s="20">
        <f t="shared" si="6"/>
        <v>48.049427000000001</v>
      </c>
      <c r="AB9" s="20">
        <f t="shared" si="6"/>
        <v>39.765427000000003</v>
      </c>
      <c r="AC9" s="20">
        <f t="shared" si="6"/>
        <v>34.265427000000003</v>
      </c>
      <c r="AF9" s="26">
        <f t="shared" si="4"/>
        <v>0.26927010026998238</v>
      </c>
      <c r="AG9" s="26">
        <f t="shared" si="5"/>
        <v>7.1512733270639686E-2</v>
      </c>
      <c r="AS9" s="5" t="s">
        <v>393</v>
      </c>
      <c r="AT9" s="20">
        <v>0</v>
      </c>
      <c r="AU9" s="20">
        <v>0</v>
      </c>
      <c r="AV9" s="20">
        <v>0</v>
      </c>
      <c r="AW9" s="20">
        <v>1</v>
      </c>
      <c r="AX9" s="20">
        <v>1</v>
      </c>
      <c r="AY9" s="20">
        <v>1</v>
      </c>
      <c r="AZ9" s="20">
        <v>1</v>
      </c>
      <c r="BA9" s="20">
        <v>1</v>
      </c>
    </row>
    <row r="10" spans="2:53">
      <c r="B10" t="s">
        <v>1000</v>
      </c>
      <c r="C10" t="s">
        <v>210</v>
      </c>
      <c r="D10">
        <v>0.46579999999999999</v>
      </c>
      <c r="E10">
        <v>0.36080000000000001</v>
      </c>
      <c r="F10">
        <v>0.36080000000000001</v>
      </c>
      <c r="G10">
        <v>0.36080000000000001</v>
      </c>
      <c r="H10">
        <v>0.36080000000000001</v>
      </c>
      <c r="I10">
        <v>0.36080000000000001</v>
      </c>
      <c r="J10">
        <v>0.36080000000000001</v>
      </c>
      <c r="K10">
        <v>0.36080000000000001</v>
      </c>
      <c r="L10">
        <v>0.36080000000000001</v>
      </c>
      <c r="M10">
        <v>0.36080000000000001</v>
      </c>
      <c r="O10" t="str">
        <f t="shared" si="0"/>
        <v>석유</v>
      </c>
      <c r="P10" t="str">
        <f t="shared" si="1"/>
        <v>석유</v>
      </c>
      <c r="S10" t="s">
        <v>332</v>
      </c>
      <c r="T10" s="20">
        <f t="shared" si="3"/>
        <v>0</v>
      </c>
      <c r="U10" s="20">
        <f t="shared" ref="U10:AC10" si="7">SUMIF($O$5:$O$55,$S10,E$5:E$55)</f>
        <v>0</v>
      </c>
      <c r="V10" s="20">
        <f t="shared" si="7"/>
        <v>0</v>
      </c>
      <c r="W10" s="20">
        <f t="shared" si="7"/>
        <v>0</v>
      </c>
      <c r="X10" s="20">
        <f t="shared" si="7"/>
        <v>0</v>
      </c>
      <c r="Y10" s="20">
        <f t="shared" si="7"/>
        <v>0</v>
      </c>
      <c r="Z10" s="20">
        <f t="shared" si="7"/>
        <v>0</v>
      </c>
      <c r="AA10" s="20">
        <f t="shared" si="7"/>
        <v>7.2388147191296897</v>
      </c>
      <c r="AB10" s="20">
        <f t="shared" si="7"/>
        <v>10.0132182667164</v>
      </c>
      <c r="AC10" s="20">
        <f t="shared" si="7"/>
        <v>10.0132182667164</v>
      </c>
      <c r="AF10" s="26">
        <f t="shared" si="4"/>
        <v>0</v>
      </c>
      <c r="AG10" s="26">
        <f t="shared" si="5"/>
        <v>1.0773644110359568E-2</v>
      </c>
      <c r="AS10" s="5" t="s">
        <v>394</v>
      </c>
      <c r="AT10" s="20">
        <v>5.0623093849999998</v>
      </c>
      <c r="AU10" s="20">
        <v>14.326309384999998</v>
      </c>
      <c r="AV10" s="20">
        <v>31.426309385</v>
      </c>
      <c r="AW10" s="20">
        <v>34.606962568800299</v>
      </c>
      <c r="AX10" s="20">
        <v>45.626309384999999</v>
      </c>
      <c r="AY10" s="20">
        <v>79.257563409626599</v>
      </c>
      <c r="AZ10" s="20">
        <v>113.079722104032</v>
      </c>
      <c r="BA10" s="20">
        <v>145.204318481276</v>
      </c>
    </row>
    <row r="11" spans="2:53">
      <c r="B11" t="s">
        <v>1000</v>
      </c>
      <c r="C11" t="s">
        <v>211</v>
      </c>
      <c r="D11">
        <v>0.25946999999999998</v>
      </c>
      <c r="E11">
        <v>0.20447000000000001</v>
      </c>
      <c r="F11">
        <v>0.20447000000000001</v>
      </c>
      <c r="G11">
        <v>0.20447000000000001</v>
      </c>
      <c r="H11">
        <v>0.20447000000000001</v>
      </c>
      <c r="I11">
        <v>0.20447000000000001</v>
      </c>
      <c r="J11">
        <v>0.20447000000000001</v>
      </c>
      <c r="K11">
        <v>0.20447000000000001</v>
      </c>
      <c r="L11">
        <v>0.20447000000000001</v>
      </c>
      <c r="M11">
        <v>0.20447000000000001</v>
      </c>
      <c r="O11" t="str">
        <f t="shared" si="0"/>
        <v>석유</v>
      </c>
      <c r="P11" t="str">
        <f t="shared" si="1"/>
        <v>석유</v>
      </c>
      <c r="S11" s="5" t="s">
        <v>223</v>
      </c>
      <c r="T11" s="20">
        <f t="shared" si="3"/>
        <v>0</v>
      </c>
      <c r="U11" s="20">
        <f t="shared" ref="U11:U19" si="8">SUMIF($O$5:$O$55,$S11,E$5:E$55)</f>
        <v>0</v>
      </c>
      <c r="V11" s="20">
        <f t="shared" ref="V11:V19" si="9">SUMIF($O$5:$O$55,$S11,F$5:F$55)</f>
        <v>0</v>
      </c>
      <c r="W11" s="20">
        <f t="shared" ref="W11:W19" si="10">SUMIF($O$5:$O$55,$S11,G$5:G$55)</f>
        <v>1</v>
      </c>
      <c r="X11" s="20">
        <f t="shared" ref="X11:X19" si="11">SUMIF($O$5:$O$55,$S11,H$5:H$55)</f>
        <v>1</v>
      </c>
      <c r="Y11" s="20">
        <f t="shared" ref="Y11:Y19" si="12">SUMIF($O$5:$O$55,$S11,I$5:I$55)</f>
        <v>1</v>
      </c>
      <c r="Z11" s="20">
        <f t="shared" ref="Z11:Z19" si="13">SUMIF($O$5:$O$55,$S11,J$5:J$55)</f>
        <v>1</v>
      </c>
      <c r="AA11" s="20">
        <f t="shared" ref="AA11:AA19" si="14">SUMIF($O$5:$O$55,$S11,K$5:K$55)</f>
        <v>1</v>
      </c>
      <c r="AB11" s="20">
        <f t="shared" ref="AB11:AB19" si="15">SUMIF($O$5:$O$55,$S11,L$5:L$55)</f>
        <v>1</v>
      </c>
      <c r="AC11" s="20">
        <f t="shared" ref="AC11:AC19" si="16">SUMIF($O$5:$O$55,$S11,M$5:M$55)</f>
        <v>1</v>
      </c>
      <c r="AF11" s="26">
        <f t="shared" si="4"/>
        <v>0</v>
      </c>
      <c r="AG11" s="26">
        <f t="shared" si="5"/>
        <v>1.4883160473618067E-3</v>
      </c>
      <c r="AS11" s="5" t="s">
        <v>395</v>
      </c>
      <c r="AT11" s="20">
        <v>1.2148224000000001</v>
      </c>
      <c r="AU11" s="20">
        <v>1.3848224</v>
      </c>
      <c r="AV11" s="20">
        <v>6.2848224000000004</v>
      </c>
      <c r="AW11" s="20">
        <v>7.1198224000000003</v>
      </c>
      <c r="AX11" s="20">
        <v>20.418581881692798</v>
      </c>
      <c r="AY11" s="20">
        <v>24</v>
      </c>
      <c r="AZ11" s="20">
        <v>24</v>
      </c>
      <c r="BA11" s="20">
        <v>24</v>
      </c>
    </row>
    <row r="12" spans="2:53">
      <c r="B12" t="s">
        <v>1000</v>
      </c>
      <c r="C12" t="s">
        <v>212</v>
      </c>
      <c r="D12">
        <v>0.08</v>
      </c>
      <c r="E12">
        <v>0.08</v>
      </c>
      <c r="F12">
        <v>0.08</v>
      </c>
      <c r="G12">
        <v>0.08</v>
      </c>
      <c r="H12">
        <v>0.08</v>
      </c>
      <c r="I12">
        <v>0.08</v>
      </c>
      <c r="J12">
        <v>0.08</v>
      </c>
      <c r="K12">
        <v>0.08</v>
      </c>
      <c r="L12">
        <v>0.08</v>
      </c>
      <c r="M12">
        <v>0.08</v>
      </c>
      <c r="O12" t="str">
        <f t="shared" si="0"/>
        <v>석유</v>
      </c>
      <c r="P12" t="str">
        <f t="shared" si="1"/>
        <v>석유</v>
      </c>
      <c r="S12" s="5" t="s">
        <v>224</v>
      </c>
      <c r="T12" s="20">
        <f t="shared" si="3"/>
        <v>5.0623093849999998</v>
      </c>
      <c r="U12" s="20">
        <f t="shared" si="8"/>
        <v>14.326309384999998</v>
      </c>
      <c r="V12" s="20">
        <f t="shared" si="9"/>
        <v>31.426309385</v>
      </c>
      <c r="W12" s="20">
        <f t="shared" si="10"/>
        <v>144.23003458037198</v>
      </c>
      <c r="X12" s="20">
        <f t="shared" si="11"/>
        <v>293.14415467183301</v>
      </c>
      <c r="Y12" s="20">
        <f t="shared" si="12"/>
        <v>316.13522406622002</v>
      </c>
      <c r="Z12" s="20">
        <f t="shared" si="13"/>
        <v>369</v>
      </c>
      <c r="AA12" s="20">
        <f t="shared" si="14"/>
        <v>369</v>
      </c>
      <c r="AB12" s="20">
        <f t="shared" si="15"/>
        <v>369</v>
      </c>
      <c r="AC12" s="20">
        <f t="shared" si="16"/>
        <v>369</v>
      </c>
      <c r="AF12" s="26">
        <f t="shared" si="4"/>
        <v>4.2804530637840801E-2</v>
      </c>
      <c r="AG12" s="26">
        <f t="shared" si="5"/>
        <v>0.54918862147650671</v>
      </c>
      <c r="AS12" s="5" t="s">
        <v>396</v>
      </c>
      <c r="AT12" s="20">
        <v>0</v>
      </c>
      <c r="AU12" s="20">
        <v>0.49</v>
      </c>
      <c r="AV12" s="20">
        <v>2.94</v>
      </c>
      <c r="AW12" s="20">
        <v>10.6</v>
      </c>
      <c r="AX12" s="20">
        <v>10.6</v>
      </c>
      <c r="AY12" s="20">
        <v>10.6</v>
      </c>
      <c r="AZ12" s="20">
        <v>10.6</v>
      </c>
      <c r="BA12" s="20">
        <v>10.6</v>
      </c>
    </row>
    <row r="13" spans="2:53">
      <c r="B13" t="s">
        <v>1000</v>
      </c>
      <c r="C13" t="s">
        <v>213</v>
      </c>
      <c r="D13">
        <v>2.95</v>
      </c>
      <c r="E13">
        <v>2.95</v>
      </c>
      <c r="F13">
        <v>0.35</v>
      </c>
      <c r="G13">
        <v>0.35</v>
      </c>
      <c r="H13">
        <v>0.35</v>
      </c>
      <c r="I13">
        <v>0.35</v>
      </c>
      <c r="J13">
        <v>0.35</v>
      </c>
      <c r="K13">
        <v>0.35</v>
      </c>
      <c r="L13">
        <v>0.35</v>
      </c>
      <c r="M13">
        <v>0.35</v>
      </c>
      <c r="O13" t="str">
        <f t="shared" si="0"/>
        <v>석유</v>
      </c>
      <c r="P13" t="str">
        <f t="shared" si="1"/>
        <v>석유</v>
      </c>
      <c r="S13" s="5" t="s">
        <v>225</v>
      </c>
      <c r="T13" s="20">
        <f t="shared" si="3"/>
        <v>1.2148224000000001</v>
      </c>
      <c r="U13" s="20">
        <f t="shared" si="8"/>
        <v>1.3848224</v>
      </c>
      <c r="V13" s="20">
        <f t="shared" si="9"/>
        <v>6.2848224000000004</v>
      </c>
      <c r="W13" s="20">
        <f t="shared" si="10"/>
        <v>7.1198224000000003</v>
      </c>
      <c r="X13" s="20">
        <f t="shared" si="11"/>
        <v>25.214822399999999</v>
      </c>
      <c r="Y13" s="20">
        <f t="shared" si="12"/>
        <v>24</v>
      </c>
      <c r="Z13" s="20">
        <f t="shared" si="13"/>
        <v>24</v>
      </c>
      <c r="AA13" s="20">
        <f t="shared" si="14"/>
        <v>24</v>
      </c>
      <c r="AB13" s="20">
        <f t="shared" si="15"/>
        <v>24</v>
      </c>
      <c r="AC13" s="20">
        <f t="shared" si="16"/>
        <v>24</v>
      </c>
      <c r="AF13" s="26">
        <f t="shared" si="4"/>
        <v>1.0271972470591166E-2</v>
      </c>
      <c r="AG13" s="26">
        <f t="shared" si="5"/>
        <v>3.5719585136683364E-2</v>
      </c>
      <c r="AS13" s="6" t="s">
        <v>158</v>
      </c>
      <c r="AT13" s="20">
        <v>4.0235940000000001</v>
      </c>
      <c r="AU13" s="20">
        <v>4.6210180000000003</v>
      </c>
      <c r="AV13" s="20">
        <v>4.8160180000000006</v>
      </c>
      <c r="AW13" s="20">
        <v>4.9860180000000005</v>
      </c>
      <c r="AX13" s="20">
        <v>5.2990180000000002</v>
      </c>
      <c r="AY13" s="20">
        <v>5.2990180000000002</v>
      </c>
      <c r="AZ13" s="20">
        <v>5.2990180000000002</v>
      </c>
      <c r="BA13" s="20">
        <v>5.2990180000000002</v>
      </c>
    </row>
    <row r="14" spans="2:53">
      <c r="B14" t="s">
        <v>1000</v>
      </c>
      <c r="C14" t="s">
        <v>173</v>
      </c>
      <c r="D14">
        <v>7.505541</v>
      </c>
      <c r="E14">
        <v>7.505541</v>
      </c>
      <c r="F14">
        <v>7.505541</v>
      </c>
      <c r="G14">
        <v>7.505541</v>
      </c>
      <c r="H14">
        <v>7.505541</v>
      </c>
      <c r="I14">
        <v>7.505541</v>
      </c>
      <c r="J14">
        <v>7.505541</v>
      </c>
      <c r="K14">
        <v>7.505541</v>
      </c>
      <c r="L14">
        <v>7.505541</v>
      </c>
      <c r="M14">
        <v>7.505541</v>
      </c>
      <c r="O14" t="str">
        <f t="shared" si="0"/>
        <v>천연가스CC</v>
      </c>
      <c r="P14" t="str">
        <f t="shared" si="1"/>
        <v>천연가스CC</v>
      </c>
      <c r="S14" s="5" t="s">
        <v>226</v>
      </c>
      <c r="T14" s="20">
        <f t="shared" si="3"/>
        <v>0</v>
      </c>
      <c r="U14" s="20">
        <f t="shared" si="8"/>
        <v>0.49</v>
      </c>
      <c r="V14" s="20">
        <f t="shared" si="9"/>
        <v>2.94</v>
      </c>
      <c r="W14" s="20">
        <f t="shared" si="10"/>
        <v>10.6</v>
      </c>
      <c r="X14" s="20">
        <f t="shared" si="11"/>
        <v>10.6</v>
      </c>
      <c r="Y14" s="20">
        <f t="shared" si="12"/>
        <v>41</v>
      </c>
      <c r="Z14" s="20">
        <f t="shared" si="13"/>
        <v>41</v>
      </c>
      <c r="AA14" s="20">
        <f t="shared" si="14"/>
        <v>41</v>
      </c>
      <c r="AB14" s="20">
        <f t="shared" si="15"/>
        <v>41</v>
      </c>
      <c r="AC14" s="20">
        <f t="shared" si="16"/>
        <v>41</v>
      </c>
      <c r="AF14" s="26">
        <f t="shared" si="4"/>
        <v>0</v>
      </c>
      <c r="AG14" s="26">
        <f t="shared" si="5"/>
        <v>6.1020957941834077E-2</v>
      </c>
      <c r="AS14" t="s">
        <v>159</v>
      </c>
      <c r="AT14" s="20">
        <v>0.63732999999999995</v>
      </c>
      <c r="AU14" s="20">
        <v>1.2369288871712059</v>
      </c>
      <c r="AV14" s="20">
        <v>2.4682115461962226</v>
      </c>
      <c r="AW14" s="20">
        <v>3.7028984605403839</v>
      </c>
      <c r="AX14" s="20">
        <v>5.1028984605403842</v>
      </c>
      <c r="AY14" s="20">
        <v>8.7922995733691778</v>
      </c>
      <c r="AZ14" s="20">
        <v>8.5810169143441613</v>
      </c>
      <c r="BA14" s="20">
        <v>8.34633</v>
      </c>
    </row>
    <row r="15" spans="2:53">
      <c r="B15" t="s">
        <v>1000</v>
      </c>
      <c r="C15" t="s">
        <v>174</v>
      </c>
      <c r="D15">
        <v>24.339886</v>
      </c>
      <c r="E15">
        <v>24.339886</v>
      </c>
      <c r="F15">
        <v>24.339886</v>
      </c>
      <c r="G15">
        <v>23.159886</v>
      </c>
      <c r="H15">
        <v>23.159886</v>
      </c>
      <c r="I15">
        <v>23.159886</v>
      </c>
      <c r="J15">
        <v>23.159886</v>
      </c>
      <c r="K15">
        <v>23.159886</v>
      </c>
      <c r="L15">
        <v>23.159886</v>
      </c>
      <c r="M15">
        <v>23.159886</v>
      </c>
      <c r="O15" t="str">
        <f t="shared" si="0"/>
        <v>천연가스CC</v>
      </c>
      <c r="P15" t="str">
        <f t="shared" si="1"/>
        <v>천연가스CC</v>
      </c>
      <c r="S15" s="6" t="s">
        <v>158</v>
      </c>
      <c r="T15" s="20">
        <f t="shared" si="3"/>
        <v>4.0235940000000001</v>
      </c>
      <c r="U15" s="20">
        <f t="shared" si="8"/>
        <v>4.6210180000000003</v>
      </c>
      <c r="V15" s="20">
        <f t="shared" si="9"/>
        <v>4.8160180000000006</v>
      </c>
      <c r="W15" s="20">
        <f t="shared" si="10"/>
        <v>4.9860180000000005</v>
      </c>
      <c r="X15" s="20">
        <f t="shared" si="11"/>
        <v>5.2990180000000002</v>
      </c>
      <c r="Y15" s="20">
        <f t="shared" si="12"/>
        <v>5.2990180000000002</v>
      </c>
      <c r="Z15" s="20">
        <f t="shared" si="13"/>
        <v>5.2990180000000002</v>
      </c>
      <c r="AA15" s="20">
        <f t="shared" si="14"/>
        <v>5.2990180000000002</v>
      </c>
      <c r="AB15" s="20">
        <f t="shared" si="15"/>
        <v>5.2990180000000002</v>
      </c>
      <c r="AC15" s="20">
        <f t="shared" si="16"/>
        <v>5.2990180000000002</v>
      </c>
      <c r="AF15" s="26">
        <f t="shared" si="4"/>
        <v>3.40216370729053E-2</v>
      </c>
      <c r="AG15" s="26">
        <f t="shared" si="5"/>
        <v>7.8866135246590668E-3</v>
      </c>
      <c r="AS15" s="5" t="s">
        <v>397</v>
      </c>
      <c r="AT15" s="20">
        <v>4.7</v>
      </c>
      <c r="AU15" s="20">
        <v>4.7</v>
      </c>
      <c r="AV15" s="20">
        <v>4.7</v>
      </c>
      <c r="AW15" s="20">
        <v>5.2</v>
      </c>
      <c r="AX15" s="20">
        <v>6.5</v>
      </c>
      <c r="AY15" s="20">
        <v>6.5</v>
      </c>
      <c r="AZ15" s="20">
        <v>6.5</v>
      </c>
      <c r="BA15" s="20">
        <v>6.5</v>
      </c>
    </row>
    <row r="16" spans="2:53">
      <c r="B16" t="s">
        <v>1000</v>
      </c>
      <c r="C16" t="s">
        <v>175</v>
      </c>
      <c r="E16">
        <v>3.6419999999999999</v>
      </c>
      <c r="F16">
        <v>11.926</v>
      </c>
      <c r="G16">
        <v>17.425999999999998</v>
      </c>
      <c r="H16">
        <v>21.026</v>
      </c>
      <c r="I16">
        <v>21.026</v>
      </c>
      <c r="J16">
        <v>21.026</v>
      </c>
      <c r="K16">
        <v>17.384</v>
      </c>
      <c r="L16">
        <v>9.1</v>
      </c>
      <c r="M16">
        <v>3.6</v>
      </c>
      <c r="O16" t="str">
        <f t="shared" si="0"/>
        <v>천연가스CC</v>
      </c>
      <c r="P16" t="str">
        <f t="shared" si="1"/>
        <v>천연가스CC</v>
      </c>
      <c r="S16" t="s">
        <v>159</v>
      </c>
      <c r="T16" s="20">
        <f t="shared" si="3"/>
        <v>0.63732999999999995</v>
      </c>
      <c r="U16" s="20">
        <f t="shared" si="8"/>
        <v>0.92632999999999988</v>
      </c>
      <c r="V16" s="20">
        <f t="shared" si="9"/>
        <v>1.9463299999999999</v>
      </c>
      <c r="W16" s="20">
        <f t="shared" si="10"/>
        <v>2.9463300000000001</v>
      </c>
      <c r="X16" s="20">
        <f t="shared" si="11"/>
        <v>4.34633</v>
      </c>
      <c r="Y16" s="20">
        <f t="shared" si="12"/>
        <v>12.079655641613229</v>
      </c>
      <c r="Z16" s="20">
        <f t="shared" si="13"/>
        <v>60.858621042454601</v>
      </c>
      <c r="AA16" s="20">
        <f t="shared" si="14"/>
        <v>77.225797505565197</v>
      </c>
      <c r="AB16" s="20">
        <f t="shared" si="15"/>
        <v>82.698325751815801</v>
      </c>
      <c r="AC16" s="20">
        <f t="shared" si="16"/>
        <v>82.7312981392528</v>
      </c>
      <c r="AF16" s="26">
        <f t="shared" si="4"/>
        <v>5.3889656748853714E-3</v>
      </c>
      <c r="AG16" s="26">
        <f t="shared" si="5"/>
        <v>0.11493639369784607</v>
      </c>
      <c r="AS16" s="5" t="s">
        <v>398</v>
      </c>
      <c r="AT16" s="20">
        <v>0</v>
      </c>
      <c r="AU16" s="20">
        <v>0</v>
      </c>
      <c r="AV16" s="20">
        <v>0</v>
      </c>
      <c r="AW16" s="20">
        <v>0.7</v>
      </c>
      <c r="AX16" s="20">
        <v>0.97</v>
      </c>
      <c r="AY16" s="20">
        <v>0.97</v>
      </c>
      <c r="AZ16" s="20">
        <v>4.9111952741749603</v>
      </c>
      <c r="BA16" s="20">
        <v>6.2798779506014002</v>
      </c>
    </row>
    <row r="17" spans="2:55">
      <c r="B17" t="s">
        <v>1000</v>
      </c>
      <c r="C17" t="s">
        <v>703</v>
      </c>
      <c r="K17">
        <v>7.2388147191296897</v>
      </c>
      <c r="L17">
        <v>10.0132182667164</v>
      </c>
      <c r="M17">
        <v>10.0132182667164</v>
      </c>
      <c r="O17" t="str">
        <f t="shared" si="0"/>
        <v>천연가스CC+CCS</v>
      </c>
      <c r="P17" t="str">
        <f t="shared" si="1"/>
        <v>천연가스CC+CCS</v>
      </c>
      <c r="S17" s="5" t="s">
        <v>227</v>
      </c>
      <c r="T17" s="20">
        <f t="shared" si="3"/>
        <v>4.7</v>
      </c>
      <c r="U17" s="20">
        <f t="shared" si="8"/>
        <v>4.7</v>
      </c>
      <c r="V17" s="20">
        <f t="shared" si="9"/>
        <v>4.7</v>
      </c>
      <c r="W17" s="20">
        <f t="shared" si="10"/>
        <v>5.2</v>
      </c>
      <c r="X17" s="20">
        <f t="shared" si="11"/>
        <v>6.5</v>
      </c>
      <c r="Y17" s="20">
        <f t="shared" si="12"/>
        <v>6.5</v>
      </c>
      <c r="Z17" s="20">
        <f t="shared" si="13"/>
        <v>6.5</v>
      </c>
      <c r="AA17" s="20">
        <f t="shared" si="14"/>
        <v>6.5</v>
      </c>
      <c r="AB17" s="20">
        <f t="shared" si="15"/>
        <v>6.5</v>
      </c>
      <c r="AC17" s="20">
        <f t="shared" si="16"/>
        <v>6.5</v>
      </c>
      <c r="AF17" s="26">
        <f t="shared" si="4"/>
        <v>3.9741011206064755E-2</v>
      </c>
      <c r="AG17" s="26">
        <f t="shared" si="5"/>
        <v>9.6740543078517437E-3</v>
      </c>
      <c r="AS17" s="7" t="s">
        <v>399</v>
      </c>
      <c r="AT17" s="20">
        <v>9.0787237330918025</v>
      </c>
      <c r="AU17" s="20">
        <v>9.0787237330918025</v>
      </c>
      <c r="AV17" s="20">
        <v>9.0787237330918025</v>
      </c>
      <c r="AW17" s="20">
        <v>9.0787237330918025</v>
      </c>
      <c r="AX17" s="20">
        <v>3.7969954074581902</v>
      </c>
      <c r="AY17" s="20">
        <v>3.7969954074581902</v>
      </c>
      <c r="AZ17" s="20">
        <v>3.7969954074581902</v>
      </c>
      <c r="BA17" s="20">
        <v>3.7969954074581902</v>
      </c>
    </row>
    <row r="18" spans="2:55">
      <c r="B18" t="s">
        <v>1000</v>
      </c>
      <c r="C18" t="s">
        <v>176</v>
      </c>
      <c r="G18">
        <v>1</v>
      </c>
      <c r="H18">
        <v>1</v>
      </c>
      <c r="I18" s="4">
        <v>1</v>
      </c>
      <c r="J18">
        <v>1</v>
      </c>
      <c r="K18">
        <v>1</v>
      </c>
      <c r="L18">
        <v>1</v>
      </c>
      <c r="M18">
        <v>1</v>
      </c>
      <c r="O18" t="str">
        <f t="shared" si="0"/>
        <v>천연가스CT</v>
      </c>
      <c r="P18" t="str">
        <f t="shared" si="1"/>
        <v>천연가스CT</v>
      </c>
      <c r="S18" s="5" t="s">
        <v>228</v>
      </c>
      <c r="T18" s="20">
        <f t="shared" si="3"/>
        <v>0</v>
      </c>
      <c r="U18" s="20">
        <f t="shared" si="8"/>
        <v>0</v>
      </c>
      <c r="V18" s="20">
        <f t="shared" si="9"/>
        <v>0</v>
      </c>
      <c r="W18" s="20">
        <f t="shared" si="10"/>
        <v>14.3745004498504</v>
      </c>
      <c r="X18" s="20">
        <f t="shared" si="11"/>
        <v>84.326897035616199</v>
      </c>
      <c r="Y18" s="20">
        <f t="shared" si="12"/>
        <v>86.201496087061003</v>
      </c>
      <c r="Z18" s="20">
        <f t="shared" si="13"/>
        <v>86.201496087061003</v>
      </c>
      <c r="AA18" s="20">
        <f t="shared" si="14"/>
        <v>71.826995637210601</v>
      </c>
      <c r="AB18" s="20">
        <f t="shared" si="15"/>
        <v>38.6970258797433</v>
      </c>
      <c r="AC18" s="20">
        <f t="shared" si="16"/>
        <v>38.739218488995803</v>
      </c>
      <c r="AF18" s="26">
        <f t="shared" si="4"/>
        <v>0</v>
      </c>
      <c r="AG18" s="26">
        <f t="shared" si="5"/>
        <v>0.10690127024064702</v>
      </c>
      <c r="AT18" s="27">
        <f>SUM(AT5:AT17)</f>
        <v>118.26573751809183</v>
      </c>
      <c r="AU18" s="27">
        <f t="shared" ref="AU18:BA18" si="17">SUM(AU5:AU17)</f>
        <v>132.38976040526302</v>
      </c>
      <c r="AV18" s="27">
        <f t="shared" si="17"/>
        <v>168.57004306428803</v>
      </c>
      <c r="AW18" s="27">
        <f t="shared" si="17"/>
        <v>177.22070016243245</v>
      </c>
      <c r="AX18" s="27">
        <f t="shared" si="17"/>
        <v>196.04007813469136</v>
      </c>
      <c r="AY18" s="27">
        <f t="shared" si="17"/>
        <v>228.30215139045393</v>
      </c>
      <c r="AZ18" s="27">
        <f t="shared" si="17"/>
        <v>259.7856227000093</v>
      </c>
      <c r="BA18" s="27">
        <f t="shared" si="17"/>
        <v>279.83621483933564</v>
      </c>
    </row>
    <row r="19" spans="2:55">
      <c r="B19" t="s">
        <v>1000</v>
      </c>
      <c r="C19" t="s">
        <v>177</v>
      </c>
      <c r="E19">
        <v>1.4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  <c r="L19">
        <v>7</v>
      </c>
      <c r="M19">
        <v>7</v>
      </c>
      <c r="O19" t="str">
        <f t="shared" si="0"/>
        <v>원자력</v>
      </c>
      <c r="P19" t="str">
        <f t="shared" si="1"/>
        <v>원자력</v>
      </c>
      <c r="S19" s="7" t="s">
        <v>229</v>
      </c>
      <c r="T19" s="20">
        <f t="shared" si="3"/>
        <v>9.0787237330918025</v>
      </c>
      <c r="U19" s="20">
        <f t="shared" si="8"/>
        <v>9.0787237330918025</v>
      </c>
      <c r="V19" s="20">
        <f t="shared" si="9"/>
        <v>9.0787237330918025</v>
      </c>
      <c r="W19" s="20">
        <f t="shared" si="10"/>
        <v>9.0787237330918025</v>
      </c>
      <c r="X19" s="20">
        <f t="shared" si="11"/>
        <v>0</v>
      </c>
      <c r="Y19" s="20">
        <f t="shared" si="12"/>
        <v>0</v>
      </c>
      <c r="Z19" s="20">
        <f t="shared" si="13"/>
        <v>0</v>
      </c>
      <c r="AA19" s="20">
        <f t="shared" si="14"/>
        <v>0</v>
      </c>
      <c r="AB19" s="20">
        <f t="shared" si="15"/>
        <v>0</v>
      </c>
      <c r="AC19" s="20">
        <f t="shared" si="16"/>
        <v>0</v>
      </c>
      <c r="AD19" s="43">
        <f>SUM(T5:AC19)-SUM(D5:M55)</f>
        <v>-4884.7582815659271</v>
      </c>
      <c r="AF19" s="26">
        <f t="shared" si="4"/>
        <v>7.676545991778029E-2</v>
      </c>
      <c r="AG19" s="26">
        <f t="shared" si="5"/>
        <v>0</v>
      </c>
      <c r="AS19" s="5" t="s">
        <v>392</v>
      </c>
      <c r="AT19" s="20">
        <v>22.528683000000001</v>
      </c>
      <c r="AU19" s="20">
        <v>23.249682999999997</v>
      </c>
      <c r="AV19" s="20">
        <v>25.349682999999999</v>
      </c>
      <c r="AW19" s="20">
        <v>20.399999999999999</v>
      </c>
      <c r="AX19" s="20">
        <v>17.399999999999999</v>
      </c>
      <c r="AY19" s="20">
        <v>15.4</v>
      </c>
      <c r="AZ19" s="20">
        <v>11.4</v>
      </c>
      <c r="BA19" s="20">
        <v>11.4</v>
      </c>
      <c r="BB19" s="5"/>
      <c r="BC19" s="5"/>
    </row>
    <row r="20" spans="2:55">
      <c r="B20" t="s">
        <v>1000</v>
      </c>
      <c r="C20" t="s">
        <v>178</v>
      </c>
      <c r="D20">
        <v>11.4</v>
      </c>
      <c r="E20">
        <v>11.4</v>
      </c>
      <c r="F20">
        <v>11.4</v>
      </c>
      <c r="G20">
        <v>11.4</v>
      </c>
      <c r="H20">
        <v>10.4</v>
      </c>
      <c r="I20">
        <v>8.4</v>
      </c>
      <c r="J20">
        <v>4.4000000000000004</v>
      </c>
      <c r="K20">
        <v>4.4000000000000004</v>
      </c>
      <c r="L20">
        <v>1.4</v>
      </c>
      <c r="M20">
        <v>1.4</v>
      </c>
      <c r="O20" t="str">
        <f t="shared" si="0"/>
        <v>원자력</v>
      </c>
      <c r="P20" t="str">
        <f t="shared" si="1"/>
        <v>원자력</v>
      </c>
      <c r="T20" s="27">
        <f t="shared" ref="T20:AA20" si="18">SUM(T5:T19)</f>
        <v>118.26573751809183</v>
      </c>
      <c r="U20" s="27">
        <f t="shared" si="18"/>
        <v>132.07916151809181</v>
      </c>
      <c r="V20" s="27">
        <f t="shared" si="18"/>
        <v>168.0481615180918</v>
      </c>
      <c r="W20" s="27">
        <f t="shared" si="18"/>
        <v>299.76170416331416</v>
      </c>
      <c r="X20" s="27">
        <f t="shared" si="18"/>
        <v>527.15749710744922</v>
      </c>
      <c r="Y20" s="27">
        <f t="shared" si="18"/>
        <v>580.30166879489423</v>
      </c>
      <c r="Z20" s="27">
        <f t="shared" si="18"/>
        <v>675.87681012951566</v>
      </c>
      <c r="AA20" s="27">
        <f t="shared" si="18"/>
        <v>671.90030086190552</v>
      </c>
      <c r="AD20">
        <f>AA20/T20</f>
        <v>5.6812760395555886</v>
      </c>
      <c r="AF20" s="26">
        <f t="shared" si="4"/>
        <v>1</v>
      </c>
      <c r="AG20" s="26">
        <f t="shared" si="5"/>
        <v>1</v>
      </c>
      <c r="AS20" s="5" t="s">
        <v>122</v>
      </c>
      <c r="AT20" s="20">
        <v>35.314578000000004</v>
      </c>
      <c r="AU20" s="20">
        <v>34.114578000000002</v>
      </c>
      <c r="AV20" s="20">
        <v>36.634577999999998</v>
      </c>
      <c r="AW20" s="20">
        <v>30.634577999999998</v>
      </c>
      <c r="AX20" s="20">
        <v>26.534577999999996</v>
      </c>
      <c r="AY20" s="20">
        <v>19.894577999999999</v>
      </c>
      <c r="AZ20" s="20">
        <v>17.825977999999999</v>
      </c>
      <c r="BA20" s="20">
        <v>8.259978000000002</v>
      </c>
      <c r="BB20" s="20"/>
      <c r="BC20" s="20"/>
    </row>
    <row r="21" spans="2:55">
      <c r="B21" t="s">
        <v>1000</v>
      </c>
      <c r="C21" t="s">
        <v>179</v>
      </c>
      <c r="D21">
        <v>8.35</v>
      </c>
      <c r="E21">
        <v>8.35</v>
      </c>
      <c r="F21">
        <v>4.8499999999999996</v>
      </c>
      <c r="G21">
        <v>2</v>
      </c>
      <c r="O21" t="str">
        <f t="shared" si="0"/>
        <v>원자력</v>
      </c>
      <c r="P21" t="str">
        <f t="shared" si="1"/>
        <v>원자력</v>
      </c>
      <c r="S21" t="s">
        <v>242</v>
      </c>
      <c r="T21" s="5">
        <v>2017</v>
      </c>
      <c r="U21" s="5">
        <v>2020</v>
      </c>
      <c r="V21" s="5">
        <v>2025</v>
      </c>
      <c r="W21" s="5">
        <v>2030</v>
      </c>
      <c r="X21" s="5">
        <v>2035</v>
      </c>
      <c r="Y21" s="5">
        <v>2040</v>
      </c>
      <c r="Z21" s="5">
        <v>2045</v>
      </c>
      <c r="AA21" s="5">
        <v>2050</v>
      </c>
      <c r="AB21" s="5">
        <v>2055</v>
      </c>
      <c r="AC21" s="5">
        <v>2060</v>
      </c>
      <c r="AS21" s="5" t="s">
        <v>124</v>
      </c>
      <c r="AT21" s="20">
        <v>3.8602699999999999</v>
      </c>
      <c r="AU21" s="20">
        <v>3.7002700000000002</v>
      </c>
      <c r="AV21" s="20">
        <v>1.1002700000000001</v>
      </c>
      <c r="AW21" s="20">
        <v>1.1002700000000001</v>
      </c>
      <c r="AX21" s="20">
        <v>1.1002700000000001</v>
      </c>
      <c r="AY21" s="20">
        <v>1.1002700000000001</v>
      </c>
      <c r="AZ21" s="20">
        <v>1.1002700000000001</v>
      </c>
      <c r="BA21" s="20">
        <v>1.1002700000000001</v>
      </c>
      <c r="BB21" s="20"/>
      <c r="BC21" s="20"/>
    </row>
    <row r="22" spans="2:55">
      <c r="B22" t="s">
        <v>1000</v>
      </c>
      <c r="C22" t="s">
        <v>180</v>
      </c>
      <c r="D22">
        <v>2.778683</v>
      </c>
      <c r="E22">
        <v>2.0996830000000002</v>
      </c>
      <c r="F22">
        <v>2.0996830000000002</v>
      </c>
      <c r="O22" t="str">
        <f t="shared" si="0"/>
        <v>원자력</v>
      </c>
      <c r="P22" t="str">
        <f t="shared" si="1"/>
        <v>원자력</v>
      </c>
      <c r="S22" t="s">
        <v>122</v>
      </c>
      <c r="T22" s="10">
        <f t="shared" ref="T22:AC25" si="19">SUMIF($Q$45:$Q$54, $S22, D$45:D$54)</f>
        <v>1.7803222540977901</v>
      </c>
      <c r="U22" s="10">
        <f t="shared" si="19"/>
        <v>1.7803222540977901</v>
      </c>
      <c r="V22" s="10">
        <f t="shared" si="19"/>
        <v>1.7803222540977901</v>
      </c>
      <c r="W22" s="10">
        <f t="shared" si="19"/>
        <v>1.7803222540977901</v>
      </c>
      <c r="X22" s="10">
        <f t="shared" si="19"/>
        <v>0</v>
      </c>
      <c r="Y22" s="10">
        <f t="shared" si="19"/>
        <v>0</v>
      </c>
      <c r="Z22" s="10">
        <f t="shared" si="19"/>
        <v>0</v>
      </c>
      <c r="AA22" s="10">
        <f t="shared" si="19"/>
        <v>0</v>
      </c>
      <c r="AB22" s="10">
        <f t="shared" si="19"/>
        <v>0</v>
      </c>
      <c r="AC22" s="10">
        <f t="shared" si="19"/>
        <v>0</v>
      </c>
      <c r="AS22" s="5" t="s">
        <v>135</v>
      </c>
      <c r="AT22" s="20">
        <v>31.845427000000001</v>
      </c>
      <c r="AU22" s="20">
        <v>35.487427000000004</v>
      </c>
      <c r="AV22" s="20">
        <v>43.771427000000003</v>
      </c>
      <c r="AW22" s="20">
        <v>48.091426999999996</v>
      </c>
      <c r="AX22" s="20">
        <v>51.691427000000004</v>
      </c>
      <c r="AY22" s="20">
        <v>51.691427000000004</v>
      </c>
      <c r="AZ22" s="20">
        <v>51.691427000000004</v>
      </c>
      <c r="BA22" s="20">
        <v>48.049427000000001</v>
      </c>
      <c r="BB22" s="20"/>
      <c r="BC22" s="20"/>
    </row>
    <row r="23" spans="2:55">
      <c r="B23" t="s">
        <v>1000</v>
      </c>
      <c r="C23" t="s">
        <v>181</v>
      </c>
      <c r="D23">
        <v>1.58178</v>
      </c>
      <c r="E23">
        <v>1.58178</v>
      </c>
      <c r="F23">
        <v>1.58178</v>
      </c>
      <c r="G23">
        <v>1.58178</v>
      </c>
      <c r="H23">
        <v>1.58178</v>
      </c>
      <c r="I23">
        <v>1.58178</v>
      </c>
      <c r="J23">
        <v>1.58178</v>
      </c>
      <c r="K23">
        <v>1.58178</v>
      </c>
      <c r="L23">
        <v>1.58178</v>
      </c>
      <c r="M23">
        <v>1.58178</v>
      </c>
      <c r="O23" t="str">
        <f t="shared" si="0"/>
        <v>기타재생</v>
      </c>
      <c r="P23" t="str">
        <f t="shared" si="1"/>
        <v>수력</v>
      </c>
      <c r="S23" t="s">
        <v>124</v>
      </c>
      <c r="T23" s="10">
        <f t="shared" si="19"/>
        <v>1.0030257385256252</v>
      </c>
      <c r="U23" s="10">
        <f t="shared" si="19"/>
        <v>1.0030257385256252</v>
      </c>
      <c r="V23" s="10">
        <f t="shared" si="19"/>
        <v>1.0030257385256252</v>
      </c>
      <c r="W23" s="10">
        <f t="shared" si="19"/>
        <v>1.0030257385256252</v>
      </c>
      <c r="X23" s="10">
        <f t="shared" si="19"/>
        <v>0</v>
      </c>
      <c r="Y23" s="10">
        <f t="shared" si="19"/>
        <v>0</v>
      </c>
      <c r="Z23" s="10">
        <f t="shared" si="19"/>
        <v>0</v>
      </c>
      <c r="AA23" s="10">
        <f t="shared" si="19"/>
        <v>0</v>
      </c>
      <c r="AB23" s="10">
        <f t="shared" si="19"/>
        <v>0</v>
      </c>
      <c r="AC23" s="10">
        <f t="shared" si="19"/>
        <v>0</v>
      </c>
      <c r="AS23" s="5" t="s">
        <v>393</v>
      </c>
      <c r="AT23" s="20">
        <v>0</v>
      </c>
      <c r="AU23" s="20">
        <v>0</v>
      </c>
      <c r="AV23" s="20">
        <v>0</v>
      </c>
      <c r="AW23" s="20">
        <v>1</v>
      </c>
      <c r="AX23" s="20">
        <v>1</v>
      </c>
      <c r="AY23" s="20">
        <v>1</v>
      </c>
      <c r="AZ23" s="20">
        <v>1</v>
      </c>
      <c r="BA23" s="20">
        <v>1</v>
      </c>
      <c r="BB23" s="20"/>
      <c r="BC23" s="20"/>
    </row>
    <row r="24" spans="2:55">
      <c r="B24" t="s">
        <v>1000</v>
      </c>
      <c r="C24" t="s">
        <v>182</v>
      </c>
      <c r="D24">
        <v>4.7</v>
      </c>
      <c r="E24">
        <v>4.7</v>
      </c>
      <c r="F24">
        <v>4.7</v>
      </c>
      <c r="G24">
        <v>4.7</v>
      </c>
      <c r="H24">
        <v>4.7</v>
      </c>
      <c r="I24">
        <v>4.7</v>
      </c>
      <c r="J24">
        <v>4.7</v>
      </c>
      <c r="K24">
        <v>4.7</v>
      </c>
      <c r="L24">
        <v>4.7</v>
      </c>
      <c r="M24">
        <v>4.7</v>
      </c>
      <c r="O24" t="str">
        <f t="shared" si="0"/>
        <v>양수</v>
      </c>
      <c r="P24" t="str">
        <f t="shared" si="1"/>
        <v>양수</v>
      </c>
      <c r="S24" t="s">
        <v>158</v>
      </c>
      <c r="T24" s="10">
        <f t="shared" si="19"/>
        <v>0.43692135764190598</v>
      </c>
      <c r="U24" s="10">
        <f t="shared" si="19"/>
        <v>0.43692135764190598</v>
      </c>
      <c r="V24" s="10">
        <f t="shared" si="19"/>
        <v>0.43692135764190598</v>
      </c>
      <c r="W24" s="10">
        <f t="shared" si="19"/>
        <v>0.43692135764190598</v>
      </c>
      <c r="X24" s="10">
        <f t="shared" si="19"/>
        <v>0</v>
      </c>
      <c r="Y24" s="10">
        <f t="shared" si="19"/>
        <v>0</v>
      </c>
      <c r="Z24" s="10">
        <f t="shared" si="19"/>
        <v>0</v>
      </c>
      <c r="AA24" s="10">
        <f t="shared" si="19"/>
        <v>0</v>
      </c>
      <c r="AB24" s="10">
        <f t="shared" si="19"/>
        <v>0</v>
      </c>
      <c r="AC24" s="10">
        <f t="shared" si="19"/>
        <v>0</v>
      </c>
      <c r="AS24" s="5" t="s">
        <v>394</v>
      </c>
      <c r="AT24" s="20">
        <v>5.0623093849999998</v>
      </c>
      <c r="AU24" s="20">
        <v>14.326309384999998</v>
      </c>
      <c r="AV24" s="20">
        <v>31.426309385</v>
      </c>
      <c r="AW24" s="20">
        <v>61.909587099417898</v>
      </c>
      <c r="AX24" s="20">
        <v>88.216191708363709</v>
      </c>
      <c r="AY24" s="20">
        <v>149.379607651204</v>
      </c>
      <c r="AZ24" s="20">
        <v>244.61473940359099</v>
      </c>
      <c r="BA24" s="20">
        <v>369</v>
      </c>
      <c r="BB24" s="20"/>
      <c r="BC24" s="20"/>
    </row>
    <row r="25" spans="2:55">
      <c r="B25" t="s">
        <v>1000</v>
      </c>
      <c r="C25" t="s">
        <v>183</v>
      </c>
      <c r="G25">
        <v>0.5</v>
      </c>
      <c r="H25">
        <v>1.8</v>
      </c>
      <c r="I25">
        <v>1.8</v>
      </c>
      <c r="J25">
        <v>1.8</v>
      </c>
      <c r="K25">
        <v>1.8</v>
      </c>
      <c r="L25">
        <v>1.8</v>
      </c>
      <c r="M25">
        <v>1.8</v>
      </c>
      <c r="O25" t="str">
        <f t="shared" si="0"/>
        <v>양수</v>
      </c>
      <c r="P25" t="str">
        <f t="shared" si="1"/>
        <v>양수</v>
      </c>
      <c r="S25" t="s">
        <v>135</v>
      </c>
      <c r="T25" s="10">
        <f t="shared" si="19"/>
        <v>5.8584543828264799</v>
      </c>
      <c r="U25" s="10">
        <f t="shared" si="19"/>
        <v>5.8584543828264799</v>
      </c>
      <c r="V25" s="10">
        <f t="shared" si="19"/>
        <v>5.8584543828264799</v>
      </c>
      <c r="W25" s="10">
        <f t="shared" si="19"/>
        <v>5.8584543828264799</v>
      </c>
      <c r="X25" s="10">
        <f t="shared" si="19"/>
        <v>0</v>
      </c>
      <c r="Y25" s="10">
        <f t="shared" si="19"/>
        <v>0</v>
      </c>
      <c r="Z25" s="10">
        <f t="shared" si="19"/>
        <v>0</v>
      </c>
      <c r="AA25" s="10">
        <f t="shared" si="19"/>
        <v>0</v>
      </c>
      <c r="AB25" s="10">
        <f t="shared" si="19"/>
        <v>0</v>
      </c>
      <c r="AC25" s="10">
        <f t="shared" si="19"/>
        <v>0</v>
      </c>
      <c r="AD25">
        <f>SUM(T22:AC25)-SUM(D45:M54)</f>
        <v>-2934.7801790677122</v>
      </c>
      <c r="AS25" s="5" t="s">
        <v>395</v>
      </c>
      <c r="AT25" s="20">
        <v>1.2148224000000001</v>
      </c>
      <c r="AU25" s="20">
        <v>1.3848224</v>
      </c>
      <c r="AV25" s="20">
        <v>6.2848224000000004</v>
      </c>
      <c r="AW25" s="20">
        <v>7.1198224000000003</v>
      </c>
      <c r="AX25" s="20">
        <v>25.214822399999999</v>
      </c>
      <c r="AY25" s="20">
        <v>24</v>
      </c>
      <c r="AZ25" s="20">
        <v>24</v>
      </c>
      <c r="BA25" s="20">
        <v>24</v>
      </c>
      <c r="BB25" s="20"/>
      <c r="BC25" s="20"/>
    </row>
    <row r="26" spans="2:55">
      <c r="B26" t="s">
        <v>1000</v>
      </c>
      <c r="C26" t="s">
        <v>184</v>
      </c>
      <c r="D26">
        <v>3.5500000000000002E-3</v>
      </c>
      <c r="E26">
        <v>3.5500000000000002E-3</v>
      </c>
      <c r="F26">
        <v>3.5500000000000002E-3</v>
      </c>
      <c r="G26">
        <v>3.5500000000000002E-3</v>
      </c>
      <c r="H26">
        <v>3.5500000000000002E-3</v>
      </c>
      <c r="I26">
        <v>3.5500000000000002E-3</v>
      </c>
      <c r="J26">
        <v>3.5500000000000002E-3</v>
      </c>
      <c r="K26">
        <v>3.5500000000000002E-3</v>
      </c>
      <c r="L26">
        <v>3.5500000000000002E-3</v>
      </c>
      <c r="M26">
        <v>3.5500000000000002E-3</v>
      </c>
      <c r="O26" t="str">
        <f t="shared" si="0"/>
        <v>기타재생</v>
      </c>
      <c r="P26" t="str">
        <f t="shared" si="1"/>
        <v>수력</v>
      </c>
      <c r="AS26" s="5" t="s">
        <v>396</v>
      </c>
      <c r="AT26" s="20">
        <v>0</v>
      </c>
      <c r="AU26" s="20">
        <v>0.49</v>
      </c>
      <c r="AV26" s="20">
        <v>2.94</v>
      </c>
      <c r="AW26" s="20">
        <v>10.6</v>
      </c>
      <c r="AX26" s="20">
        <v>10.6</v>
      </c>
      <c r="AY26" s="20">
        <v>10.6</v>
      </c>
      <c r="AZ26" s="20">
        <v>10.6</v>
      </c>
      <c r="BA26" s="20">
        <v>10.6</v>
      </c>
      <c r="BB26" s="20"/>
      <c r="BC26" s="20"/>
    </row>
    <row r="27" spans="2:55">
      <c r="B27" t="s">
        <v>1000</v>
      </c>
      <c r="C27" t="s">
        <v>185</v>
      </c>
      <c r="D27">
        <v>5.2747000000000002E-2</v>
      </c>
      <c r="E27">
        <v>5.2747000000000002E-2</v>
      </c>
      <c r="F27" s="4">
        <v>5.2747000000000002E-2</v>
      </c>
      <c r="G27">
        <v>5.2747000000000002E-2</v>
      </c>
      <c r="H27">
        <v>5.2747000000000002E-2</v>
      </c>
      <c r="I27">
        <v>5.2747000000000002E-2</v>
      </c>
      <c r="J27">
        <v>5.2747000000000002E-2</v>
      </c>
      <c r="K27">
        <v>5.2747000000000002E-2</v>
      </c>
      <c r="L27">
        <v>5.2747000000000002E-2</v>
      </c>
      <c r="M27">
        <v>5.2747000000000002E-2</v>
      </c>
      <c r="O27" t="str">
        <f t="shared" si="0"/>
        <v>기타재생</v>
      </c>
      <c r="P27" t="str">
        <f t="shared" si="1"/>
        <v>수력</v>
      </c>
      <c r="S27" t="s">
        <v>254</v>
      </c>
      <c r="T27" s="5">
        <v>2017</v>
      </c>
      <c r="U27" s="5">
        <v>2020</v>
      </c>
      <c r="V27" s="5">
        <v>2025</v>
      </c>
      <c r="W27" s="5">
        <v>2030</v>
      </c>
      <c r="X27" s="5">
        <v>2035</v>
      </c>
      <c r="Y27" s="5">
        <v>2040</v>
      </c>
      <c r="Z27" s="5">
        <v>2045</v>
      </c>
      <c r="AA27" s="5">
        <v>2050</v>
      </c>
      <c r="AB27" s="5">
        <v>2055</v>
      </c>
      <c r="AC27" s="5">
        <v>2060</v>
      </c>
      <c r="AS27" s="6" t="s">
        <v>158</v>
      </c>
      <c r="AT27" s="20">
        <v>4.0235940000000001</v>
      </c>
      <c r="AU27" s="20">
        <v>4.6210180000000003</v>
      </c>
      <c r="AV27" s="20">
        <v>4.8160180000000006</v>
      </c>
      <c r="AW27" s="20">
        <v>4.9860180000000005</v>
      </c>
      <c r="AX27" s="20">
        <v>5.2990180000000002</v>
      </c>
      <c r="AY27" s="20">
        <v>5.2990180000000002</v>
      </c>
      <c r="AZ27" s="20">
        <v>5.2990180000000002</v>
      </c>
      <c r="BA27" s="20">
        <v>5.2990180000000002</v>
      </c>
      <c r="BB27" s="20"/>
      <c r="BC27" s="20"/>
    </row>
    <row r="28" spans="2:55">
      <c r="B28" t="s">
        <v>1000</v>
      </c>
      <c r="C28" t="s">
        <v>186</v>
      </c>
      <c r="E28">
        <v>2.1999999999999999E-2</v>
      </c>
      <c r="F28" s="4">
        <v>8.7000000000000202E-2</v>
      </c>
      <c r="G28">
        <v>0.17699999999999999</v>
      </c>
      <c r="H28">
        <v>0.28999999999999998</v>
      </c>
      <c r="I28">
        <v>0.28999999999999998</v>
      </c>
      <c r="J28">
        <v>0.28999999999999998</v>
      </c>
      <c r="K28">
        <v>0.28999999999999998</v>
      </c>
      <c r="L28">
        <v>0.28999999999999998</v>
      </c>
      <c r="M28">
        <v>0.28999999999999998</v>
      </c>
      <c r="O28" t="str">
        <f t="shared" si="0"/>
        <v>기타재생</v>
      </c>
      <c r="P28" t="str">
        <f t="shared" si="1"/>
        <v>수력</v>
      </c>
      <c r="S28" t="s">
        <v>243</v>
      </c>
      <c r="T28" s="10">
        <f t="shared" ref="T28:T37" si="20">SUMIF($P$5:$P$54, $S28, D$5:D$54)</f>
        <v>5.0623093849999998</v>
      </c>
      <c r="U28" s="10">
        <f t="shared" ref="U28:U37" si="21">SUMIF($P$5:$P$54, $S28, E$5:E$54)</f>
        <v>14.326309384999998</v>
      </c>
      <c r="V28" s="10">
        <f t="shared" ref="V28:V37" si="22">SUMIF($P$5:$P$54, $S28, F$5:F$54)</f>
        <v>31.426309385</v>
      </c>
      <c r="W28" s="10">
        <f t="shared" ref="W28:W37" si="23">SUMIF($P$5:$P$54, $S28, G$5:G$54)</f>
        <v>144.23003458037198</v>
      </c>
      <c r="X28" s="10">
        <f t="shared" ref="X28:X37" si="24">SUMIF($P$5:$P$54, $S28, H$5:H$54)</f>
        <v>293.14415467183301</v>
      </c>
      <c r="Y28" s="10">
        <f t="shared" ref="Y28:Y37" si="25">SUMIF($P$5:$P$54, $S28, I$5:I$54)</f>
        <v>316.13522406622002</v>
      </c>
      <c r="Z28" s="10">
        <f t="shared" ref="Z28:Z37" si="26">SUMIF($P$5:$P$54, $S28, J$5:J$54)</f>
        <v>369</v>
      </c>
      <c r="AA28" s="10">
        <f t="shared" ref="AA28:AA37" si="27">SUMIF($P$5:$P$54, $S28, K$5:K$54)</f>
        <v>369</v>
      </c>
      <c r="AB28" s="10">
        <f t="shared" ref="AB28:AB37" si="28">SUMIF($P$5:$P$54, $S28, L$5:L$54)</f>
        <v>369</v>
      </c>
      <c r="AC28" s="10">
        <f t="shared" ref="AC28:AC37" si="29">SUMIF($P$5:$P$54, $S28, M$5:M$54)</f>
        <v>369</v>
      </c>
      <c r="AS28" t="s">
        <v>159</v>
      </c>
      <c r="AT28" s="20">
        <v>0.63732999999999995</v>
      </c>
      <c r="AU28" s="20">
        <v>1.236928887171207</v>
      </c>
      <c r="AV28" s="20">
        <v>2.4682115461962257</v>
      </c>
      <c r="AW28" s="20">
        <v>3.702898460540383</v>
      </c>
      <c r="AX28" s="20">
        <v>5.1028984605403833</v>
      </c>
      <c r="AY28" s="20">
        <v>8.792299573369176</v>
      </c>
      <c r="AZ28" s="20">
        <v>8.5810169143441577</v>
      </c>
      <c r="BA28" s="20">
        <v>8.9595907130604697</v>
      </c>
      <c r="BB28" s="20"/>
      <c r="BC28" s="20"/>
    </row>
    <row r="29" spans="2:55">
      <c r="B29" t="s">
        <v>1000</v>
      </c>
      <c r="C29" t="s">
        <v>187</v>
      </c>
      <c r="D29">
        <v>5.0623093849999998</v>
      </c>
      <c r="E29">
        <v>5.0623093849999998</v>
      </c>
      <c r="F29" s="4">
        <v>5.0623093849999998</v>
      </c>
      <c r="G29">
        <v>5.0623093849999998</v>
      </c>
      <c r="H29">
        <v>5.0623093849999998</v>
      </c>
      <c r="O29" t="str">
        <f t="shared" si="0"/>
        <v>태양광</v>
      </c>
      <c r="P29" t="str">
        <f t="shared" si="1"/>
        <v>태양광</v>
      </c>
      <c r="S29" t="s">
        <v>244</v>
      </c>
      <c r="T29" s="10">
        <f t="shared" si="20"/>
        <v>1.2148224000000001</v>
      </c>
      <c r="U29" s="10">
        <f t="shared" si="21"/>
        <v>1.8748224</v>
      </c>
      <c r="V29" s="10">
        <f t="shared" si="22"/>
        <v>9.2248224000000008</v>
      </c>
      <c r="W29" s="10">
        <f t="shared" si="23"/>
        <v>17.719822399999998</v>
      </c>
      <c r="X29" s="10">
        <f t="shared" si="24"/>
        <v>35.814822399999997</v>
      </c>
      <c r="Y29" s="10">
        <f t="shared" si="25"/>
        <v>65</v>
      </c>
      <c r="Z29" s="10">
        <f t="shared" si="26"/>
        <v>65</v>
      </c>
      <c r="AA29" s="10">
        <f t="shared" si="27"/>
        <v>65</v>
      </c>
      <c r="AB29" s="10">
        <f t="shared" si="28"/>
        <v>65</v>
      </c>
      <c r="AC29" s="10">
        <f t="shared" si="29"/>
        <v>65</v>
      </c>
      <c r="AE29" t="s">
        <v>230</v>
      </c>
      <c r="AS29" s="5" t="s">
        <v>397</v>
      </c>
      <c r="AT29" s="20">
        <v>4.7</v>
      </c>
      <c r="AU29" s="20">
        <v>4.7</v>
      </c>
      <c r="AV29" s="20">
        <v>4.7</v>
      </c>
      <c r="AW29" s="20">
        <v>5.2</v>
      </c>
      <c r="AX29" s="20">
        <v>6.5</v>
      </c>
      <c r="AY29" s="20">
        <v>6.5</v>
      </c>
      <c r="AZ29" s="20">
        <v>6.5</v>
      </c>
      <c r="BA29" s="20">
        <v>6.5</v>
      </c>
      <c r="BB29" s="20"/>
      <c r="BC29" s="20"/>
    </row>
    <row r="30" spans="2:55">
      <c r="B30" t="s">
        <v>1000</v>
      </c>
      <c r="C30" t="s">
        <v>188</v>
      </c>
      <c r="E30">
        <v>9.2639999999999993</v>
      </c>
      <c r="F30">
        <v>26.364000000000001</v>
      </c>
      <c r="G30">
        <v>139.16772519537199</v>
      </c>
      <c r="H30">
        <v>288.08184528683302</v>
      </c>
      <c r="I30">
        <v>316.13522406622002</v>
      </c>
      <c r="J30">
        <v>369</v>
      </c>
      <c r="K30">
        <v>369</v>
      </c>
      <c r="L30">
        <v>369</v>
      </c>
      <c r="M30">
        <v>369</v>
      </c>
      <c r="O30" t="str">
        <f t="shared" si="0"/>
        <v>태양광</v>
      </c>
      <c r="P30" t="str">
        <f t="shared" si="1"/>
        <v>태양광</v>
      </c>
      <c r="S30" t="s">
        <v>245</v>
      </c>
      <c r="T30" s="10">
        <f t="shared" si="20"/>
        <v>1.638077</v>
      </c>
      <c r="U30" s="10">
        <f t="shared" si="21"/>
        <v>1.660077</v>
      </c>
      <c r="V30" s="10">
        <f t="shared" si="22"/>
        <v>1.7250770000000002</v>
      </c>
      <c r="W30" s="10">
        <f t="shared" si="23"/>
        <v>1.8150770000000001</v>
      </c>
      <c r="X30" s="10">
        <f t="shared" si="24"/>
        <v>1.928077</v>
      </c>
      <c r="Y30" s="10">
        <f t="shared" si="25"/>
        <v>1.928077</v>
      </c>
      <c r="Z30" s="10">
        <f t="shared" si="26"/>
        <v>1.928077</v>
      </c>
      <c r="AA30" s="10">
        <f t="shared" si="27"/>
        <v>1.928077</v>
      </c>
      <c r="AB30" s="10">
        <f t="shared" si="28"/>
        <v>1.928077</v>
      </c>
      <c r="AC30" s="10">
        <f t="shared" si="29"/>
        <v>1.928077</v>
      </c>
      <c r="AS30" s="5" t="s">
        <v>398</v>
      </c>
      <c r="AT30" s="20">
        <v>0</v>
      </c>
      <c r="AU30" s="20">
        <v>0</v>
      </c>
      <c r="AV30" s="20">
        <v>0</v>
      </c>
      <c r="AW30" s="20">
        <v>0.7</v>
      </c>
      <c r="AX30" s="20">
        <v>0.97</v>
      </c>
      <c r="AY30" s="20">
        <v>7.9580058033914103</v>
      </c>
      <c r="AZ30" s="20">
        <v>61.541397899760803</v>
      </c>
      <c r="BA30" s="20">
        <v>144.32486517201701</v>
      </c>
      <c r="BB30" s="20"/>
      <c r="BC30" s="20"/>
    </row>
    <row r="31" spans="2:55">
      <c r="B31" t="s">
        <v>1000</v>
      </c>
      <c r="C31" t="s">
        <v>189</v>
      </c>
      <c r="D31">
        <v>0.42546600000000001</v>
      </c>
      <c r="E31">
        <v>0.42546600000000001</v>
      </c>
      <c r="F31">
        <v>0.42546600000000001</v>
      </c>
      <c r="G31">
        <v>0.42546600000000001</v>
      </c>
      <c r="H31">
        <v>0.42546600000000001</v>
      </c>
      <c r="I31">
        <v>0.42546600000000001</v>
      </c>
      <c r="J31">
        <v>0.42546600000000001</v>
      </c>
      <c r="K31">
        <v>0.42546600000000001</v>
      </c>
      <c r="L31">
        <v>0.42546600000000001</v>
      </c>
      <c r="M31">
        <v>0.42546600000000001</v>
      </c>
      <c r="O31" t="str">
        <f t="shared" si="0"/>
        <v>기타재생</v>
      </c>
      <c r="P31" t="str">
        <f t="shared" si="1"/>
        <v>바이오</v>
      </c>
      <c r="S31" t="s">
        <v>246</v>
      </c>
      <c r="T31" s="10">
        <f t="shared" si="20"/>
        <v>0.25511</v>
      </c>
      <c r="U31" s="10">
        <f t="shared" si="21"/>
        <v>0.25600000000000001</v>
      </c>
      <c r="V31" s="10">
        <f t="shared" si="22"/>
        <v>0.25600000000000001</v>
      </c>
      <c r="W31" s="10">
        <f t="shared" si="23"/>
        <v>0.25600000000000001</v>
      </c>
      <c r="X31" s="10">
        <f t="shared" si="24"/>
        <v>0.25600000000000001</v>
      </c>
      <c r="Y31" s="10">
        <f t="shared" si="25"/>
        <v>0.25600000000000001</v>
      </c>
      <c r="Z31" s="10">
        <f t="shared" si="26"/>
        <v>0.25600000000000001</v>
      </c>
      <c r="AA31" s="10">
        <f t="shared" si="27"/>
        <v>0.25600000000000001</v>
      </c>
      <c r="AB31" s="10">
        <f t="shared" si="28"/>
        <v>0.25600000000000001</v>
      </c>
      <c r="AC31" s="10">
        <f t="shared" si="29"/>
        <v>0.25600000000000001</v>
      </c>
      <c r="AS31" s="7" t="s">
        <v>399</v>
      </c>
      <c r="AT31" s="20">
        <v>9.0787237330918025</v>
      </c>
      <c r="AU31" s="20">
        <v>9.0787237330918025</v>
      </c>
      <c r="AV31" s="20">
        <v>9.0787237330918025</v>
      </c>
      <c r="AW31" s="20">
        <v>9.0787237330918025</v>
      </c>
      <c r="AX31" s="20">
        <v>2.0379642150435302</v>
      </c>
      <c r="AY31" s="20">
        <v>2.0379642150435302</v>
      </c>
      <c r="AZ31" s="20">
        <v>2.0379642150435302</v>
      </c>
      <c r="BA31" s="20">
        <v>2.0379642150435302</v>
      </c>
      <c r="BB31" s="20"/>
      <c r="BC31" s="20"/>
    </row>
    <row r="32" spans="2:55">
      <c r="B32" t="s">
        <v>1000</v>
      </c>
      <c r="C32" t="s">
        <v>190</v>
      </c>
      <c r="E32">
        <v>0.57453399999999999</v>
      </c>
      <c r="F32">
        <v>0.70453399999999999</v>
      </c>
      <c r="G32">
        <v>0.78453399999999995</v>
      </c>
      <c r="H32">
        <v>0.98453400000000002</v>
      </c>
      <c r="I32">
        <v>0.98453400000000002</v>
      </c>
      <c r="J32">
        <v>0.98453400000000002</v>
      </c>
      <c r="K32">
        <v>0.98453400000000002</v>
      </c>
      <c r="L32">
        <v>0.98453400000000002</v>
      </c>
      <c r="M32">
        <v>0.98453400000000002</v>
      </c>
      <c r="O32" t="str">
        <f t="shared" si="0"/>
        <v>기타재생</v>
      </c>
      <c r="P32" t="str">
        <f t="shared" si="1"/>
        <v>바이오</v>
      </c>
      <c r="S32" t="s">
        <v>247</v>
      </c>
      <c r="T32" s="10">
        <f t="shared" si="20"/>
        <v>0.73335845355185902</v>
      </c>
      <c r="U32" s="10">
        <f t="shared" si="21"/>
        <v>1.307892453551859</v>
      </c>
      <c r="V32" s="10">
        <f t="shared" si="22"/>
        <v>1.4378924535518589</v>
      </c>
      <c r="W32" s="10">
        <f t="shared" si="23"/>
        <v>1.517892453551859</v>
      </c>
      <c r="X32" s="10">
        <f t="shared" si="24"/>
        <v>1.5479120000000002</v>
      </c>
      <c r="Y32" s="10">
        <f t="shared" si="25"/>
        <v>1.5479120000000002</v>
      </c>
      <c r="Z32" s="10">
        <f t="shared" si="26"/>
        <v>1.5479120000000002</v>
      </c>
      <c r="AA32" s="10">
        <f t="shared" si="27"/>
        <v>1.5479120000000002</v>
      </c>
      <c r="AB32" s="10">
        <f t="shared" si="28"/>
        <v>1.5479120000000002</v>
      </c>
      <c r="AC32" s="10">
        <f t="shared" si="29"/>
        <v>1.5479120000000002</v>
      </c>
      <c r="AH32" s="11"/>
      <c r="AT32" s="27">
        <f>SUM(AT19:AT31)</f>
        <v>118.26573751809183</v>
      </c>
      <c r="AU32" s="27">
        <f t="shared" ref="AU32:BA32" si="30">SUM(AU19:AU31)</f>
        <v>132.38976040526302</v>
      </c>
      <c r="AV32" s="27">
        <f t="shared" si="30"/>
        <v>168.57004306428803</v>
      </c>
      <c r="AW32" s="27">
        <f t="shared" si="30"/>
        <v>204.52332469305006</v>
      </c>
      <c r="AX32" s="27">
        <f t="shared" si="30"/>
        <v>241.66716978394763</v>
      </c>
      <c r="AY32" s="27">
        <f t="shared" si="30"/>
        <v>303.65317024300811</v>
      </c>
      <c r="AZ32" s="27">
        <f t="shared" si="30"/>
        <v>446.19181143273948</v>
      </c>
      <c r="BA32" s="27">
        <f t="shared" si="30"/>
        <v>640.53111310012105</v>
      </c>
      <c r="BB32" s="20"/>
      <c r="BC32" s="20"/>
    </row>
    <row r="33" spans="2:33">
      <c r="B33" t="s">
        <v>1000</v>
      </c>
      <c r="C33" t="s">
        <v>191</v>
      </c>
      <c r="D33">
        <v>6.8956000000000003E-2</v>
      </c>
      <c r="E33">
        <v>6.8956000000000003E-2</v>
      </c>
      <c r="F33">
        <v>6.8956000000000003E-2</v>
      </c>
      <c r="G33">
        <v>6.8956000000000003E-2</v>
      </c>
      <c r="H33">
        <v>6.8956000000000003E-2</v>
      </c>
      <c r="I33">
        <v>6.8956000000000003E-2</v>
      </c>
      <c r="J33">
        <v>6.8956000000000003E-2</v>
      </c>
      <c r="K33">
        <v>6.8956000000000003E-2</v>
      </c>
      <c r="L33">
        <v>6.8956000000000003E-2</v>
      </c>
      <c r="M33">
        <v>6.8956000000000003E-2</v>
      </c>
      <c r="O33" t="str">
        <f t="shared" si="0"/>
        <v>기타재생</v>
      </c>
      <c r="P33" t="str">
        <f t="shared" si="1"/>
        <v>바이오</v>
      </c>
      <c r="S33" t="s">
        <v>248</v>
      </c>
      <c r="T33" s="10">
        <f t="shared" si="20"/>
        <v>0.47846990409004697</v>
      </c>
      <c r="U33" s="10">
        <f t="shared" si="21"/>
        <v>0.47846990409004697</v>
      </c>
      <c r="V33" s="10">
        <f t="shared" si="22"/>
        <v>0.47846990409004697</v>
      </c>
      <c r="W33" s="10">
        <f t="shared" si="23"/>
        <v>0.47846990409004697</v>
      </c>
      <c r="X33" s="10">
        <f t="shared" si="24"/>
        <v>0.21152899999999999</v>
      </c>
      <c r="Y33" s="10">
        <f t="shared" si="25"/>
        <v>0.21152899999999999</v>
      </c>
      <c r="Z33" s="10">
        <f t="shared" si="26"/>
        <v>0.21152899999999999</v>
      </c>
      <c r="AA33" s="10">
        <f t="shared" si="27"/>
        <v>0.21152899999999999</v>
      </c>
      <c r="AB33" s="10">
        <f t="shared" si="28"/>
        <v>0.21152899999999999</v>
      </c>
      <c r="AC33" s="10">
        <f t="shared" si="29"/>
        <v>0.21152899999999999</v>
      </c>
    </row>
    <row r="34" spans="2:33">
      <c r="B34" t="s">
        <v>1000</v>
      </c>
      <c r="C34" t="s">
        <v>192</v>
      </c>
      <c r="D34">
        <v>6.8956000000000003E-2</v>
      </c>
      <c r="E34">
        <v>6.8956000000000003E-2</v>
      </c>
      <c r="F34">
        <v>6.8956000000000003E-2</v>
      </c>
      <c r="G34">
        <v>6.8956000000000003E-2</v>
      </c>
      <c r="H34">
        <v>6.8956000000000003E-2</v>
      </c>
      <c r="I34">
        <v>6.8956000000000003E-2</v>
      </c>
      <c r="J34">
        <v>6.8956000000000003E-2</v>
      </c>
      <c r="K34">
        <v>6.8956000000000003E-2</v>
      </c>
      <c r="L34">
        <v>6.8956000000000003E-2</v>
      </c>
      <c r="M34">
        <v>6.8956000000000003E-2</v>
      </c>
      <c r="O34" t="str">
        <f t="shared" si="0"/>
        <v>기타재생</v>
      </c>
      <c r="P34" t="str">
        <f t="shared" si="1"/>
        <v>바이오</v>
      </c>
      <c r="S34" t="s">
        <v>249</v>
      </c>
      <c r="T34" s="10">
        <f t="shared" si="20"/>
        <v>1.3554999999999999</v>
      </c>
      <c r="U34" s="10">
        <f t="shared" si="21"/>
        <v>1.3554999999999999</v>
      </c>
      <c r="V34" s="10">
        <f t="shared" si="22"/>
        <v>1.3554999999999999</v>
      </c>
      <c r="W34" s="10">
        <f t="shared" si="23"/>
        <v>1.3554999999999999</v>
      </c>
      <c r="X34" s="10">
        <f t="shared" si="24"/>
        <v>1.3554999999999999</v>
      </c>
      <c r="Y34" s="10">
        <f t="shared" si="25"/>
        <v>1.3554999999999999</v>
      </c>
      <c r="Z34" s="10">
        <f t="shared" si="26"/>
        <v>1.3554999999999999</v>
      </c>
      <c r="AA34" s="10">
        <f t="shared" si="27"/>
        <v>1.3554999999999999</v>
      </c>
      <c r="AB34" s="10">
        <f t="shared" si="28"/>
        <v>1.3554999999999999</v>
      </c>
      <c r="AC34" s="10">
        <f t="shared" si="29"/>
        <v>1.3554999999999999</v>
      </c>
    </row>
    <row r="35" spans="2:33">
      <c r="B35" t="s">
        <v>1000</v>
      </c>
      <c r="C35" t="s">
        <v>193</v>
      </c>
      <c r="D35">
        <v>1.2148224000000001</v>
      </c>
      <c r="E35">
        <v>1.2148224000000001</v>
      </c>
      <c r="F35">
        <v>1.2148224000000001</v>
      </c>
      <c r="G35">
        <v>1.2148224000000001</v>
      </c>
      <c r="H35">
        <v>1.2148224000000001</v>
      </c>
      <c r="O35" t="str">
        <f t="shared" si="0"/>
        <v>풍력</v>
      </c>
      <c r="P35" t="str">
        <f t="shared" si="1"/>
        <v>풍력</v>
      </c>
      <c r="S35" t="s">
        <v>250</v>
      </c>
      <c r="T35" s="10">
        <f t="shared" si="20"/>
        <v>0.29099999999999998</v>
      </c>
      <c r="U35" s="10">
        <f t="shared" si="21"/>
        <v>0.57999999999999996</v>
      </c>
      <c r="V35" s="10">
        <f t="shared" si="22"/>
        <v>1.5999999999999999</v>
      </c>
      <c r="W35" s="10">
        <f t="shared" si="23"/>
        <v>2.6</v>
      </c>
      <c r="X35" s="10">
        <f t="shared" si="24"/>
        <v>4</v>
      </c>
      <c r="Y35" s="10">
        <f t="shared" si="25"/>
        <v>8</v>
      </c>
      <c r="Z35" s="10">
        <f t="shared" si="26"/>
        <v>8</v>
      </c>
      <c r="AA35" s="10">
        <f t="shared" si="27"/>
        <v>8</v>
      </c>
      <c r="AB35" s="10">
        <f t="shared" si="28"/>
        <v>8</v>
      </c>
      <c r="AC35" s="10">
        <f t="shared" si="29"/>
        <v>8</v>
      </c>
    </row>
    <row r="36" spans="2:33">
      <c r="B36" t="s">
        <v>1000</v>
      </c>
      <c r="C36" t="s">
        <v>194</v>
      </c>
      <c r="E36">
        <v>0.17</v>
      </c>
      <c r="F36">
        <v>5.07</v>
      </c>
      <c r="G36">
        <v>5.9050000000000002</v>
      </c>
      <c r="H36">
        <v>24</v>
      </c>
      <c r="I36">
        <v>24</v>
      </c>
      <c r="J36">
        <v>24</v>
      </c>
      <c r="K36">
        <v>24</v>
      </c>
      <c r="L36">
        <v>24</v>
      </c>
      <c r="M36">
        <v>24</v>
      </c>
      <c r="O36" t="str">
        <f t="shared" si="0"/>
        <v>풍력</v>
      </c>
      <c r="P36" t="str">
        <f t="shared" si="1"/>
        <v>풍력</v>
      </c>
      <c r="S36" t="s">
        <v>251</v>
      </c>
      <c r="T36" s="10">
        <f t="shared" si="20"/>
        <v>0.34633000000000003</v>
      </c>
      <c r="U36" s="10">
        <f t="shared" si="21"/>
        <v>0.34633000000000003</v>
      </c>
      <c r="V36" s="10">
        <f t="shared" si="22"/>
        <v>0.34633000000000003</v>
      </c>
      <c r="W36" s="10">
        <f t="shared" si="23"/>
        <v>0.34633000000000003</v>
      </c>
      <c r="X36" s="10">
        <f t="shared" si="24"/>
        <v>0.34633000000000003</v>
      </c>
      <c r="Y36" s="10">
        <f t="shared" si="25"/>
        <v>0.34633000000000003</v>
      </c>
      <c r="Z36" s="10">
        <f t="shared" si="26"/>
        <v>0.34633000000000003</v>
      </c>
      <c r="AA36" s="10">
        <f t="shared" si="27"/>
        <v>0.34633000000000003</v>
      </c>
      <c r="AB36" s="10">
        <f t="shared" si="28"/>
        <v>0.34633000000000003</v>
      </c>
      <c r="AC36" s="10">
        <f t="shared" si="29"/>
        <v>0.34633000000000003</v>
      </c>
    </row>
    <row r="37" spans="2:33">
      <c r="B37" t="s">
        <v>1000</v>
      </c>
      <c r="C37" t="s">
        <v>195</v>
      </c>
      <c r="E37">
        <v>0.49</v>
      </c>
      <c r="F37">
        <v>2.94</v>
      </c>
      <c r="G37">
        <v>10.6</v>
      </c>
      <c r="H37">
        <v>10.6</v>
      </c>
      <c r="I37">
        <v>41</v>
      </c>
      <c r="J37">
        <v>41</v>
      </c>
      <c r="K37">
        <v>41</v>
      </c>
      <c r="L37">
        <v>41</v>
      </c>
      <c r="M37">
        <v>41</v>
      </c>
      <c r="O37" t="str">
        <f t="shared" ref="O37:O54" si="31">VLOOKUP(C37, TechList, 5, FALSE)</f>
        <v>해상풍력</v>
      </c>
      <c r="P37" t="str">
        <f t="shared" ref="P37:P54" si="32">VLOOKUP(C37, TechList, 7, FALSE)</f>
        <v>풍력</v>
      </c>
      <c r="S37" t="s">
        <v>252</v>
      </c>
      <c r="T37" s="10">
        <f t="shared" si="20"/>
        <v>0</v>
      </c>
      <c r="U37" s="10">
        <f t="shared" si="21"/>
        <v>0</v>
      </c>
      <c r="V37" s="10">
        <f t="shared" si="22"/>
        <v>0</v>
      </c>
      <c r="W37" s="10">
        <f t="shared" si="23"/>
        <v>0</v>
      </c>
      <c r="X37" s="10">
        <f t="shared" si="24"/>
        <v>0</v>
      </c>
      <c r="Y37" s="10">
        <f t="shared" si="25"/>
        <v>3.7333256416132299</v>
      </c>
      <c r="Z37" s="10">
        <f t="shared" si="26"/>
        <v>52.512291042454599</v>
      </c>
      <c r="AA37" s="10">
        <f t="shared" si="27"/>
        <v>68.879467505565202</v>
      </c>
      <c r="AB37" s="10">
        <f t="shared" si="28"/>
        <v>74.351995751815807</v>
      </c>
      <c r="AC37" s="10">
        <f t="shared" si="29"/>
        <v>74.384968139252805</v>
      </c>
    </row>
    <row r="38" spans="2:33">
      <c r="B38" t="s">
        <v>1000</v>
      </c>
      <c r="C38" t="s">
        <v>196</v>
      </c>
      <c r="D38">
        <v>0.21152899999999999</v>
      </c>
      <c r="E38">
        <v>0.21152899999999999</v>
      </c>
      <c r="F38">
        <v>0.21152899999999999</v>
      </c>
      <c r="G38">
        <v>0.21152899999999999</v>
      </c>
      <c r="H38">
        <v>0.21152899999999999</v>
      </c>
      <c r="I38">
        <v>0.21152899999999999</v>
      </c>
      <c r="J38">
        <v>0.21152899999999999</v>
      </c>
      <c r="K38">
        <v>0.21152899999999999</v>
      </c>
      <c r="L38">
        <v>0.21152899999999999</v>
      </c>
      <c r="M38">
        <v>0.21152899999999999</v>
      </c>
      <c r="O38" t="str">
        <f t="shared" si="31"/>
        <v>기타재생</v>
      </c>
      <c r="P38" t="str">
        <f t="shared" si="32"/>
        <v>폐기물</v>
      </c>
      <c r="S38" s="15" t="s">
        <v>255</v>
      </c>
      <c r="T38" s="16">
        <f>SUM(T28:T37)</f>
        <v>11.374977142641905</v>
      </c>
      <c r="U38" s="16">
        <f t="shared" ref="U38:AC38" si="33">SUM(U28:U37)</f>
        <v>22.185401142641901</v>
      </c>
      <c r="V38" s="16">
        <f t="shared" si="33"/>
        <v>47.850401142641914</v>
      </c>
      <c r="W38" s="16">
        <f t="shared" si="33"/>
        <v>170.31912633801389</v>
      </c>
      <c r="X38" s="16">
        <f t="shared" si="33"/>
        <v>338.60432507183299</v>
      </c>
      <c r="Y38" s="16">
        <f t="shared" si="33"/>
        <v>398.51389770783322</v>
      </c>
      <c r="Z38" s="16">
        <f t="shared" si="33"/>
        <v>500.15763904245455</v>
      </c>
      <c r="AA38" s="16">
        <f t="shared" si="33"/>
        <v>516.52481550556513</v>
      </c>
      <c r="AB38" s="16">
        <f t="shared" si="33"/>
        <v>521.99734375181572</v>
      </c>
      <c r="AC38" s="16">
        <f t="shared" si="33"/>
        <v>522.03031613925282</v>
      </c>
    </row>
    <row r="39" spans="2:33">
      <c r="B39" t="s">
        <v>1000</v>
      </c>
      <c r="C39" t="s">
        <v>197</v>
      </c>
      <c r="D39">
        <v>1.3554999999999999</v>
      </c>
      <c r="E39">
        <v>1.3554999999999999</v>
      </c>
      <c r="F39">
        <v>1.3554999999999999</v>
      </c>
      <c r="G39">
        <v>1.3554999999999999</v>
      </c>
      <c r="H39">
        <v>1.3554999999999999</v>
      </c>
      <c r="I39">
        <v>1.3554999999999999</v>
      </c>
      <c r="J39">
        <v>1.3554999999999999</v>
      </c>
      <c r="K39">
        <v>1.3554999999999999</v>
      </c>
      <c r="L39">
        <v>1.3554999999999999</v>
      </c>
      <c r="M39">
        <v>1.3554999999999999</v>
      </c>
      <c r="O39" t="str">
        <f t="shared" si="31"/>
        <v>기타재생</v>
      </c>
      <c r="P39" t="str">
        <f t="shared" si="32"/>
        <v>부생가스</v>
      </c>
    </row>
    <row r="40" spans="2:33">
      <c r="B40" t="s">
        <v>1000</v>
      </c>
      <c r="C40" t="s">
        <v>198</v>
      </c>
      <c r="D40">
        <v>0.25511</v>
      </c>
      <c r="E40">
        <v>0.255</v>
      </c>
      <c r="F40">
        <v>0.255</v>
      </c>
      <c r="G40">
        <v>0.255</v>
      </c>
      <c r="H40">
        <v>0.255</v>
      </c>
      <c r="I40">
        <v>0.255</v>
      </c>
      <c r="J40">
        <v>0.255</v>
      </c>
      <c r="K40">
        <v>0.255</v>
      </c>
      <c r="L40">
        <v>0.255</v>
      </c>
      <c r="M40">
        <v>0.255</v>
      </c>
      <c r="O40" t="str">
        <f t="shared" si="31"/>
        <v>기타재생</v>
      </c>
      <c r="P40" t="str">
        <f t="shared" si="32"/>
        <v>해양</v>
      </c>
      <c r="S40" s="2" t="s">
        <v>233</v>
      </c>
      <c r="U40" t="s">
        <v>240</v>
      </c>
      <c r="V40" t="s">
        <v>231</v>
      </c>
      <c r="W40" t="s">
        <v>232</v>
      </c>
      <c r="X40" t="s">
        <v>231</v>
      </c>
      <c r="Y40" t="s">
        <v>232</v>
      </c>
      <c r="Z40" t="s">
        <v>231</v>
      </c>
      <c r="AB40" t="s">
        <v>240</v>
      </c>
      <c r="AC40" t="s">
        <v>231</v>
      </c>
      <c r="AD40" t="s">
        <v>232</v>
      </c>
      <c r="AE40" t="s">
        <v>231</v>
      </c>
      <c r="AF40" t="s">
        <v>232</v>
      </c>
      <c r="AG40" t="s">
        <v>231</v>
      </c>
    </row>
    <row r="41" spans="2:33">
      <c r="B41" t="s">
        <v>1000</v>
      </c>
      <c r="C41" t="s">
        <v>199</v>
      </c>
      <c r="E41">
        <v>1E-3</v>
      </c>
      <c r="F41">
        <v>1E-3</v>
      </c>
      <c r="G41">
        <v>1E-3</v>
      </c>
      <c r="H41">
        <v>1E-3</v>
      </c>
      <c r="I41">
        <v>1E-3</v>
      </c>
      <c r="J41">
        <v>1E-3</v>
      </c>
      <c r="K41">
        <v>1E-3</v>
      </c>
      <c r="L41">
        <v>1E-3</v>
      </c>
      <c r="M41">
        <v>1E-3</v>
      </c>
      <c r="O41" t="str">
        <f t="shared" si="31"/>
        <v>기타재생</v>
      </c>
      <c r="P41" t="str">
        <f t="shared" si="32"/>
        <v>해양</v>
      </c>
      <c r="U41">
        <v>2017</v>
      </c>
      <c r="V41">
        <v>2017</v>
      </c>
      <c r="W41">
        <v>2030</v>
      </c>
      <c r="X41">
        <v>2030</v>
      </c>
      <c r="Y41">
        <v>2034</v>
      </c>
      <c r="Z41">
        <v>2035</v>
      </c>
      <c r="AB41">
        <v>2017</v>
      </c>
      <c r="AC41">
        <v>2017</v>
      </c>
      <c r="AD41">
        <v>2030</v>
      </c>
      <c r="AE41">
        <v>2030</v>
      </c>
      <c r="AF41">
        <v>2034</v>
      </c>
      <c r="AG41">
        <v>2035</v>
      </c>
    </row>
    <row r="42" spans="2:33">
      <c r="B42" t="s">
        <v>1000</v>
      </c>
      <c r="C42" t="s">
        <v>345</v>
      </c>
      <c r="D42">
        <v>0.29099999999999998</v>
      </c>
      <c r="E42">
        <v>0.29099999999999998</v>
      </c>
      <c r="F42">
        <v>0.29099999999999998</v>
      </c>
      <c r="G42">
        <v>0.29099999999999998</v>
      </c>
      <c r="H42">
        <v>0.29099999999999998</v>
      </c>
      <c r="I42">
        <v>0.29099999999999998</v>
      </c>
      <c r="J42">
        <v>0.29099999999999998</v>
      </c>
      <c r="K42">
        <v>0.29099999999999998</v>
      </c>
      <c r="L42">
        <v>0.29099999999999998</v>
      </c>
      <c r="M42">
        <v>0.29099999999999998</v>
      </c>
      <c r="O42" t="str">
        <f t="shared" si="31"/>
        <v>신에너지</v>
      </c>
      <c r="P42" t="str">
        <f t="shared" si="32"/>
        <v>연료전지</v>
      </c>
      <c r="U42" s="14">
        <f>SUM(U43:U47)</f>
        <v>116.869</v>
      </c>
      <c r="V42" s="14">
        <f t="shared" ref="V42:Z42" si="34">SUM(V43:V47)</f>
        <v>118.26573751809181</v>
      </c>
      <c r="W42" s="14">
        <f t="shared" si="34"/>
        <v>171.4</v>
      </c>
      <c r="X42" s="14">
        <f t="shared" si="34"/>
        <v>285.38720371346375</v>
      </c>
      <c r="Y42" s="14">
        <f t="shared" si="34"/>
        <v>190.20000000000002</v>
      </c>
      <c r="Z42" s="14">
        <f t="shared" si="34"/>
        <v>442.83060007183303</v>
      </c>
      <c r="AB42" s="28">
        <f>SUM(AB43:AB49)</f>
        <v>1.0756316901830254</v>
      </c>
      <c r="AC42" s="14">
        <f t="shared" ref="AC42" si="35">SUM(AC43:AC48)</f>
        <v>1</v>
      </c>
      <c r="AD42" s="14">
        <f t="shared" ref="AD42" si="36">SUM(AD43:AD48)</f>
        <v>1</v>
      </c>
      <c r="AE42" s="14">
        <f>SUM(AE43:AE48)</f>
        <v>1</v>
      </c>
      <c r="AF42" s="14">
        <f>SUM(AF43:AF48)</f>
        <v>1</v>
      </c>
      <c r="AG42" s="14">
        <f>SUM(AG43:AG48)</f>
        <v>1</v>
      </c>
    </row>
    <row r="43" spans="2:33">
      <c r="B43" t="s">
        <v>1000</v>
      </c>
      <c r="C43" t="s">
        <v>346</v>
      </c>
      <c r="E43">
        <v>0.28899999999999998</v>
      </c>
      <c r="F43">
        <v>1.3089999999999999</v>
      </c>
      <c r="G43">
        <v>2.3090000000000002</v>
      </c>
      <c r="H43">
        <v>3.7090000000000001</v>
      </c>
      <c r="I43">
        <v>7.7089999999999996</v>
      </c>
      <c r="J43">
        <v>7.7089999999999996</v>
      </c>
      <c r="K43">
        <v>7.7089999999999996</v>
      </c>
      <c r="L43">
        <v>7.7089999999999996</v>
      </c>
      <c r="M43">
        <v>7.7089999999999996</v>
      </c>
      <c r="O43" t="str">
        <f t="shared" si="31"/>
        <v>신에너지</v>
      </c>
      <c r="P43" t="str">
        <f t="shared" si="32"/>
        <v>연료전지</v>
      </c>
      <c r="T43" t="s">
        <v>234</v>
      </c>
      <c r="U43" s="9">
        <v>22.5</v>
      </c>
      <c r="V43" s="9">
        <f>T5</f>
        <v>22.528683000000001</v>
      </c>
      <c r="W43" s="9">
        <v>20.399999999999999</v>
      </c>
      <c r="X43" s="9">
        <f>W5</f>
        <v>20.399999999999999</v>
      </c>
      <c r="Y43">
        <v>19.399999999999999</v>
      </c>
      <c r="Z43" s="9">
        <f>X5</f>
        <v>17.399999999999999</v>
      </c>
      <c r="AB43" s="24">
        <f t="shared" ref="AB43:AG47" si="37">U43/U$42</f>
        <v>0.1925232525306112</v>
      </c>
      <c r="AC43" s="24">
        <f t="shared" si="37"/>
        <v>0.19049205182146398</v>
      </c>
      <c r="AD43" s="24">
        <f t="shared" si="37"/>
        <v>0.11901983663943989</v>
      </c>
      <c r="AE43" s="24">
        <f t="shared" si="37"/>
        <v>7.1481831471610524E-2</v>
      </c>
      <c r="AF43" s="24">
        <f t="shared" si="37"/>
        <v>0.10199789695057832</v>
      </c>
      <c r="AG43" s="24">
        <f t="shared" si="37"/>
        <v>3.9292677599916281E-2</v>
      </c>
    </row>
    <row r="44" spans="2:33">
      <c r="B44" t="s">
        <v>1000</v>
      </c>
      <c r="C44" t="s">
        <v>819</v>
      </c>
      <c r="I44">
        <v>3.7333256416132299</v>
      </c>
      <c r="J44">
        <v>52.512291042454599</v>
      </c>
      <c r="K44">
        <v>68.879467505565202</v>
      </c>
      <c r="L44">
        <v>74.351995751815807</v>
      </c>
      <c r="M44">
        <v>74.384968139252805</v>
      </c>
      <c r="O44" t="str">
        <f t="shared" si="31"/>
        <v>신에너지</v>
      </c>
      <c r="P44" t="str">
        <f t="shared" si="32"/>
        <v>수소터빈</v>
      </c>
      <c r="T44" t="s">
        <v>235</v>
      </c>
      <c r="U44" s="9">
        <v>36.700000000000003</v>
      </c>
      <c r="V44" s="9">
        <f>T6+T22</f>
        <v>37.094900254097794</v>
      </c>
      <c r="W44" s="9">
        <v>32.6</v>
      </c>
      <c r="X44" s="9">
        <f>W6+W22</f>
        <v>32.414900254097788</v>
      </c>
      <c r="Y44">
        <v>29</v>
      </c>
      <c r="Z44" s="9">
        <f>X6+X22</f>
        <v>26.534577999999996</v>
      </c>
      <c r="AB44" s="24">
        <f t="shared" si="37"/>
        <v>0.31402681634993029</v>
      </c>
      <c r="AC44" s="24">
        <f t="shared" si="37"/>
        <v>0.31365720142254361</v>
      </c>
      <c r="AD44" s="24">
        <f t="shared" si="37"/>
        <v>0.19019836639439908</v>
      </c>
      <c r="AE44" s="24">
        <f t="shared" si="37"/>
        <v>0.11358217829080802</v>
      </c>
      <c r="AF44" s="24">
        <f t="shared" si="37"/>
        <v>0.15247108307045215</v>
      </c>
      <c r="AG44" s="24">
        <f t="shared" si="37"/>
        <v>5.9920380379530534E-2</v>
      </c>
    </row>
    <row r="45" spans="2:33">
      <c r="B45" t="s">
        <v>1000</v>
      </c>
      <c r="C45" t="s">
        <v>200</v>
      </c>
      <c r="G45">
        <v>14.3745004498504</v>
      </c>
      <c r="H45">
        <v>84.326897035616199</v>
      </c>
      <c r="I45">
        <v>86.201496087061003</v>
      </c>
      <c r="J45">
        <v>86.201496087061003</v>
      </c>
      <c r="K45">
        <v>71.826995637210601</v>
      </c>
      <c r="L45">
        <v>38.6970258797433</v>
      </c>
      <c r="M45">
        <v>38.739218488995803</v>
      </c>
      <c r="O45" t="str">
        <f t="shared" si="31"/>
        <v>ESS</v>
      </c>
      <c r="P45" t="str">
        <f t="shared" si="32"/>
        <v>ESS</v>
      </c>
      <c r="Q45" t="str">
        <f t="shared" ref="Q45:Q54" si="38">VLOOKUP(C45, TechList, 6, FALSE)</f>
        <v>ESS</v>
      </c>
      <c r="T45" t="s">
        <v>237</v>
      </c>
      <c r="U45" s="9">
        <v>37.853999999999999</v>
      </c>
      <c r="V45" s="9">
        <f>SUM(T9:T11,T25)</f>
        <v>37.703881382826481</v>
      </c>
      <c r="W45" s="9">
        <v>54.5</v>
      </c>
      <c r="X45" s="9">
        <f>SUM(W9:W11,W25)</f>
        <v>54.949881382826476</v>
      </c>
      <c r="Y45">
        <v>58.1</v>
      </c>
      <c r="Z45" s="9">
        <f>SUM(X9:X11,X25)</f>
        <v>52.691427000000004</v>
      </c>
      <c r="AB45" s="24">
        <f t="shared" si="37"/>
        <v>0.32390112005750027</v>
      </c>
      <c r="AC45" s="24">
        <f t="shared" si="37"/>
        <v>0.31880646224405185</v>
      </c>
      <c r="AD45" s="24">
        <f t="shared" si="37"/>
        <v>0.31796966161026835</v>
      </c>
      <c r="AE45" s="24">
        <f t="shared" si="37"/>
        <v>0.19254500786236234</v>
      </c>
      <c r="AF45" s="24">
        <f t="shared" si="37"/>
        <v>0.30546792849631965</v>
      </c>
      <c r="AG45" s="24">
        <f t="shared" si="37"/>
        <v>0.11898777318336347</v>
      </c>
    </row>
    <row r="46" spans="2:33">
      <c r="B46" t="s">
        <v>1000</v>
      </c>
      <c r="C46" t="s">
        <v>201</v>
      </c>
      <c r="D46" s="4">
        <v>1.7803222540977901</v>
      </c>
      <c r="E46" s="4">
        <v>1.7803222540977901</v>
      </c>
      <c r="F46" s="4">
        <v>1.7803222540977901</v>
      </c>
      <c r="G46" s="4">
        <v>1.7803222540977901</v>
      </c>
      <c r="O46" t="str">
        <f t="shared" si="31"/>
        <v>집단에너지</v>
      </c>
      <c r="P46" t="str">
        <f t="shared" si="32"/>
        <v>석탄</v>
      </c>
      <c r="Q46" t="str">
        <f t="shared" si="38"/>
        <v>석탄</v>
      </c>
      <c r="T46" t="s">
        <v>236</v>
      </c>
      <c r="U46" s="9">
        <v>10.976000000000001</v>
      </c>
      <c r="V46" s="9">
        <f>SUM(T12:T16,T24)</f>
        <v>11.374977142641907</v>
      </c>
      <c r="W46" s="9">
        <v>58</v>
      </c>
      <c r="X46" s="9">
        <f>SUM(W12:W16,W24)</f>
        <v>170.31912633801386</v>
      </c>
      <c r="Y46">
        <v>77.8</v>
      </c>
      <c r="Z46" s="9">
        <f>SUM(X12:X16,X24)</f>
        <v>338.60432507183305</v>
      </c>
      <c r="AB46" s="24">
        <f t="shared" si="37"/>
        <v>9.3917120878932836E-2</v>
      </c>
      <c r="AC46" s="24">
        <f t="shared" si="37"/>
        <v>9.6181509381800534E-2</v>
      </c>
      <c r="AD46" s="24">
        <f t="shared" si="37"/>
        <v>0.33838973162193697</v>
      </c>
      <c r="AE46" s="24">
        <f t="shared" si="37"/>
        <v>0.59680015123950247</v>
      </c>
      <c r="AF46" s="24">
        <f t="shared" si="37"/>
        <v>0.40904311251314401</v>
      </c>
      <c r="AG46" s="24">
        <f t="shared" si="37"/>
        <v>0.76463624017153942</v>
      </c>
    </row>
    <row r="47" spans="2:33">
      <c r="B47" t="s">
        <v>1000</v>
      </c>
      <c r="C47" t="s">
        <v>214</v>
      </c>
      <c r="D47" s="4">
        <v>0.18452400821477699</v>
      </c>
      <c r="E47" s="4">
        <v>0.18452400821477699</v>
      </c>
      <c r="F47" s="4">
        <v>0.18452400821477699</v>
      </c>
      <c r="G47" s="4">
        <v>0.18452400821477699</v>
      </c>
      <c r="O47" t="str">
        <f t="shared" si="31"/>
        <v>집단에너지</v>
      </c>
      <c r="P47" t="str">
        <f t="shared" si="32"/>
        <v>석유</v>
      </c>
      <c r="Q47" t="str">
        <f t="shared" si="38"/>
        <v>석유</v>
      </c>
      <c r="T47" t="s">
        <v>241</v>
      </c>
      <c r="U47" s="12">
        <f t="shared" ref="U47" si="39">U48+U49</f>
        <v>8.8390000000000004</v>
      </c>
      <c r="V47" s="9">
        <f>SUM(T8,T17,T23)</f>
        <v>9.5632957385256248</v>
      </c>
      <c r="W47" s="9">
        <v>5.9</v>
      </c>
      <c r="X47" s="9">
        <f>SUM(W8,W17,W23)</f>
        <v>7.303295738525625</v>
      </c>
      <c r="Y47">
        <v>5.9</v>
      </c>
      <c r="Z47" s="9">
        <f>SUM(X8,X17,X23)</f>
        <v>7.6002700000000001</v>
      </c>
      <c r="AB47" s="24">
        <f t="shared" si="37"/>
        <v>7.5631690183025443E-2</v>
      </c>
      <c r="AC47" s="24">
        <f t="shared" si="37"/>
        <v>8.0862775130140049E-2</v>
      </c>
      <c r="AD47" s="24">
        <f t="shared" si="37"/>
        <v>3.4422403733955657E-2</v>
      </c>
      <c r="AE47" s="24">
        <f t="shared" si="37"/>
        <v>2.5590831135716672E-2</v>
      </c>
      <c r="AF47" s="24">
        <f t="shared" si="37"/>
        <v>3.1019978969505781E-2</v>
      </c>
      <c r="AG47" s="24">
        <f t="shared" si="37"/>
        <v>1.7162928665650331E-2</v>
      </c>
    </row>
    <row r="48" spans="2:33">
      <c r="B48" t="s">
        <v>1000</v>
      </c>
      <c r="C48" t="s">
        <v>202</v>
      </c>
      <c r="D48" s="4">
        <v>7.7017741057912203E-2</v>
      </c>
      <c r="E48" s="4">
        <v>7.7017741057912203E-2</v>
      </c>
      <c r="F48" s="4">
        <v>7.7017741057912203E-2</v>
      </c>
      <c r="G48" s="4">
        <v>7.7017741057912203E-2</v>
      </c>
      <c r="O48" t="str">
        <f t="shared" si="31"/>
        <v>집단에너지</v>
      </c>
      <c r="P48" t="str">
        <f t="shared" si="32"/>
        <v>석유</v>
      </c>
      <c r="Q48" t="str">
        <f t="shared" si="38"/>
        <v>석유</v>
      </c>
      <c r="T48" s="15" t="s">
        <v>238</v>
      </c>
      <c r="U48" s="14">
        <v>4.7</v>
      </c>
      <c r="V48" s="9"/>
      <c r="W48" s="9"/>
      <c r="X48" s="9"/>
      <c r="Z48" s="9"/>
      <c r="AB48" s="23">
        <f>U48/U$42</f>
        <v>4.0215968306394338E-2</v>
      </c>
    </row>
    <row r="49" spans="2:28">
      <c r="B49" t="s">
        <v>1000</v>
      </c>
      <c r="C49" t="s">
        <v>203</v>
      </c>
      <c r="D49" s="4">
        <v>0.246178300523061</v>
      </c>
      <c r="E49" s="4">
        <v>0.246178300523061</v>
      </c>
      <c r="F49" s="4">
        <v>0.246178300523061</v>
      </c>
      <c r="G49" s="4">
        <v>0.246178300523061</v>
      </c>
      <c r="O49" t="str">
        <f t="shared" si="31"/>
        <v>집단에너지</v>
      </c>
      <c r="P49" t="str">
        <f t="shared" si="32"/>
        <v>석유</v>
      </c>
      <c r="Q49" t="str">
        <f t="shared" si="38"/>
        <v>석유</v>
      </c>
      <c r="T49" s="15" t="s">
        <v>239</v>
      </c>
      <c r="U49" s="14">
        <v>4.1390000000000002</v>
      </c>
      <c r="X49" s="9"/>
      <c r="Z49" s="9"/>
      <c r="AB49" s="23">
        <f>U49/U$42</f>
        <v>3.5415721876631105E-2</v>
      </c>
    </row>
    <row r="50" spans="2:28">
      <c r="B50" t="s">
        <v>1000</v>
      </c>
      <c r="C50" t="s">
        <v>215</v>
      </c>
      <c r="D50" s="4">
        <v>0.16998045355185901</v>
      </c>
      <c r="E50" s="4">
        <v>0.16998045355185901</v>
      </c>
      <c r="F50" s="4">
        <v>0.16998045355185901</v>
      </c>
      <c r="G50" s="4">
        <v>0.16998045355185901</v>
      </c>
      <c r="H50" s="4"/>
      <c r="I50" s="4"/>
      <c r="J50" s="4"/>
      <c r="K50" s="4"/>
      <c r="L50" s="4"/>
      <c r="M50" s="4"/>
      <c r="N50" s="4"/>
      <c r="O50" t="str">
        <f t="shared" si="31"/>
        <v>집단에너지</v>
      </c>
      <c r="P50" t="str">
        <f t="shared" si="32"/>
        <v>바이오</v>
      </c>
      <c r="Q50" t="str">
        <f t="shared" si="38"/>
        <v>기타재생</v>
      </c>
      <c r="S50" s="2" t="s">
        <v>265</v>
      </c>
      <c r="W50" t="s">
        <v>232</v>
      </c>
      <c r="X50" t="s">
        <v>231</v>
      </c>
      <c r="Y50" t="s">
        <v>232</v>
      </c>
      <c r="Z50" t="s">
        <v>231</v>
      </c>
    </row>
    <row r="51" spans="2:28">
      <c r="B51" t="s">
        <v>1000</v>
      </c>
      <c r="C51" t="s">
        <v>216</v>
      </c>
      <c r="D51" s="4">
        <v>0.266940904090047</v>
      </c>
      <c r="E51" s="4">
        <v>0.266940904090047</v>
      </c>
      <c r="F51" s="4">
        <v>0.266940904090047</v>
      </c>
      <c r="G51" s="4">
        <v>0.266940904090047</v>
      </c>
      <c r="H51" s="4"/>
      <c r="I51" s="4"/>
      <c r="J51" s="4"/>
      <c r="K51" s="4"/>
      <c r="L51" s="4"/>
      <c r="M51" s="4"/>
      <c r="N51" s="4"/>
      <c r="O51" t="str">
        <f t="shared" si="31"/>
        <v>집단에너지</v>
      </c>
      <c r="P51" t="str">
        <f t="shared" si="32"/>
        <v>폐기물</v>
      </c>
      <c r="Q51" t="str">
        <f t="shared" si="38"/>
        <v>기타재생</v>
      </c>
      <c r="W51">
        <v>2030</v>
      </c>
      <c r="X51">
        <v>2030</v>
      </c>
      <c r="Y51">
        <v>2034</v>
      </c>
      <c r="Z51">
        <v>2035</v>
      </c>
    </row>
    <row r="52" spans="2:28">
      <c r="B52" t="s">
        <v>1000</v>
      </c>
      <c r="C52" t="s">
        <v>204</v>
      </c>
      <c r="D52" s="4">
        <v>0.49530568872987502</v>
      </c>
      <c r="E52" s="4">
        <v>0.49530568872987502</v>
      </c>
      <c r="F52" s="4">
        <v>0.49530568872987502</v>
      </c>
      <c r="G52" s="4">
        <v>0.49530568872987502</v>
      </c>
      <c r="H52" s="4"/>
      <c r="I52" s="4"/>
      <c r="J52" s="4"/>
      <c r="K52" s="4"/>
      <c r="L52" s="4"/>
      <c r="M52" s="4"/>
      <c r="N52" s="4"/>
      <c r="O52" t="str">
        <f t="shared" si="31"/>
        <v>집단에너지</v>
      </c>
      <c r="P52" t="str">
        <f t="shared" si="32"/>
        <v>석유</v>
      </c>
      <c r="Q52" t="str">
        <f t="shared" si="38"/>
        <v>석유</v>
      </c>
      <c r="T52" t="s">
        <v>255</v>
      </c>
      <c r="W52" s="14">
        <v>58.5</v>
      </c>
      <c r="X52" s="16">
        <f>W38</f>
        <v>170.31912633801389</v>
      </c>
      <c r="Y52" s="14">
        <f>SUM(Y53:Y62)</f>
        <v>78.765000000000001</v>
      </c>
      <c r="Z52" s="14">
        <f>SUM(Z53:Z62)</f>
        <v>338.60432507183299</v>
      </c>
    </row>
    <row r="53" spans="2:28">
      <c r="B53" t="s">
        <v>1000</v>
      </c>
      <c r="C53" t="s">
        <v>205</v>
      </c>
      <c r="D53" s="4">
        <v>5.8584543828264799</v>
      </c>
      <c r="E53" s="4">
        <v>5.8584543828264799</v>
      </c>
      <c r="F53" s="4">
        <v>5.8584543828264799</v>
      </c>
      <c r="G53" s="4">
        <v>5.8584543828264799</v>
      </c>
      <c r="H53" s="4"/>
      <c r="I53" s="4"/>
      <c r="J53" s="4"/>
      <c r="K53" s="4"/>
      <c r="L53" s="4"/>
      <c r="M53" s="4"/>
      <c r="N53" s="4"/>
      <c r="O53" t="str">
        <f t="shared" si="31"/>
        <v>집단에너지</v>
      </c>
      <c r="P53" t="str">
        <f t="shared" si="32"/>
        <v>천연가스CC</v>
      </c>
      <c r="Q53" t="str">
        <f t="shared" si="38"/>
        <v>천연가스CC</v>
      </c>
      <c r="T53" t="s">
        <v>243</v>
      </c>
      <c r="Y53" s="9">
        <v>45.594000000000001</v>
      </c>
      <c r="Z53" s="10">
        <f>X28</f>
        <v>293.14415467183301</v>
      </c>
    </row>
    <row r="54" spans="2:28">
      <c r="B54" t="s">
        <v>1000</v>
      </c>
      <c r="C54" t="s">
        <v>969</v>
      </c>
      <c r="D54" s="4"/>
      <c r="E54" s="4"/>
      <c r="F54" s="4"/>
      <c r="G54" s="4">
        <v>571.45739759140304</v>
      </c>
      <c r="H54" s="4">
        <v>571.45739759140304</v>
      </c>
      <c r="I54" s="4">
        <v>571.45739759140304</v>
      </c>
      <c r="J54" s="4">
        <v>571.45739759140304</v>
      </c>
      <c r="K54" s="4">
        <v>228.58295903656099</v>
      </c>
      <c r="L54" s="4"/>
      <c r="M54" s="4"/>
      <c r="N54" s="4"/>
      <c r="O54">
        <f t="shared" si="31"/>
        <v>0</v>
      </c>
      <c r="P54">
        <f t="shared" si="32"/>
        <v>0</v>
      </c>
      <c r="Q54">
        <f t="shared" si="38"/>
        <v>0</v>
      </c>
      <c r="T54" t="s">
        <v>244</v>
      </c>
      <c r="Y54" s="9">
        <v>24.873999999999999</v>
      </c>
      <c r="Z54" s="10">
        <f t="shared" ref="Z54:Z62" si="40">X29</f>
        <v>35.814822399999997</v>
      </c>
    </row>
    <row r="55" spans="2:28">
      <c r="B55" t="s">
        <v>1000</v>
      </c>
      <c r="C55" t="s">
        <v>217</v>
      </c>
      <c r="D55" s="4"/>
      <c r="E55" s="4"/>
      <c r="F55" s="4"/>
      <c r="G55" s="4">
        <v>538.714939128124</v>
      </c>
      <c r="H55" s="4">
        <v>538.714939128124</v>
      </c>
      <c r="I55" s="8">
        <v>538.714939128124</v>
      </c>
      <c r="J55" s="8">
        <v>538.714939128124</v>
      </c>
      <c r="K55" s="8">
        <v>215.48597565124999</v>
      </c>
      <c r="L55" s="8"/>
      <c r="M55" s="8"/>
      <c r="N55" s="8"/>
      <c r="O55">
        <f t="shared" ref="O55" si="41">VLOOKUP(C55, TechList, 5, FALSE)</f>
        <v>0</v>
      </c>
      <c r="P55">
        <f t="shared" ref="P55" si="42">VLOOKUP(C55, TechList, 7, FALSE)</f>
        <v>0</v>
      </c>
      <c r="Q55">
        <f t="shared" ref="Q55" si="43">VLOOKUP(C55, TechList, 6, FALSE)</f>
        <v>0</v>
      </c>
      <c r="T55" t="s">
        <v>245</v>
      </c>
      <c r="Y55" s="9">
        <v>2.085</v>
      </c>
      <c r="Z55" s="10">
        <f t="shared" si="40"/>
        <v>1.928077</v>
      </c>
    </row>
    <row r="56" spans="2:28">
      <c r="B56" t="s">
        <v>1000</v>
      </c>
      <c r="C56" t="s">
        <v>970</v>
      </c>
      <c r="J56">
        <v>138201.34206085201</v>
      </c>
      <c r="K56">
        <v>138201.34206085201</v>
      </c>
      <c r="L56">
        <v>189322.21315616701</v>
      </c>
      <c r="M56">
        <v>259860.379231648</v>
      </c>
      <c r="T56" t="s">
        <v>246</v>
      </c>
      <c r="Y56" s="9">
        <v>0.25600000000000001</v>
      </c>
      <c r="Z56" s="10">
        <f t="shared" si="40"/>
        <v>0.25600000000000001</v>
      </c>
    </row>
    <row r="57" spans="2:28">
      <c r="T57" t="s">
        <v>247</v>
      </c>
      <c r="Y57" s="9">
        <v>1.41</v>
      </c>
      <c r="Z57" s="10">
        <f t="shared" si="40"/>
        <v>1.5479120000000002</v>
      </c>
    </row>
    <row r="58" spans="2:28">
      <c r="T58" t="s">
        <v>248</v>
      </c>
      <c r="Y58" s="9" t="s">
        <v>253</v>
      </c>
      <c r="Z58" s="10">
        <f t="shared" si="40"/>
        <v>0.21152899999999999</v>
      </c>
    </row>
    <row r="59" spans="2:28">
      <c r="T59" t="s">
        <v>249</v>
      </c>
      <c r="Y59" s="9" t="s">
        <v>253</v>
      </c>
      <c r="Z59" s="10">
        <f t="shared" si="40"/>
        <v>1.3554999999999999</v>
      </c>
    </row>
    <row r="60" spans="2:28">
      <c r="T60" t="s">
        <v>250</v>
      </c>
      <c r="Y60" s="9">
        <v>4.2</v>
      </c>
      <c r="Z60" s="10">
        <f t="shared" si="40"/>
        <v>4</v>
      </c>
    </row>
    <row r="61" spans="2:28">
      <c r="T61" t="s">
        <v>251</v>
      </c>
      <c r="Y61" s="9">
        <v>0.34599999999999997</v>
      </c>
      <c r="Z61" s="10">
        <f t="shared" si="40"/>
        <v>0.34633000000000003</v>
      </c>
    </row>
    <row r="62" spans="2:28">
      <c r="T62" t="s">
        <v>252</v>
      </c>
      <c r="Z62" s="10">
        <f t="shared" si="40"/>
        <v>0</v>
      </c>
    </row>
    <row r="63" spans="2:28">
      <c r="S63" s="33" t="s">
        <v>263</v>
      </c>
    </row>
    <row r="65" spans="19:20">
      <c r="S65" s="2" t="s">
        <v>241</v>
      </c>
    </row>
    <row r="66" spans="19:20">
      <c r="S66" s="37" t="s">
        <v>301</v>
      </c>
    </row>
    <row r="67" spans="19:20">
      <c r="S67" s="37" t="s">
        <v>302</v>
      </c>
    </row>
    <row r="68" spans="19:20">
      <c r="T68" s="37" t="s">
        <v>303</v>
      </c>
    </row>
    <row r="69" spans="19:20">
      <c r="S69" s="37" t="s">
        <v>306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A79"/>
  <sheetViews>
    <sheetView topLeftCell="L1" zoomScale="70" zoomScaleNormal="70" workbookViewId="0">
      <selection activeCell="AA21" sqref="AA21"/>
    </sheetView>
  </sheetViews>
  <sheetFormatPr defaultRowHeight="16.5"/>
  <cols>
    <col min="2" max="2" width="12.875" customWidth="1"/>
    <col min="3" max="3" width="28.375" customWidth="1"/>
    <col min="4" max="13" width="10.25" bestFit="1" customWidth="1"/>
    <col min="19" max="19" width="12" customWidth="1"/>
    <col min="20" max="20" width="13.75" bestFit="1" customWidth="1"/>
    <col min="21" max="21" width="9.875" bestFit="1" customWidth="1"/>
    <col min="22" max="22" width="9.875" hidden="1" customWidth="1"/>
    <col min="23" max="23" width="10.625" bestFit="1" customWidth="1"/>
    <col min="24" max="24" width="10.625" hidden="1" customWidth="1"/>
    <col min="25" max="25" width="10.625" bestFit="1" customWidth="1"/>
    <col min="26" max="26" width="9.875" hidden="1" customWidth="1"/>
    <col min="27" max="27" width="10.75" customWidth="1"/>
    <col min="28" max="28" width="11.25" customWidth="1"/>
    <col min="29" max="29" width="11.125" customWidth="1"/>
    <col min="46" max="46" width="13.75" bestFit="1" customWidth="1"/>
    <col min="47" max="47" width="10.25" bestFit="1" customWidth="1"/>
    <col min="48" max="48" width="10.25" hidden="1" customWidth="1"/>
    <col min="49" max="49" width="10.25" bestFit="1" customWidth="1"/>
    <col min="50" max="50" width="10.25" hidden="1" customWidth="1"/>
    <col min="51" max="51" width="10.25" bestFit="1" customWidth="1"/>
    <col min="52" max="52" width="10.25" hidden="1" customWidth="1"/>
    <col min="53" max="53" width="10.25" bestFit="1" customWidth="1"/>
  </cols>
  <sheetData>
    <row r="1" spans="2:53">
      <c r="S1" s="2"/>
    </row>
    <row r="2" spans="2:53">
      <c r="B2" s="2" t="s">
        <v>161</v>
      </c>
    </row>
    <row r="3" spans="2:53">
      <c r="B3" t="s">
        <v>162</v>
      </c>
      <c r="S3" s="2" t="s">
        <v>218</v>
      </c>
      <c r="T3" s="102" t="str">
        <f>B5</f>
        <v>KIER_CN_BASE_HighH2TB</v>
      </c>
      <c r="AS3" t="s">
        <v>391</v>
      </c>
      <c r="AT3" s="5" t="s">
        <v>165</v>
      </c>
    </row>
    <row r="4" spans="2:53">
      <c r="B4" t="s">
        <v>163</v>
      </c>
      <c r="C4" t="s">
        <v>164</v>
      </c>
      <c r="D4">
        <v>2017</v>
      </c>
      <c r="E4">
        <v>2020</v>
      </c>
      <c r="F4">
        <v>2025</v>
      </c>
      <c r="G4">
        <v>2030</v>
      </c>
      <c r="H4">
        <v>2035</v>
      </c>
      <c r="I4">
        <v>2040</v>
      </c>
      <c r="J4">
        <v>2045</v>
      </c>
      <c r="K4">
        <v>2050</v>
      </c>
      <c r="L4">
        <v>2055</v>
      </c>
      <c r="M4">
        <v>2060</v>
      </c>
      <c r="S4" s="5"/>
      <c r="T4" s="5">
        <v>2017</v>
      </c>
      <c r="U4" s="5">
        <v>2020</v>
      </c>
      <c r="V4" s="5">
        <v>2025</v>
      </c>
      <c r="W4" s="5">
        <v>2030</v>
      </c>
      <c r="X4" s="5">
        <v>2035</v>
      </c>
      <c r="Y4" s="5">
        <v>2040</v>
      </c>
      <c r="Z4" s="5">
        <v>2045</v>
      </c>
      <c r="AA4" s="5">
        <v>2050</v>
      </c>
      <c r="AB4" s="5">
        <v>2055</v>
      </c>
      <c r="AC4" s="5">
        <v>2060</v>
      </c>
      <c r="AD4" s="5">
        <v>2017</v>
      </c>
      <c r="AE4" s="5">
        <v>2050</v>
      </c>
      <c r="AS4" s="5"/>
      <c r="AT4" s="5">
        <v>2017</v>
      </c>
      <c r="AU4" s="5">
        <v>2020</v>
      </c>
      <c r="AV4" s="5">
        <v>2025</v>
      </c>
      <c r="AW4" s="5">
        <v>2030</v>
      </c>
      <c r="AX4" s="5">
        <v>2035</v>
      </c>
      <c r="AY4" s="5">
        <v>2040</v>
      </c>
      <c r="AZ4" s="5">
        <v>2045</v>
      </c>
      <c r="BA4" s="5">
        <v>2050</v>
      </c>
    </row>
    <row r="5" spans="2:53">
      <c r="B5" t="s">
        <v>1000</v>
      </c>
      <c r="C5" t="s">
        <v>166</v>
      </c>
      <c r="D5" s="8">
        <v>8933.8433688425903</v>
      </c>
      <c r="E5" s="8">
        <v>11031.8927660719</v>
      </c>
      <c r="F5" s="8">
        <v>9185.0502008089406</v>
      </c>
      <c r="G5" s="8">
        <v>2842.2979798644901</v>
      </c>
      <c r="H5" s="8"/>
      <c r="I5" s="8"/>
      <c r="J5" s="8"/>
      <c r="K5" s="8"/>
      <c r="L5" s="8"/>
      <c r="M5" s="8"/>
      <c r="N5" s="3"/>
      <c r="O5" t="str">
        <f t="shared" ref="O5:O49" si="0">VLOOKUP(C5, TechList, 6, FALSE)</f>
        <v>Dummy</v>
      </c>
      <c r="P5" t="str">
        <f t="shared" ref="P5:P36" si="1">VLOOKUP(C5, TechList, 7, FALSE)</f>
        <v>Dummy</v>
      </c>
      <c r="S5" s="5" t="s">
        <v>219</v>
      </c>
      <c r="T5" s="18">
        <f>SUMIF($P$5:$P$53,$S5,D$5:D$53)</f>
        <v>147934.93182506389</v>
      </c>
      <c r="U5" s="18">
        <f t="shared" ref="U5:U19" si="2">SUMIF($O$5:$O$53,$S5,E$5:E$53)</f>
        <v>159953.13233645953</v>
      </c>
      <c r="V5" s="18">
        <f t="shared" ref="V5:V19" si="3">SUMIF($O$5:$O$53,$S5,F$5:F$53)</f>
        <v>174400.70901552943</v>
      </c>
      <c r="W5" s="18">
        <f t="shared" ref="W5:W19" si="4">SUMIF($O$5:$O$53,$S5,G$5:G$53)</f>
        <v>140347.88773953501</v>
      </c>
      <c r="X5" s="18">
        <f t="shared" ref="X5:X19" si="5">SUMIF($O$5:$O$53,$S5,H$5:H$53)</f>
        <v>119708.49248372111</v>
      </c>
      <c r="Y5" s="18">
        <f t="shared" ref="Y5:Y19" si="6">SUMIF($O$5:$O$53,$S5,I$5:I$53)</f>
        <v>105948.89564651169</v>
      </c>
      <c r="Z5" s="18">
        <f t="shared" ref="Z5:Z19" si="7">SUMIF($O$5:$O$53,$S5,J$5:J$53)</f>
        <v>78429.701972093098</v>
      </c>
      <c r="AA5" s="18">
        <f t="shared" ref="AA5:AA19" si="8">SUMIF($O$5:$O$53,$S5,K$5:K$53)</f>
        <v>78429.701972093098</v>
      </c>
      <c r="AB5" s="18">
        <f t="shared" ref="AB5:AB19" si="9">SUMIF($O$5:$O$53,$S5,L$5:L$53)</f>
        <v>57790.306716279112</v>
      </c>
      <c r="AC5" s="18">
        <f t="shared" ref="AC5:AC19" si="10">SUMIF($O$5:$O$53,$S5,M$5:M$53)</f>
        <v>57790.306716279112</v>
      </c>
      <c r="AD5" s="75">
        <f t="shared" ref="AD5:AD17" si="11">T5/$T$20</f>
        <v>0.27699558131655938</v>
      </c>
      <c r="AE5" s="75">
        <f t="shared" ref="AE5:AE19" si="12">AA5/$AA$20</f>
        <v>5.9044955963494891E-2</v>
      </c>
      <c r="AS5" s="5" t="s">
        <v>392</v>
      </c>
      <c r="AT5" s="18">
        <v>147934.93182506401</v>
      </c>
      <c r="AU5" s="18">
        <v>159953.13233645953</v>
      </c>
      <c r="AV5" s="18">
        <v>174400.70901552949</v>
      </c>
      <c r="AW5" s="18">
        <v>140347.88773953501</v>
      </c>
      <c r="AX5" s="18">
        <v>119708.492483721</v>
      </c>
      <c r="AY5" s="18">
        <v>105948.89564651169</v>
      </c>
      <c r="AZ5" s="18">
        <v>78429.701972093098</v>
      </c>
      <c r="BA5" s="18">
        <v>78429.701972093098</v>
      </c>
    </row>
    <row r="6" spans="2:53">
      <c r="B6" t="s">
        <v>1000</v>
      </c>
      <c r="C6" t="s">
        <v>167</v>
      </c>
      <c r="D6" s="8">
        <v>6898.0058734336699</v>
      </c>
      <c r="E6" s="8">
        <v>19521.320955842399</v>
      </c>
      <c r="F6" s="8">
        <v>42822.1292361952</v>
      </c>
      <c r="G6" s="8">
        <v>185573.18644422601</v>
      </c>
      <c r="H6" s="8">
        <v>380023.69854731101</v>
      </c>
      <c r="I6" s="8">
        <v>397964.68975419598</v>
      </c>
      <c r="J6" s="8">
        <v>396215.00521303603</v>
      </c>
      <c r="K6" s="8">
        <v>398411.58501177002</v>
      </c>
      <c r="L6" s="8">
        <v>362263.70658830099</v>
      </c>
      <c r="M6" s="8">
        <v>360263.90536039497</v>
      </c>
      <c r="N6" s="3"/>
      <c r="O6" t="str">
        <f t="shared" si="0"/>
        <v>Dummy</v>
      </c>
      <c r="P6" t="str">
        <f t="shared" si="1"/>
        <v>Dummy</v>
      </c>
      <c r="S6" s="5" t="s">
        <v>220</v>
      </c>
      <c r="T6" s="18">
        <f t="shared" ref="T6:T19" si="13">SUMIF($O$5:$O$53,$S6,D$5:D$53)</f>
        <v>236741.75158558291</v>
      </c>
      <c r="U6" s="18">
        <f t="shared" si="2"/>
        <v>236897.39135362828</v>
      </c>
      <c r="V6" s="18">
        <f t="shared" si="3"/>
        <v>225750.65587236997</v>
      </c>
      <c r="W6" s="18">
        <f t="shared" si="4"/>
        <v>10223.95925909116</v>
      </c>
      <c r="X6" s="18">
        <f t="shared" si="5"/>
        <v>0</v>
      </c>
      <c r="Y6" s="18">
        <f t="shared" si="6"/>
        <v>0</v>
      </c>
      <c r="Z6" s="18">
        <f t="shared" si="7"/>
        <v>0</v>
      </c>
      <c r="AA6" s="18">
        <f t="shared" si="8"/>
        <v>0</v>
      </c>
      <c r="AB6" s="18">
        <f t="shared" si="9"/>
        <v>0</v>
      </c>
      <c r="AC6" s="18">
        <f t="shared" si="10"/>
        <v>0</v>
      </c>
      <c r="AD6" s="75">
        <f t="shared" si="11"/>
        <v>0.44327880030319344</v>
      </c>
      <c r="AE6" s="75">
        <f t="shared" si="12"/>
        <v>0</v>
      </c>
      <c r="AS6" s="5" t="s">
        <v>122</v>
      </c>
      <c r="AT6" s="18">
        <v>236741.75158558291</v>
      </c>
      <c r="AU6" s="18">
        <v>236897.39135362828</v>
      </c>
      <c r="AV6" s="18">
        <v>225750.65587236898</v>
      </c>
      <c r="AW6" s="18">
        <v>168244.90605242044</v>
      </c>
      <c r="AX6" s="18">
        <v>141323.19874278587</v>
      </c>
      <c r="AY6" s="18">
        <v>105311.967519716</v>
      </c>
      <c r="AZ6" s="18">
        <v>94361.8314569512</v>
      </c>
      <c r="BA6" s="18">
        <v>43724.201380374558</v>
      </c>
    </row>
    <row r="7" spans="2:53">
      <c r="B7" t="s">
        <v>1000</v>
      </c>
      <c r="C7" t="s">
        <v>168</v>
      </c>
      <c r="D7" s="8">
        <v>2162.5906265184699</v>
      </c>
      <c r="E7" s="8">
        <v>3548.1222848397201</v>
      </c>
      <c r="F7" s="8">
        <v>19185.288056587298</v>
      </c>
      <c r="G7" s="8">
        <v>34900.426504390598</v>
      </c>
      <c r="H7" s="8">
        <v>69039.112569804405</v>
      </c>
      <c r="I7" s="8">
        <v>147919.883595386</v>
      </c>
      <c r="J7" s="8">
        <v>143149.03532383201</v>
      </c>
      <c r="K7" s="8">
        <v>113728.387065553</v>
      </c>
      <c r="L7" s="8">
        <v>135396.29715505301</v>
      </c>
      <c r="M7" s="8">
        <v>137869.821743537</v>
      </c>
      <c r="N7" s="3"/>
      <c r="O7" t="str">
        <f t="shared" si="0"/>
        <v>Dummy</v>
      </c>
      <c r="P7" t="str">
        <f t="shared" si="1"/>
        <v>Dummy</v>
      </c>
      <c r="S7" t="s">
        <v>330</v>
      </c>
      <c r="T7" s="18">
        <f t="shared" si="13"/>
        <v>0</v>
      </c>
      <c r="U7" s="18">
        <f t="shared" si="2"/>
        <v>0</v>
      </c>
      <c r="V7" s="18">
        <f t="shared" si="3"/>
        <v>0</v>
      </c>
      <c r="W7" s="18">
        <f t="shared" si="4"/>
        <v>0</v>
      </c>
      <c r="X7" s="18">
        <f t="shared" si="5"/>
        <v>0</v>
      </c>
      <c r="Y7" s="18">
        <f t="shared" si="6"/>
        <v>0</v>
      </c>
      <c r="Z7" s="18">
        <f t="shared" si="7"/>
        <v>0</v>
      </c>
      <c r="AA7" s="18">
        <f t="shared" si="8"/>
        <v>0</v>
      </c>
      <c r="AB7" s="18">
        <f t="shared" si="9"/>
        <v>0</v>
      </c>
      <c r="AC7" s="18">
        <f t="shared" si="10"/>
        <v>0</v>
      </c>
      <c r="AD7" s="75">
        <f t="shared" si="11"/>
        <v>0</v>
      </c>
      <c r="AE7" s="75">
        <f t="shared" si="12"/>
        <v>0</v>
      </c>
      <c r="AS7" t="s">
        <v>330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0</v>
      </c>
    </row>
    <row r="8" spans="2:53">
      <c r="B8" t="s">
        <v>1000</v>
      </c>
      <c r="C8" t="s">
        <v>169</v>
      </c>
      <c r="D8" s="8">
        <v>4428.6699875000804</v>
      </c>
      <c r="E8" s="8">
        <v>2979.7853023255798</v>
      </c>
      <c r="F8" s="8">
        <v>2979.7853023255798</v>
      </c>
      <c r="G8" s="8"/>
      <c r="H8" s="8"/>
      <c r="I8" s="8"/>
      <c r="J8" s="8"/>
      <c r="K8" s="8"/>
      <c r="L8" s="8"/>
      <c r="M8" s="8"/>
      <c r="N8" s="3"/>
      <c r="O8" t="str">
        <f t="shared" si="0"/>
        <v>석탄</v>
      </c>
      <c r="P8" t="str">
        <f t="shared" si="1"/>
        <v>석탄</v>
      </c>
      <c r="S8" s="5" t="s">
        <v>221</v>
      </c>
      <c r="T8" s="18">
        <f t="shared" si="13"/>
        <v>3221.8229586413031</v>
      </c>
      <c r="U8" s="18">
        <f t="shared" si="2"/>
        <v>1915.8158888014209</v>
      </c>
      <c r="V8" s="18">
        <f t="shared" si="3"/>
        <v>1915.81588880142</v>
      </c>
      <c r="W8" s="18">
        <f t="shared" si="4"/>
        <v>1415.866492923273</v>
      </c>
      <c r="X8" s="18">
        <f t="shared" si="5"/>
        <v>0</v>
      </c>
      <c r="Y8" s="18">
        <f t="shared" si="6"/>
        <v>0</v>
      </c>
      <c r="Z8" s="18">
        <f t="shared" si="7"/>
        <v>0</v>
      </c>
      <c r="AA8" s="18">
        <f t="shared" si="8"/>
        <v>0</v>
      </c>
      <c r="AB8" s="18">
        <f t="shared" si="9"/>
        <v>0</v>
      </c>
      <c r="AC8" s="18">
        <f t="shared" si="10"/>
        <v>0</v>
      </c>
      <c r="AD8" s="75">
        <f t="shared" si="11"/>
        <v>6.0325895467556153E-3</v>
      </c>
      <c r="AE8" s="75">
        <f t="shared" si="12"/>
        <v>0</v>
      </c>
      <c r="AS8" s="5" t="s">
        <v>124</v>
      </c>
      <c r="AT8" s="18">
        <v>3221.8229586413031</v>
      </c>
      <c r="AU8" s="18">
        <v>1915.81588880142</v>
      </c>
      <c r="AV8" s="18">
        <v>1915.8158888014209</v>
      </c>
      <c r="AW8" s="18">
        <v>1915.81588880142</v>
      </c>
      <c r="AX8" s="18">
        <v>0</v>
      </c>
      <c r="AY8" s="18">
        <v>0</v>
      </c>
      <c r="AZ8" s="18">
        <v>0</v>
      </c>
      <c r="BA8" s="18">
        <v>0</v>
      </c>
    </row>
    <row r="9" spans="2:53">
      <c r="B9" t="s">
        <v>1000</v>
      </c>
      <c r="C9" t="s">
        <v>170</v>
      </c>
      <c r="D9" s="8">
        <v>229808.27195677001</v>
      </c>
      <c r="E9" s="8">
        <v>228699.25263190101</v>
      </c>
      <c r="F9" s="8">
        <v>174961.46155153</v>
      </c>
      <c r="G9" s="8">
        <v>9001.5660994928603</v>
      </c>
      <c r="H9" s="8"/>
      <c r="I9" s="8"/>
      <c r="J9" s="8"/>
      <c r="K9" s="8"/>
      <c r="L9" s="8"/>
      <c r="M9" s="8"/>
      <c r="N9" s="3"/>
      <c r="O9" t="str">
        <f t="shared" si="0"/>
        <v>석탄</v>
      </c>
      <c r="P9" t="str">
        <f t="shared" si="1"/>
        <v>석탄</v>
      </c>
      <c r="S9" s="5" t="s">
        <v>222</v>
      </c>
      <c r="T9" s="18">
        <f t="shared" si="13"/>
        <v>117115.73592208809</v>
      </c>
      <c r="U9" s="18">
        <f t="shared" si="2"/>
        <v>121322.94623760886</v>
      </c>
      <c r="V9" s="18">
        <f t="shared" si="3"/>
        <v>131712.56042869744</v>
      </c>
      <c r="W9" s="18">
        <f t="shared" si="4"/>
        <v>285651.74964531604</v>
      </c>
      <c r="X9" s="18">
        <f t="shared" si="5"/>
        <v>176962.30523988529</v>
      </c>
      <c r="Y9" s="18">
        <f t="shared" si="6"/>
        <v>128946.83093761408</v>
      </c>
      <c r="Z9" s="18">
        <f t="shared" si="7"/>
        <v>12588.510435611601</v>
      </c>
      <c r="AA9" s="18">
        <f t="shared" si="8"/>
        <v>0</v>
      </c>
      <c r="AB9" s="18">
        <f t="shared" si="9"/>
        <v>0</v>
      </c>
      <c r="AC9" s="18">
        <f t="shared" si="10"/>
        <v>0</v>
      </c>
      <c r="AD9" s="75">
        <f t="shared" si="11"/>
        <v>0.2192892574650121</v>
      </c>
      <c r="AE9" s="75">
        <f t="shared" si="12"/>
        <v>0</v>
      </c>
      <c r="AS9" s="5" t="s">
        <v>135</v>
      </c>
      <c r="AT9" s="18">
        <v>55018.84218559078</v>
      </c>
      <c r="AU9" s="18">
        <v>50043.843068623777</v>
      </c>
      <c r="AV9" s="18">
        <v>34055.892247397009</v>
      </c>
      <c r="AW9" s="18">
        <v>108798.53370018216</v>
      </c>
      <c r="AX9" s="18">
        <v>128202.33373399616</v>
      </c>
      <c r="AY9" s="18">
        <v>141511.128085137</v>
      </c>
      <c r="AZ9" s="18">
        <v>135263.76166870914</v>
      </c>
      <c r="BA9" s="18">
        <v>130619.75894509783</v>
      </c>
    </row>
    <row r="10" spans="2:53">
      <c r="B10" t="s">
        <v>1000</v>
      </c>
      <c r="C10" t="s">
        <v>171</v>
      </c>
      <c r="D10" s="8"/>
      <c r="E10" s="8"/>
      <c r="F10" s="8">
        <v>42591.055599112697</v>
      </c>
      <c r="G10" s="8"/>
      <c r="H10" s="8"/>
      <c r="I10" s="8"/>
      <c r="J10" s="8"/>
      <c r="K10" s="8"/>
      <c r="L10" s="8"/>
      <c r="M10" s="8"/>
      <c r="N10" s="3"/>
      <c r="O10" t="str">
        <f t="shared" si="0"/>
        <v>석탄</v>
      </c>
      <c r="P10" t="str">
        <f t="shared" si="1"/>
        <v>석탄</v>
      </c>
      <c r="S10" t="s">
        <v>332</v>
      </c>
      <c r="T10" s="18">
        <f t="shared" si="13"/>
        <v>0</v>
      </c>
      <c r="U10" s="18">
        <f t="shared" si="2"/>
        <v>0</v>
      </c>
      <c r="V10" s="18">
        <f t="shared" si="3"/>
        <v>0</v>
      </c>
      <c r="W10" s="18">
        <f t="shared" si="4"/>
        <v>0</v>
      </c>
      <c r="X10" s="18">
        <f t="shared" si="5"/>
        <v>0</v>
      </c>
      <c r="Y10" s="18">
        <f t="shared" si="6"/>
        <v>0</v>
      </c>
      <c r="Z10" s="18">
        <f t="shared" si="7"/>
        <v>0</v>
      </c>
      <c r="AA10" s="18">
        <f t="shared" si="8"/>
        <v>43655.8707432519</v>
      </c>
      <c r="AB10" s="18">
        <f t="shared" si="9"/>
        <v>39816.395160261301</v>
      </c>
      <c r="AC10" s="18">
        <f t="shared" si="10"/>
        <v>39815.706347904103</v>
      </c>
      <c r="AD10" s="75">
        <f t="shared" si="11"/>
        <v>0</v>
      </c>
      <c r="AE10" s="75">
        <f t="shared" si="12"/>
        <v>3.2865851849093061E-2</v>
      </c>
      <c r="AS10" t="s">
        <v>332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</row>
    <row r="11" spans="2:53">
      <c r="B11" t="s">
        <v>1000</v>
      </c>
      <c r="C11" t="s">
        <v>172</v>
      </c>
      <c r="D11" s="8">
        <v>1286.33111539535</v>
      </c>
      <c r="E11" s="8">
        <v>2337.15165791442</v>
      </c>
      <c r="F11" s="8">
        <v>2337.15165791442</v>
      </c>
      <c r="G11" s="8">
        <v>2045.6833582883701</v>
      </c>
      <c r="H11" s="8"/>
      <c r="I11" s="8"/>
      <c r="J11" s="8"/>
      <c r="K11" s="8"/>
      <c r="L11" s="8"/>
      <c r="M11" s="8"/>
      <c r="N11" s="3"/>
      <c r="O11" t="str">
        <f t="shared" si="0"/>
        <v>신에너지</v>
      </c>
      <c r="P11" t="str">
        <f t="shared" si="1"/>
        <v>IGCC</v>
      </c>
      <c r="S11" s="5" t="s">
        <v>223</v>
      </c>
      <c r="T11" s="18">
        <f t="shared" si="13"/>
        <v>0</v>
      </c>
      <c r="U11" s="18">
        <f t="shared" si="2"/>
        <v>0</v>
      </c>
      <c r="V11" s="18">
        <f t="shared" si="3"/>
        <v>0</v>
      </c>
      <c r="W11" s="18">
        <f t="shared" si="4"/>
        <v>4562.7273969627304</v>
      </c>
      <c r="X11" s="18">
        <f t="shared" si="5"/>
        <v>0</v>
      </c>
      <c r="Y11" s="18">
        <f t="shared" si="6"/>
        <v>0</v>
      </c>
      <c r="Z11" s="18">
        <f t="shared" si="7"/>
        <v>0</v>
      </c>
      <c r="AA11" s="18">
        <f t="shared" si="8"/>
        <v>0</v>
      </c>
      <c r="AB11" s="18">
        <f t="shared" si="9"/>
        <v>0</v>
      </c>
      <c r="AC11" s="18">
        <f t="shared" si="10"/>
        <v>0</v>
      </c>
      <c r="AD11" s="75">
        <f t="shared" si="11"/>
        <v>0</v>
      </c>
      <c r="AE11" s="75">
        <f t="shared" si="12"/>
        <v>0</v>
      </c>
      <c r="AF11" t="s">
        <v>356</v>
      </c>
      <c r="AS11" s="5" t="s">
        <v>393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</row>
    <row r="12" spans="2:53">
      <c r="B12" t="s">
        <v>1000</v>
      </c>
      <c r="C12" t="s">
        <v>173</v>
      </c>
      <c r="D12" s="8">
        <v>21251.7156522101</v>
      </c>
      <c r="E12" s="8">
        <v>21251.7156522101</v>
      </c>
      <c r="F12" s="8">
        <v>21251.7156522101</v>
      </c>
      <c r="G12" s="8">
        <v>21251.7156522101</v>
      </c>
      <c r="H12" s="8">
        <v>19914.3192778212</v>
      </c>
      <c r="I12" s="8">
        <v>16251.414856716399</v>
      </c>
      <c r="J12" s="8">
        <v>12588.510435611601</v>
      </c>
      <c r="K12" s="8"/>
      <c r="L12" s="8"/>
      <c r="M12" s="8"/>
      <c r="N12" s="3"/>
      <c r="O12" t="str">
        <f t="shared" si="0"/>
        <v>천연가스CC</v>
      </c>
      <c r="P12" t="str">
        <f t="shared" si="1"/>
        <v>천연가스CC</v>
      </c>
      <c r="S12" s="5" t="s">
        <v>224</v>
      </c>
      <c r="T12" s="18">
        <f t="shared" si="13"/>
        <v>6898.0058734336699</v>
      </c>
      <c r="U12" s="18">
        <f t="shared" si="2"/>
        <v>19521.32095584237</v>
      </c>
      <c r="V12" s="18">
        <f t="shared" si="3"/>
        <v>42822.129236195171</v>
      </c>
      <c r="W12" s="18">
        <f t="shared" si="4"/>
        <v>196302.40259670644</v>
      </c>
      <c r="X12" s="18">
        <f t="shared" si="5"/>
        <v>398580.12192324427</v>
      </c>
      <c r="Y12" s="18">
        <f t="shared" si="6"/>
        <v>430772.29512475902</v>
      </c>
      <c r="Z12" s="18">
        <f t="shared" si="7"/>
        <v>502806.91552340297</v>
      </c>
      <c r="AA12" s="18">
        <f t="shared" si="8"/>
        <v>502806.91552340297</v>
      </c>
      <c r="AB12" s="18">
        <f t="shared" si="9"/>
        <v>502806.91552340297</v>
      </c>
      <c r="AC12" s="18">
        <f t="shared" si="10"/>
        <v>502806.91552340297</v>
      </c>
      <c r="AD12" s="75">
        <f t="shared" si="11"/>
        <v>1.2915929478348378E-2</v>
      </c>
      <c r="AE12" s="75">
        <f t="shared" si="12"/>
        <v>0.37853276805493541</v>
      </c>
      <c r="AF12" s="26">
        <f>AA12/(발전용량!AA12*8760)</f>
        <v>0.1555502702365405</v>
      </c>
      <c r="AS12" s="5" t="s">
        <v>394</v>
      </c>
      <c r="AT12" s="18">
        <v>6898.0058734336699</v>
      </c>
      <c r="AU12" s="18">
        <v>19521.32095584237</v>
      </c>
      <c r="AV12" s="18">
        <v>42822.129236195171</v>
      </c>
      <c r="AW12" s="18">
        <v>47156.152045670271</v>
      </c>
      <c r="AX12" s="18">
        <v>62171.338451458971</v>
      </c>
      <c r="AY12" s="18">
        <v>107997.970162317</v>
      </c>
      <c r="AZ12" s="18">
        <v>154084.73246442201</v>
      </c>
      <c r="BA12" s="18">
        <v>197858.36177845101</v>
      </c>
    </row>
    <row r="13" spans="2:53">
      <c r="B13" t="s">
        <v>1000</v>
      </c>
      <c r="C13" t="s">
        <v>174</v>
      </c>
      <c r="D13" s="8">
        <v>92656.809500989504</v>
      </c>
      <c r="E13" s="8">
        <v>80070.099135286306</v>
      </c>
      <c r="F13" s="8">
        <v>44448.012486417203</v>
      </c>
      <c r="G13" s="8">
        <v>158602.51393400901</v>
      </c>
      <c r="H13" s="8">
        <v>110054.318964119</v>
      </c>
      <c r="I13" s="8">
        <v>96580.807735398295</v>
      </c>
      <c r="J13" s="8"/>
      <c r="K13" s="8"/>
      <c r="L13" s="8"/>
      <c r="M13" s="8"/>
      <c r="N13" s="3"/>
      <c r="O13" t="str">
        <f t="shared" si="0"/>
        <v>천연가스CC</v>
      </c>
      <c r="P13" t="str">
        <f t="shared" si="1"/>
        <v>천연가스CC</v>
      </c>
      <c r="S13" s="5" t="s">
        <v>225</v>
      </c>
      <c r="T13" s="18">
        <f t="shared" si="13"/>
        <v>2162.5906265184699</v>
      </c>
      <c r="U13" s="18">
        <f t="shared" si="2"/>
        <v>2620.7918243270587</v>
      </c>
      <c r="V13" s="18">
        <f t="shared" si="3"/>
        <v>13070.834635091949</v>
      </c>
      <c r="W13" s="18">
        <f t="shared" si="4"/>
        <v>16140.501958665121</v>
      </c>
      <c r="X13" s="18">
        <f t="shared" si="5"/>
        <v>57024.598455727319</v>
      </c>
      <c r="Y13" s="18">
        <f t="shared" si="6"/>
        <v>54407.543509506999</v>
      </c>
      <c r="Z13" s="18">
        <f t="shared" si="7"/>
        <v>54407.543509506999</v>
      </c>
      <c r="AA13" s="18">
        <f t="shared" si="8"/>
        <v>54407.543509506999</v>
      </c>
      <c r="AB13" s="18">
        <f t="shared" si="9"/>
        <v>54407.543509506999</v>
      </c>
      <c r="AC13" s="18">
        <f t="shared" si="10"/>
        <v>53775.668785856302</v>
      </c>
      <c r="AD13" s="75">
        <f t="shared" si="11"/>
        <v>4.04926706865008E-3</v>
      </c>
      <c r="AE13" s="75">
        <f t="shared" si="12"/>
        <v>4.0960132830083221E-2</v>
      </c>
      <c r="AF13" s="26">
        <f>AA13/(발전용량!AA13*8760)</f>
        <v>0.25878778305511319</v>
      </c>
      <c r="AS13" s="5" t="s">
        <v>395</v>
      </c>
      <c r="AT13" s="18">
        <v>2162.5906265184699</v>
      </c>
      <c r="AU13" s="18">
        <v>2620.7918243270587</v>
      </c>
      <c r="AV13" s="18">
        <v>13070.834635091949</v>
      </c>
      <c r="AW13" s="18">
        <v>16140.501958665121</v>
      </c>
      <c r="AX13" s="18">
        <v>46288.53675544302</v>
      </c>
      <c r="AY13" s="18">
        <v>54407.543509506999</v>
      </c>
      <c r="AZ13" s="18">
        <v>54407.543509506999</v>
      </c>
      <c r="BA13" s="18">
        <v>54407.543509506999</v>
      </c>
    </row>
    <row r="14" spans="2:53">
      <c r="B14" t="s">
        <v>1000</v>
      </c>
      <c r="C14" t="s">
        <v>175</v>
      </c>
      <c r="D14" s="8"/>
      <c r="E14" s="8">
        <v>16103.407992243699</v>
      </c>
      <c r="F14" s="8">
        <v>63961.951397464298</v>
      </c>
      <c r="G14" s="8">
        <v>105593.481731754</v>
      </c>
      <c r="H14" s="8">
        <v>46993.666997945104</v>
      </c>
      <c r="I14" s="8">
        <v>16114.6083454994</v>
      </c>
      <c r="J14" s="8"/>
      <c r="K14" s="8"/>
      <c r="L14" s="8"/>
      <c r="M14" s="8"/>
      <c r="N14" s="3"/>
      <c r="O14" t="str">
        <f t="shared" si="0"/>
        <v>천연가스CC</v>
      </c>
      <c r="P14" t="str">
        <f t="shared" si="1"/>
        <v>천연가스CC</v>
      </c>
      <c r="S14" s="5" t="s">
        <v>226</v>
      </c>
      <c r="T14" s="18">
        <f t="shared" si="13"/>
        <v>0</v>
      </c>
      <c r="U14" s="18">
        <f t="shared" si="2"/>
        <v>927.33046051266695</v>
      </c>
      <c r="V14" s="18">
        <f t="shared" si="3"/>
        <v>6114.4534214953101</v>
      </c>
      <c r="W14" s="18">
        <f t="shared" si="4"/>
        <v>24029.998383365601</v>
      </c>
      <c r="X14" s="18">
        <f t="shared" si="5"/>
        <v>27394.198157036801</v>
      </c>
      <c r="Y14" s="18">
        <f t="shared" si="6"/>
        <v>118595.71382388</v>
      </c>
      <c r="Z14" s="18">
        <f t="shared" si="7"/>
        <v>118971.16180745501</v>
      </c>
      <c r="AA14" s="18">
        <f t="shared" si="8"/>
        <v>118971.16180745501</v>
      </c>
      <c r="AB14" s="18">
        <f t="shared" si="9"/>
        <v>118971.16180745501</v>
      </c>
      <c r="AC14" s="18">
        <f t="shared" si="10"/>
        <v>118971.16180745501</v>
      </c>
      <c r="AD14" s="75">
        <f t="shared" si="11"/>
        <v>0</v>
      </c>
      <c r="AE14" s="75">
        <f t="shared" si="12"/>
        <v>8.9566157121781745E-2</v>
      </c>
      <c r="AF14" s="26">
        <f>AA14/(발전용량!AA14*8760)</f>
        <v>0.33124836231054405</v>
      </c>
      <c r="AS14" s="5" t="s">
        <v>396</v>
      </c>
      <c r="AT14" s="18">
        <v>0</v>
      </c>
      <c r="AU14" s="18">
        <v>927.33046051266695</v>
      </c>
      <c r="AV14" s="18">
        <v>6114.4534214953101</v>
      </c>
      <c r="AW14" s="18">
        <v>24029.998383365601</v>
      </c>
      <c r="AX14" s="18">
        <v>24029.998383365601</v>
      </c>
      <c r="AY14" s="18">
        <v>24029.998383365601</v>
      </c>
      <c r="AZ14" s="18">
        <v>24029.998383365601</v>
      </c>
      <c r="BA14" s="18">
        <v>24029.998383365601</v>
      </c>
    </row>
    <row r="15" spans="2:53">
      <c r="B15" t="s">
        <v>1000</v>
      </c>
      <c r="C15" t="s">
        <v>703</v>
      </c>
      <c r="D15" s="8"/>
      <c r="E15" s="8"/>
      <c r="F15" s="8"/>
      <c r="G15" s="8"/>
      <c r="H15" s="8"/>
      <c r="I15" s="8"/>
      <c r="J15" s="8"/>
      <c r="K15" s="8">
        <v>43655.8707432519</v>
      </c>
      <c r="L15" s="8">
        <v>39816.395160261301</v>
      </c>
      <c r="M15" s="8">
        <v>39815.706347904103</v>
      </c>
      <c r="N15" s="3"/>
      <c r="O15" t="str">
        <f t="shared" si="0"/>
        <v>천연가스CC+CCS</v>
      </c>
      <c r="P15" t="str">
        <f t="shared" si="1"/>
        <v>천연가스CC+CCS</v>
      </c>
      <c r="S15" s="6" t="s">
        <v>158</v>
      </c>
      <c r="T15" s="18">
        <f t="shared" si="13"/>
        <v>17280.281687612947</v>
      </c>
      <c r="U15" s="18">
        <f t="shared" si="2"/>
        <v>21855.722592992068</v>
      </c>
      <c r="V15" s="18">
        <f t="shared" si="3"/>
        <v>23108.985234852538</v>
      </c>
      <c r="W15" s="18">
        <f t="shared" si="4"/>
        <v>23967.86452787583</v>
      </c>
      <c r="X15" s="18">
        <f t="shared" si="5"/>
        <v>26327.915751799501</v>
      </c>
      <c r="Y15" s="18">
        <f t="shared" si="6"/>
        <v>26322.396705994859</v>
      </c>
      <c r="Z15" s="18">
        <f t="shared" si="7"/>
        <v>26523.083009066479</v>
      </c>
      <c r="AA15" s="18">
        <f t="shared" si="8"/>
        <v>26523.083009066479</v>
      </c>
      <c r="AB15" s="18">
        <f t="shared" si="9"/>
        <v>26488.657960859975</v>
      </c>
      <c r="AC15" s="18">
        <f t="shared" si="10"/>
        <v>26486.312366392918</v>
      </c>
      <c r="AD15" s="75">
        <f t="shared" si="11"/>
        <v>3.2355858162252393E-2</v>
      </c>
      <c r="AE15" s="75">
        <f t="shared" si="12"/>
        <v>1.996761722802012E-2</v>
      </c>
      <c r="AS15" s="6" t="s">
        <v>158</v>
      </c>
      <c r="AT15" s="18">
        <v>17280.281687612944</v>
      </c>
      <c r="AU15" s="18">
        <v>21855.722592992057</v>
      </c>
      <c r="AV15" s="18">
        <v>23108.985234852389</v>
      </c>
      <c r="AW15" s="18">
        <v>23967.864527875841</v>
      </c>
      <c r="AX15" s="18">
        <v>25918.747493457195</v>
      </c>
      <c r="AY15" s="18">
        <v>25918.747493457195</v>
      </c>
      <c r="AZ15" s="18">
        <v>25918.747493457184</v>
      </c>
      <c r="BA15" s="18">
        <v>25918.747493457176</v>
      </c>
    </row>
    <row r="16" spans="2:53">
      <c r="B16" t="s">
        <v>1000</v>
      </c>
      <c r="C16" t="s">
        <v>176</v>
      </c>
      <c r="D16" s="8"/>
      <c r="E16" s="8"/>
      <c r="F16" s="8"/>
      <c r="G16" s="8">
        <v>4562.7273969627304</v>
      </c>
      <c r="H16" s="8"/>
      <c r="I16" s="8"/>
      <c r="J16" s="8"/>
      <c r="K16" s="8"/>
      <c r="L16" s="8"/>
      <c r="M16" s="8"/>
      <c r="N16" s="3"/>
      <c r="O16" t="str">
        <f t="shared" si="0"/>
        <v>천연가스CT</v>
      </c>
      <c r="P16" t="str">
        <f t="shared" si="1"/>
        <v>천연가스CT</v>
      </c>
      <c r="S16" t="s">
        <v>159</v>
      </c>
      <c r="T16" s="18">
        <f t="shared" si="13"/>
        <v>2714.5246826511702</v>
      </c>
      <c r="U16" s="18">
        <f t="shared" si="2"/>
        <v>5183.7230290772104</v>
      </c>
      <c r="V16" s="18">
        <f t="shared" si="3"/>
        <v>10189.7623369842</v>
      </c>
      <c r="W16" s="18">
        <f t="shared" si="4"/>
        <v>14806.175711776792</v>
      </c>
      <c r="X16" s="18">
        <f t="shared" si="5"/>
        <v>19631.52669767441</v>
      </c>
      <c r="Y16" s="18">
        <f t="shared" si="6"/>
        <v>60952.404730209004</v>
      </c>
      <c r="Z16" s="18">
        <f t="shared" si="7"/>
        <v>287899.99999999988</v>
      </c>
      <c r="AA16" s="18">
        <f t="shared" si="8"/>
        <v>470410.58355880488</v>
      </c>
      <c r="AB16" s="18">
        <f t="shared" si="9"/>
        <v>539053.91270423192</v>
      </c>
      <c r="AC16" s="18">
        <f t="shared" si="10"/>
        <v>539066.22750408587</v>
      </c>
      <c r="AD16" s="75">
        <f t="shared" si="11"/>
        <v>5.0827166592286701E-3</v>
      </c>
      <c r="AE16" s="96">
        <f t="shared" si="12"/>
        <v>0.35414353864145265</v>
      </c>
      <c r="AS16" t="s">
        <v>159</v>
      </c>
      <c r="AT16" s="18">
        <v>2714.5246826511602</v>
      </c>
      <c r="AU16" s="18">
        <v>8581.3715973503786</v>
      </c>
      <c r="AV16" s="18">
        <v>17214.21388057651</v>
      </c>
      <c r="AW16" s="18">
        <v>25870.924281368152</v>
      </c>
      <c r="AX16" s="18">
        <v>28388.7033511357</v>
      </c>
      <c r="AY16" s="18">
        <v>41600.205053263235</v>
      </c>
      <c r="AZ16" s="18">
        <v>41600.205053263235</v>
      </c>
      <c r="BA16" s="18">
        <v>49440.988867217035</v>
      </c>
    </row>
    <row r="17" spans="2:53">
      <c r="B17" t="s">
        <v>1000</v>
      </c>
      <c r="C17" t="s">
        <v>177</v>
      </c>
      <c r="D17" s="8"/>
      <c r="E17" s="8">
        <v>9631.7177860465199</v>
      </c>
      <c r="F17" s="8">
        <v>48158.588930232603</v>
      </c>
      <c r="G17" s="8">
        <v>48158.588930232603</v>
      </c>
      <c r="H17" s="8">
        <v>48158.588930232603</v>
      </c>
      <c r="I17" s="8">
        <v>48158.588930232603</v>
      </c>
      <c r="J17" s="8">
        <v>48158.588930232603</v>
      </c>
      <c r="K17" s="8">
        <v>48158.588930232603</v>
      </c>
      <c r="L17" s="8">
        <v>48158.588930232603</v>
      </c>
      <c r="M17" s="8">
        <v>48158.588930232603</v>
      </c>
      <c r="N17" s="3"/>
      <c r="O17" t="str">
        <f t="shared" si="0"/>
        <v>원자력</v>
      </c>
      <c r="P17" t="str">
        <f t="shared" si="1"/>
        <v>원자력</v>
      </c>
      <c r="S17" t="s">
        <v>986</v>
      </c>
      <c r="T17" s="18">
        <f t="shared" si="13"/>
        <v>0</v>
      </c>
      <c r="U17" s="18">
        <f t="shared" si="2"/>
        <v>0</v>
      </c>
      <c r="V17" s="18">
        <f t="shared" si="3"/>
        <v>0</v>
      </c>
      <c r="W17" s="18">
        <f t="shared" si="4"/>
        <v>0</v>
      </c>
      <c r="X17" s="18">
        <f t="shared" si="5"/>
        <v>0</v>
      </c>
      <c r="Y17" s="18">
        <f t="shared" si="6"/>
        <v>0</v>
      </c>
      <c r="Z17" s="18">
        <f t="shared" si="7"/>
        <v>11660.5922206012</v>
      </c>
      <c r="AA17" s="18">
        <f t="shared" si="8"/>
        <v>33100</v>
      </c>
      <c r="AB17" s="18">
        <f t="shared" si="9"/>
        <v>0</v>
      </c>
      <c r="AC17" s="18">
        <f t="shared" si="10"/>
        <v>0</v>
      </c>
      <c r="AD17" s="75">
        <f t="shared" si="11"/>
        <v>0</v>
      </c>
      <c r="AE17" s="75">
        <f t="shared" si="12"/>
        <v>2.4918978311138967E-2</v>
      </c>
      <c r="AS17" s="5" t="s">
        <v>397</v>
      </c>
      <c r="AT17" s="18">
        <v>0</v>
      </c>
      <c r="AU17" s="18">
        <v>4186.0465116279101</v>
      </c>
      <c r="AV17" s="18">
        <v>4186.0465116279702</v>
      </c>
      <c r="AW17" s="18">
        <v>4631.3706086096017</v>
      </c>
      <c r="AX17" s="18">
        <v>5789.2132607620297</v>
      </c>
      <c r="AY17" s="18">
        <v>5789.2132607620097</v>
      </c>
      <c r="AZ17" s="18">
        <v>7120.8104651163003</v>
      </c>
      <c r="BA17" s="18">
        <v>6757.83882313104</v>
      </c>
    </row>
    <row r="18" spans="2:53">
      <c r="B18" t="s">
        <v>1000</v>
      </c>
      <c r="C18" t="s">
        <v>178</v>
      </c>
      <c r="D18" s="8">
        <v>76905.344711496204</v>
      </c>
      <c r="E18" s="8">
        <v>78429.701972092997</v>
      </c>
      <c r="F18" s="8">
        <v>78429.701972093098</v>
      </c>
      <c r="G18" s="8">
        <v>78429.701972093098</v>
      </c>
      <c r="H18" s="8">
        <v>71549.903553488504</v>
      </c>
      <c r="I18" s="8">
        <v>57790.306716279098</v>
      </c>
      <c r="J18" s="8">
        <v>30271.113041860499</v>
      </c>
      <c r="K18" s="8">
        <v>30271.113041860499</v>
      </c>
      <c r="L18" s="8">
        <v>9631.7177860465108</v>
      </c>
      <c r="M18" s="8">
        <v>9631.7177860465108</v>
      </c>
      <c r="N18" s="3"/>
      <c r="O18" t="str">
        <f t="shared" si="0"/>
        <v>원자력</v>
      </c>
      <c r="P18" t="str">
        <f t="shared" si="1"/>
        <v>원자력</v>
      </c>
      <c r="S18" s="5" t="s">
        <v>227</v>
      </c>
      <c r="T18" s="18">
        <f t="shared" si="13"/>
        <v>0</v>
      </c>
      <c r="U18" s="18">
        <f t="shared" si="2"/>
        <v>4186.0465116279001</v>
      </c>
      <c r="V18" s="18">
        <f t="shared" si="3"/>
        <v>4186.0465116279101</v>
      </c>
      <c r="W18" s="18">
        <f t="shared" si="4"/>
        <v>4631.3706086096117</v>
      </c>
      <c r="X18" s="18">
        <f t="shared" si="5"/>
        <v>5789.2132607620097</v>
      </c>
      <c r="Y18" s="18">
        <f t="shared" si="6"/>
        <v>7120.8104651162903</v>
      </c>
      <c r="Z18" s="18">
        <f t="shared" si="7"/>
        <v>5789.2132607620097</v>
      </c>
      <c r="AA18" s="18">
        <f t="shared" si="8"/>
        <v>5789.2132607620097</v>
      </c>
      <c r="AB18" s="18">
        <f t="shared" si="9"/>
        <v>5789.2132607620097</v>
      </c>
      <c r="AC18" s="18">
        <f t="shared" si="10"/>
        <v>5789.2132607620097</v>
      </c>
      <c r="AE18" s="75">
        <f t="shared" si="12"/>
        <v>4.3583468182322241E-3</v>
      </c>
      <c r="AS18" s="5" t="s">
        <v>398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6348.7069279074103</v>
      </c>
      <c r="BA18" s="18">
        <v>8118.0043605766296</v>
      </c>
    </row>
    <row r="19" spans="2:53">
      <c r="B19" t="s">
        <v>1000</v>
      </c>
      <c r="C19" t="s">
        <v>179</v>
      </c>
      <c r="D19" s="8">
        <v>56329.7919597363</v>
      </c>
      <c r="E19" s="8">
        <v>57446.316795348903</v>
      </c>
      <c r="F19" s="8">
        <v>33367.022330232598</v>
      </c>
      <c r="G19" s="8">
        <v>13759.596837209299</v>
      </c>
      <c r="H19" s="8"/>
      <c r="I19" s="8"/>
      <c r="J19" s="8"/>
      <c r="K19" s="8"/>
      <c r="L19" s="8"/>
      <c r="M19" s="8"/>
      <c r="N19" s="3"/>
      <c r="O19" t="str">
        <f t="shared" si="0"/>
        <v>원자력</v>
      </c>
      <c r="P19" t="str">
        <f t="shared" si="1"/>
        <v>원자력</v>
      </c>
      <c r="S19" s="5" t="s">
        <v>228</v>
      </c>
      <c r="T19" s="18">
        <f t="shared" si="13"/>
        <v>0</v>
      </c>
      <c r="U19" s="18">
        <f t="shared" si="2"/>
        <v>0</v>
      </c>
      <c r="V19" s="18">
        <f t="shared" si="3"/>
        <v>0</v>
      </c>
      <c r="W19" s="18">
        <f t="shared" si="4"/>
        <v>16982.568007108199</v>
      </c>
      <c r="X19" s="18">
        <f t="shared" si="5"/>
        <v>105217.76586517401</v>
      </c>
      <c r="Y19" s="18">
        <f t="shared" si="6"/>
        <v>111432.758188554</v>
      </c>
      <c r="Z19" s="18">
        <f t="shared" si="7"/>
        <v>68057.3295042557</v>
      </c>
      <c r="AA19" s="18">
        <f t="shared" si="8"/>
        <v>63141.982797185803</v>
      </c>
      <c r="AB19" s="18">
        <f t="shared" si="9"/>
        <v>34533.401702868199</v>
      </c>
      <c r="AC19" s="18">
        <f t="shared" si="10"/>
        <v>34560.386574383498</v>
      </c>
      <c r="AE19" s="75">
        <f t="shared" si="12"/>
        <v>4.753576132463392E-2</v>
      </c>
      <c r="AF19" s="17">
        <f>SUM(D8:K49)-SUM(T5:AA19)</f>
        <v>-7.4505805969238281E-9</v>
      </c>
      <c r="AS19" t="s">
        <v>391</v>
      </c>
      <c r="AT19" s="44">
        <f t="shared" ref="AT19:AZ19" si="14">SUM(AT5:AT16)</f>
        <v>471972.75142509519</v>
      </c>
      <c r="AU19" s="44">
        <f t="shared" si="14"/>
        <v>502316.72007853765</v>
      </c>
      <c r="AV19" s="44">
        <f t="shared" si="14"/>
        <v>538453.68943230819</v>
      </c>
      <c r="AW19" s="44">
        <f t="shared" si="14"/>
        <v>556472.58457788394</v>
      </c>
      <c r="AX19" s="44">
        <f t="shared" si="14"/>
        <v>576031.34939536348</v>
      </c>
      <c r="AY19" s="44">
        <f t="shared" si="14"/>
        <v>606726.45585327467</v>
      </c>
      <c r="AZ19" s="44">
        <f t="shared" si="14"/>
        <v>608096.52200176835</v>
      </c>
      <c r="BA19" s="44">
        <f>SUM(BA5:BA16)</f>
        <v>604429.3023295633</v>
      </c>
    </row>
    <row r="20" spans="2:53">
      <c r="B20" t="s">
        <v>1000</v>
      </c>
      <c r="C20" t="s">
        <v>180</v>
      </c>
      <c r="D20" s="8">
        <v>14699.795153831399</v>
      </c>
      <c r="E20" s="8">
        <v>14445.3957829711</v>
      </c>
      <c r="F20" s="8">
        <v>14445.3957829711</v>
      </c>
      <c r="G20" s="8"/>
      <c r="H20" s="8"/>
      <c r="I20" s="8"/>
      <c r="J20" s="8"/>
      <c r="K20" s="8"/>
      <c r="L20" s="8"/>
      <c r="M20" s="8"/>
      <c r="N20" s="3"/>
      <c r="O20" t="str">
        <f t="shared" si="0"/>
        <v>원자력</v>
      </c>
      <c r="P20" t="str">
        <f t="shared" si="1"/>
        <v>원자력</v>
      </c>
      <c r="S20" s="15" t="s">
        <v>255</v>
      </c>
      <c r="T20" s="19">
        <f>SUM(T5:T17)</f>
        <v>534069.6451615924</v>
      </c>
      <c r="U20" s="19">
        <f t="shared" ref="U20:AC20" si="15">SUM(U5:U17)</f>
        <v>570198.17467924941</v>
      </c>
      <c r="V20" s="19">
        <f t="shared" si="15"/>
        <v>629085.90607001726</v>
      </c>
      <c r="W20" s="19">
        <f t="shared" si="15"/>
        <v>717449.13371221791</v>
      </c>
      <c r="X20" s="19">
        <f t="shared" si="15"/>
        <v>825629.15870908869</v>
      </c>
      <c r="Y20" s="19">
        <f t="shared" si="15"/>
        <v>925946.08047847555</v>
      </c>
      <c r="Z20" s="19">
        <f t="shared" si="15"/>
        <v>1093287.5084777372</v>
      </c>
      <c r="AA20" s="19">
        <f t="shared" si="15"/>
        <v>1328304.8601235813</v>
      </c>
      <c r="AB20" s="19">
        <f t="shared" si="15"/>
        <v>1339334.8933819972</v>
      </c>
      <c r="AC20" s="19">
        <f t="shared" si="15"/>
        <v>1338712.2990513763</v>
      </c>
      <c r="AE20" s="75">
        <f>AA20/T20</f>
        <v>2.4871379082435561</v>
      </c>
      <c r="AS20" s="5"/>
      <c r="AT20" s="5">
        <v>2017</v>
      </c>
      <c r="AU20" s="5">
        <v>2020</v>
      </c>
      <c r="AV20" s="5">
        <v>2025</v>
      </c>
      <c r="AW20" s="5">
        <v>2030</v>
      </c>
      <c r="AX20" s="5">
        <v>2035</v>
      </c>
      <c r="AY20" s="5">
        <v>2040</v>
      </c>
      <c r="AZ20" s="5">
        <v>2045</v>
      </c>
      <c r="BA20" s="5">
        <v>2050</v>
      </c>
    </row>
    <row r="21" spans="2:53">
      <c r="B21" t="s">
        <v>1000</v>
      </c>
      <c r="C21" t="s">
        <v>181</v>
      </c>
      <c r="D21" s="8">
        <v>2264.5580887697502</v>
      </c>
      <c r="E21" s="8">
        <v>2772.5675267720999</v>
      </c>
      <c r="F21" s="8">
        <v>2772.5675267720999</v>
      </c>
      <c r="G21" s="8">
        <v>2772.5675267720999</v>
      </c>
      <c r="H21" s="8">
        <v>2772.5675267720999</v>
      </c>
      <c r="I21" s="8">
        <v>2772.5675267720999</v>
      </c>
      <c r="J21" s="8">
        <v>2772.5675267720999</v>
      </c>
      <c r="K21" s="8">
        <v>2772.5675267720999</v>
      </c>
      <c r="L21" s="8">
        <v>2772.5675267720999</v>
      </c>
      <c r="M21" s="8">
        <v>2772.5675267720198</v>
      </c>
      <c r="N21" s="3"/>
      <c r="O21" t="str">
        <f t="shared" si="0"/>
        <v>기타재생</v>
      </c>
      <c r="P21" t="str">
        <f t="shared" si="1"/>
        <v>수력</v>
      </c>
      <c r="S21" s="36" t="s">
        <v>259</v>
      </c>
      <c r="T21" s="19">
        <f>T20*0.97</f>
        <v>518047.55580674461</v>
      </c>
      <c r="U21" s="19">
        <f t="shared" ref="U21:AC21" si="16">U20*0.97</f>
        <v>553092.22943887196</v>
      </c>
      <c r="V21" s="19">
        <f t="shared" si="16"/>
        <v>610213.32888791675</v>
      </c>
      <c r="W21" s="19">
        <f t="shared" si="16"/>
        <v>695925.65970085131</v>
      </c>
      <c r="X21" s="19">
        <f t="shared" si="16"/>
        <v>800860.283947816</v>
      </c>
      <c r="Y21" s="19">
        <f t="shared" si="16"/>
        <v>898167.6980641213</v>
      </c>
      <c r="Z21" s="19">
        <f t="shared" si="16"/>
        <v>1060488.8832234051</v>
      </c>
      <c r="AA21" s="19">
        <f t="shared" si="16"/>
        <v>1288455.7143198738</v>
      </c>
      <c r="AB21" s="19">
        <f t="shared" si="16"/>
        <v>1299154.8465805373</v>
      </c>
      <c r="AC21" s="19">
        <f t="shared" si="16"/>
        <v>1298550.930079835</v>
      </c>
      <c r="AS21" s="5" t="s">
        <v>392</v>
      </c>
      <c r="AT21" s="18">
        <v>147934.93182506389</v>
      </c>
      <c r="AU21" s="18">
        <v>159953.1323364597</v>
      </c>
      <c r="AV21" s="18">
        <v>174400.70901552943</v>
      </c>
      <c r="AW21" s="18">
        <v>140347.88773953501</v>
      </c>
      <c r="AX21" s="18">
        <v>119708.49248372111</v>
      </c>
      <c r="AY21" s="18">
        <v>105948.89564651169</v>
      </c>
      <c r="AZ21" s="18">
        <v>78429.701972093098</v>
      </c>
      <c r="BA21" s="18">
        <v>78429.701972093098</v>
      </c>
    </row>
    <row r="22" spans="2:53">
      <c r="B22" t="s">
        <v>1000</v>
      </c>
      <c r="C22" t="s">
        <v>182</v>
      </c>
      <c r="D22" s="8"/>
      <c r="E22" s="8">
        <v>4186.0465116279001</v>
      </c>
      <c r="F22" s="8">
        <v>4186.0465116279101</v>
      </c>
      <c r="G22" s="8">
        <v>4186.0465116279202</v>
      </c>
      <c r="H22" s="8">
        <v>4186.0465116279101</v>
      </c>
      <c r="I22" s="8">
        <v>5148.8937209302403</v>
      </c>
      <c r="J22" s="8">
        <v>4186.0465116279101</v>
      </c>
      <c r="K22" s="8">
        <v>4186.0465116279101</v>
      </c>
      <c r="L22" s="8">
        <v>4186.0465116279101</v>
      </c>
      <c r="M22" s="8">
        <v>4186.0465116279101</v>
      </c>
      <c r="N22" s="3"/>
      <c r="O22" t="str">
        <f t="shared" si="0"/>
        <v>양수</v>
      </c>
      <c r="P22" t="str">
        <f t="shared" si="1"/>
        <v>양수</v>
      </c>
      <c r="S22" s="38" t="s">
        <v>260</v>
      </c>
      <c r="T22" s="39">
        <v>516480</v>
      </c>
      <c r="U22" s="39">
        <v>529057.5</v>
      </c>
      <c r="V22" s="39">
        <v>552517</v>
      </c>
      <c r="W22" s="39">
        <v>577017.80000000005</v>
      </c>
      <c r="X22" s="39">
        <v>575386.4</v>
      </c>
      <c r="Y22" s="39">
        <v>567396.69999999995</v>
      </c>
      <c r="Z22" s="39">
        <v>550694.1</v>
      </c>
      <c r="AA22" s="39">
        <v>512701.7</v>
      </c>
      <c r="AB22" s="39">
        <v>515069.4</v>
      </c>
      <c r="AC22" s="39">
        <v>517576</v>
      </c>
      <c r="AS22" s="5" t="s">
        <v>122</v>
      </c>
      <c r="AT22" s="18">
        <v>236741.75158558291</v>
      </c>
      <c r="AU22" s="18">
        <v>236897.39135362828</v>
      </c>
      <c r="AV22" s="18">
        <v>225750.65587236898</v>
      </c>
      <c r="AW22" s="18">
        <v>151541.62466189411</v>
      </c>
      <c r="AX22" s="18">
        <v>66568.747884786004</v>
      </c>
      <c r="AY22" s="18">
        <v>0</v>
      </c>
      <c r="AZ22" s="18">
        <v>0</v>
      </c>
      <c r="BA22" s="18">
        <v>0</v>
      </c>
    </row>
    <row r="23" spans="2:53">
      <c r="B23" t="s">
        <v>1000</v>
      </c>
      <c r="C23" t="s">
        <v>183</v>
      </c>
      <c r="D23" s="8"/>
      <c r="E23" s="8"/>
      <c r="F23" s="8"/>
      <c r="G23" s="8">
        <v>445.32409698169198</v>
      </c>
      <c r="H23" s="8">
        <v>1603.1667491341</v>
      </c>
      <c r="I23" s="8">
        <v>1971.91674418605</v>
      </c>
      <c r="J23" s="8">
        <v>1603.1667491341</v>
      </c>
      <c r="K23" s="8">
        <v>1603.1667491341</v>
      </c>
      <c r="L23" s="8">
        <v>1603.1667491341</v>
      </c>
      <c r="M23" s="8">
        <v>1603.1667491341</v>
      </c>
      <c r="N23" s="3"/>
      <c r="O23" t="str">
        <f t="shared" si="0"/>
        <v>양수</v>
      </c>
      <c r="P23" t="str">
        <f t="shared" si="1"/>
        <v>양수</v>
      </c>
      <c r="S23" s="36" t="s">
        <v>261</v>
      </c>
      <c r="T23" s="34">
        <f>(T21-T22)/T22</f>
        <v>3.0350755242112199E-3</v>
      </c>
      <c r="U23" s="34">
        <f t="shared" ref="U23:AC23" si="17">(U21-U22)/U22</f>
        <v>4.5429333179988866E-2</v>
      </c>
      <c r="V23" s="34">
        <f t="shared" si="17"/>
        <v>0.10442453153100584</v>
      </c>
      <c r="W23" s="34">
        <f t="shared" si="17"/>
        <v>0.20607312235575964</v>
      </c>
      <c r="X23" s="34">
        <f t="shared" si="17"/>
        <v>0.39186516043447667</v>
      </c>
      <c r="Y23" s="34">
        <f t="shared" si="17"/>
        <v>0.58296249883744722</v>
      </c>
      <c r="Z23" s="34">
        <f t="shared" si="17"/>
        <v>0.92573133291859333</v>
      </c>
      <c r="AA23" s="34">
        <f t="shared" si="17"/>
        <v>1.5130708837514559</v>
      </c>
      <c r="AB23" s="34">
        <f t="shared" si="17"/>
        <v>1.5222908729979634</v>
      </c>
      <c r="AC23" s="34">
        <f t="shared" si="17"/>
        <v>1.5089087014850668</v>
      </c>
      <c r="AS23" t="s">
        <v>330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</row>
    <row r="24" spans="2:53">
      <c r="B24" t="s">
        <v>1000</v>
      </c>
      <c r="C24" t="s">
        <v>184</v>
      </c>
      <c r="D24" s="8">
        <v>7.3735028128004796</v>
      </c>
      <c r="E24" s="8">
        <v>6.2224928372093098</v>
      </c>
      <c r="F24" s="8">
        <v>6.2224928372093098</v>
      </c>
      <c r="G24" s="8">
        <v>6.2224928372093098</v>
      </c>
      <c r="H24" s="8">
        <v>6.2224928372093098</v>
      </c>
      <c r="I24" s="8">
        <v>6.2224928372093098</v>
      </c>
      <c r="J24" s="8">
        <v>6.2224928372093098</v>
      </c>
      <c r="K24" s="8">
        <v>6.2224928372093098</v>
      </c>
      <c r="L24" s="8">
        <v>6.2224928372093098</v>
      </c>
      <c r="M24" s="8">
        <v>6.2224928372093098</v>
      </c>
      <c r="N24" s="3"/>
      <c r="O24" t="str">
        <f t="shared" si="0"/>
        <v>기타재생</v>
      </c>
      <c r="P24" t="str">
        <f t="shared" si="1"/>
        <v>수력</v>
      </c>
      <c r="S24" s="33" t="s">
        <v>262</v>
      </c>
      <c r="AS24" s="5" t="s">
        <v>124</v>
      </c>
      <c r="AT24" s="18">
        <v>3221.8229586413031</v>
      </c>
      <c r="AU24" s="18">
        <v>1915.8158888014179</v>
      </c>
      <c r="AV24" s="18">
        <v>1915.8158888014209</v>
      </c>
      <c r="AW24" s="18">
        <v>968.48673822814499</v>
      </c>
      <c r="AX24" s="18">
        <v>0</v>
      </c>
      <c r="AY24" s="18">
        <v>0</v>
      </c>
      <c r="AZ24" s="18">
        <v>0</v>
      </c>
      <c r="BA24" s="18">
        <v>0</v>
      </c>
    </row>
    <row r="25" spans="2:53">
      <c r="B25" t="s">
        <v>1000</v>
      </c>
      <c r="C25" t="s">
        <v>185</v>
      </c>
      <c r="D25" s="8">
        <v>151.55520244966499</v>
      </c>
      <c r="E25" s="8">
        <v>92.455726671628</v>
      </c>
      <c r="F25" s="8">
        <v>92.455726671628</v>
      </c>
      <c r="G25" s="8">
        <v>92.455726671628</v>
      </c>
      <c r="H25" s="8">
        <v>92.455726671628</v>
      </c>
      <c r="I25" s="8">
        <v>92.455726671628</v>
      </c>
      <c r="J25" s="8">
        <v>92.455726671628</v>
      </c>
      <c r="K25" s="8">
        <v>92.455726671628</v>
      </c>
      <c r="L25" s="8">
        <v>92.455726671628</v>
      </c>
      <c r="M25" s="8">
        <v>92.455726671628</v>
      </c>
      <c r="N25" s="3"/>
      <c r="O25" t="str">
        <f t="shared" si="0"/>
        <v>기타재생</v>
      </c>
      <c r="P25" t="str">
        <f t="shared" si="1"/>
        <v>수력</v>
      </c>
      <c r="W25">
        <f>W16/W20</f>
        <v>2.0637248016687721E-2</v>
      </c>
      <c r="X25">
        <f>X16/X20</f>
        <v>2.3777656700460115E-2</v>
      </c>
      <c r="Y25">
        <f>Y16/Y20</f>
        <v>6.5827164254221276E-2</v>
      </c>
      <c r="Z25">
        <f>Z16/Z20</f>
        <v>0.26333420785248313</v>
      </c>
      <c r="AA25">
        <f>AA16/AA20</f>
        <v>0.35414353864145265</v>
      </c>
      <c r="AS25" s="5" t="s">
        <v>135</v>
      </c>
      <c r="AT25" s="18">
        <v>55018.842185590707</v>
      </c>
      <c r="AU25" s="18">
        <v>50043.843068623763</v>
      </c>
      <c r="AV25" s="18">
        <v>34055.892247396951</v>
      </c>
      <c r="AW25" s="18">
        <v>89060.912115459287</v>
      </c>
      <c r="AX25" s="18">
        <v>151619.92837557162</v>
      </c>
      <c r="AY25" s="18">
        <v>180916.51874811624</v>
      </c>
      <c r="AZ25" s="18">
        <v>91200.726179099831</v>
      </c>
      <c r="BA25" s="18">
        <v>0</v>
      </c>
    </row>
    <row r="26" spans="2:53">
      <c r="B26" t="s">
        <v>1000</v>
      </c>
      <c r="C26" t="s">
        <v>186</v>
      </c>
      <c r="D26" s="8"/>
      <c r="E26" s="8">
        <v>38.561927441860497</v>
      </c>
      <c r="F26" s="8">
        <v>152.494894883722</v>
      </c>
      <c r="G26" s="8">
        <v>310.24823441860502</v>
      </c>
      <c r="H26" s="8">
        <v>508.31631627907001</v>
      </c>
      <c r="I26" s="8">
        <v>508.31631627907001</v>
      </c>
      <c r="J26" s="8">
        <v>508.31631627907001</v>
      </c>
      <c r="K26" s="8">
        <v>508.31631627907001</v>
      </c>
      <c r="L26" s="8">
        <v>508.31631627907001</v>
      </c>
      <c r="M26" s="8">
        <v>508.31631627907001</v>
      </c>
      <c r="N26" s="3"/>
      <c r="O26" t="str">
        <f t="shared" si="0"/>
        <v>기타재생</v>
      </c>
      <c r="P26" t="str">
        <f t="shared" si="1"/>
        <v>수력</v>
      </c>
      <c r="S26" s="32" t="s">
        <v>277</v>
      </c>
      <c r="W26" t="s">
        <v>256</v>
      </c>
      <c r="X26" t="s">
        <v>256</v>
      </c>
      <c r="Y26" t="s">
        <v>257</v>
      </c>
      <c r="AS26" t="s">
        <v>332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</row>
    <row r="27" spans="2:53">
      <c r="B27" t="s">
        <v>1000</v>
      </c>
      <c r="C27" t="s">
        <v>187</v>
      </c>
      <c r="D27" s="8">
        <v>6898.0058734336699</v>
      </c>
      <c r="E27" s="8">
        <v>6898.0058734336699</v>
      </c>
      <c r="F27" s="8">
        <v>6898.0058734336699</v>
      </c>
      <c r="G27" s="8">
        <v>6776.8496763404301</v>
      </c>
      <c r="H27" s="8">
        <v>6855.5641876272803</v>
      </c>
      <c r="I27" s="8"/>
      <c r="J27" s="8"/>
      <c r="K27" s="8"/>
      <c r="L27" s="8"/>
      <c r="M27" s="8"/>
      <c r="N27" s="3"/>
      <c r="O27" t="str">
        <f t="shared" si="0"/>
        <v>태양광</v>
      </c>
      <c r="P27" t="str">
        <f t="shared" si="1"/>
        <v>태양광</v>
      </c>
      <c r="W27">
        <v>2030</v>
      </c>
      <c r="X27">
        <v>2034</v>
      </c>
      <c r="Y27">
        <v>2040</v>
      </c>
      <c r="AS27" s="5" t="s">
        <v>393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</row>
    <row r="28" spans="2:53">
      <c r="B28" t="s">
        <v>1000</v>
      </c>
      <c r="C28" t="s">
        <v>188</v>
      </c>
      <c r="D28" s="8"/>
      <c r="E28" s="8">
        <v>12623.315082408701</v>
      </c>
      <c r="F28" s="8">
        <v>35924.1233627615</v>
      </c>
      <c r="G28" s="8">
        <v>189525.552920366</v>
      </c>
      <c r="H28" s="8">
        <v>391724.55773561698</v>
      </c>
      <c r="I28" s="8">
        <v>430772.29512475902</v>
      </c>
      <c r="J28" s="8">
        <v>502806.91552340297</v>
      </c>
      <c r="K28" s="8">
        <v>502806.91552340297</v>
      </c>
      <c r="L28" s="8">
        <v>502806.91552340297</v>
      </c>
      <c r="M28" s="8">
        <v>502806.91552340297</v>
      </c>
      <c r="N28" s="3"/>
      <c r="O28" t="str">
        <f t="shared" si="0"/>
        <v>태양광</v>
      </c>
      <c r="P28" t="str">
        <f t="shared" si="1"/>
        <v>태양광</v>
      </c>
      <c r="V28" t="s">
        <v>258</v>
      </c>
      <c r="W28" s="21">
        <v>542.30700000000002</v>
      </c>
      <c r="X28" s="9">
        <f>554798/1000</f>
        <v>554.798</v>
      </c>
      <c r="Y28" s="9">
        <v>578.01099999999997</v>
      </c>
      <c r="AS28" s="5" t="s">
        <v>394</v>
      </c>
      <c r="AT28" s="18">
        <v>6898.0058734336699</v>
      </c>
      <c r="AU28" s="18">
        <v>19521.32095584237</v>
      </c>
      <c r="AV28" s="18">
        <v>42822.129236195171</v>
      </c>
      <c r="AW28" s="18">
        <v>84359.264311072562</v>
      </c>
      <c r="AX28" s="18">
        <v>120205.17954499567</v>
      </c>
      <c r="AY28" s="18">
        <v>203547.695840645</v>
      </c>
      <c r="AZ28" s="18">
        <v>333317.02604628901</v>
      </c>
      <c r="BA28" s="18">
        <v>502806.91552340297</v>
      </c>
    </row>
    <row r="29" spans="2:53">
      <c r="B29" t="s">
        <v>1000</v>
      </c>
      <c r="C29" t="s">
        <v>189</v>
      </c>
      <c r="D29" s="8">
        <v>3728.8156865860501</v>
      </c>
      <c r="E29" s="8">
        <v>3728.8156865860501</v>
      </c>
      <c r="F29" s="8">
        <v>3728.8156865860501</v>
      </c>
      <c r="G29" s="8">
        <v>3728.8156865860501</v>
      </c>
      <c r="H29" s="8">
        <v>3728.8156865860501</v>
      </c>
      <c r="I29" s="8">
        <v>3728.8156865860501</v>
      </c>
      <c r="J29" s="8">
        <v>3728.8156865860501</v>
      </c>
      <c r="K29" s="8">
        <v>3728.8156865860501</v>
      </c>
      <c r="L29" s="8">
        <v>3728.8156865860501</v>
      </c>
      <c r="M29" s="8">
        <v>3728.8156865860501</v>
      </c>
      <c r="N29" s="3"/>
      <c r="O29" t="str">
        <f t="shared" si="0"/>
        <v>기타재생</v>
      </c>
      <c r="P29" t="str">
        <f t="shared" si="1"/>
        <v>바이오</v>
      </c>
      <c r="W29" s="13">
        <f>W21/1000-W28</f>
        <v>153.61865970085125</v>
      </c>
      <c r="X29" s="13">
        <f t="shared" ref="X29:Y29" si="18">X21/1000-X28</f>
        <v>246.06228394781601</v>
      </c>
      <c r="Y29" s="13">
        <f t="shared" si="18"/>
        <v>320.15669806412131</v>
      </c>
      <c r="AS29" s="5" t="s">
        <v>395</v>
      </c>
      <c r="AT29" s="18">
        <v>2162.5906265184699</v>
      </c>
      <c r="AU29" s="18">
        <v>2620.7918243270587</v>
      </c>
      <c r="AV29" s="18">
        <v>13070.834635091949</v>
      </c>
      <c r="AW29" s="18">
        <v>16140.501958665121</v>
      </c>
      <c r="AX29" s="18">
        <v>57161.522783853819</v>
      </c>
      <c r="AY29" s="18">
        <v>52493.912374303298</v>
      </c>
      <c r="AZ29" s="18">
        <v>53187.1206228503</v>
      </c>
      <c r="BA29" s="18">
        <v>52976.680453205598</v>
      </c>
    </row>
    <row r="30" spans="2:53">
      <c r="B30" t="s">
        <v>1000</v>
      </c>
      <c r="C30" t="s">
        <v>190</v>
      </c>
      <c r="D30" s="8"/>
      <c r="E30" s="8">
        <v>5035.2587320185903</v>
      </c>
      <c r="F30" s="8">
        <v>6174.5884064372003</v>
      </c>
      <c r="G30" s="8">
        <v>6875.7143599256196</v>
      </c>
      <c r="H30" s="8">
        <v>8628.5292436465006</v>
      </c>
      <c r="I30" s="8">
        <v>8628.5292436465097</v>
      </c>
      <c r="J30" s="8">
        <v>8628.5292436465006</v>
      </c>
      <c r="K30" s="8">
        <v>8628.5292436465006</v>
      </c>
      <c r="L30" s="8">
        <v>8628.5292436465097</v>
      </c>
      <c r="M30" s="8">
        <v>8628.5292436465097</v>
      </c>
      <c r="N30" s="3"/>
      <c r="O30" t="str">
        <f t="shared" si="0"/>
        <v>기타재생</v>
      </c>
      <c r="P30" t="str">
        <f t="shared" si="1"/>
        <v>바이오</v>
      </c>
      <c r="S30" s="33" t="s">
        <v>264</v>
      </c>
      <c r="AS30" s="5" t="s">
        <v>396</v>
      </c>
      <c r="AT30" s="18">
        <v>0</v>
      </c>
      <c r="AU30" s="18">
        <v>927.33046051266695</v>
      </c>
      <c r="AV30" s="18">
        <v>6114.4534214953101</v>
      </c>
      <c r="AW30" s="18">
        <v>24029.998383365601</v>
      </c>
      <c r="AX30" s="18">
        <v>24029.998383365601</v>
      </c>
      <c r="AY30" s="18">
        <v>23245.930565800802</v>
      </c>
      <c r="AZ30" s="18">
        <v>23490.978275092199</v>
      </c>
      <c r="BA30" s="18">
        <v>23398.033866832498</v>
      </c>
    </row>
    <row r="31" spans="2:53">
      <c r="B31" t="s">
        <v>1000</v>
      </c>
      <c r="C31" t="s">
        <v>191</v>
      </c>
      <c r="D31" s="8"/>
      <c r="E31" s="8"/>
      <c r="F31" s="8"/>
      <c r="G31" s="8"/>
      <c r="H31" s="8">
        <v>409.168258342326</v>
      </c>
      <c r="I31" s="8">
        <v>403.649212537675</v>
      </c>
      <c r="J31" s="8">
        <v>604.335515609303</v>
      </c>
      <c r="K31" s="8">
        <v>604.335515609303</v>
      </c>
      <c r="L31" s="8">
        <v>569.91046740279103</v>
      </c>
      <c r="M31" s="8">
        <v>567.56487293581495</v>
      </c>
      <c r="N31" s="3"/>
      <c r="O31" t="str">
        <f t="shared" si="0"/>
        <v>기타재생</v>
      </c>
      <c r="P31" t="str">
        <f t="shared" si="1"/>
        <v>바이오</v>
      </c>
      <c r="AS31" s="6" t="s">
        <v>158</v>
      </c>
      <c r="AT31" s="18">
        <v>17280.281687612944</v>
      </c>
      <c r="AU31" s="18">
        <v>21855.722592992057</v>
      </c>
      <c r="AV31" s="18">
        <v>23108.985234852407</v>
      </c>
      <c r="AW31" s="18">
        <v>23967.86452787583</v>
      </c>
      <c r="AX31" s="18">
        <v>25918.747493457184</v>
      </c>
      <c r="AY31" s="18">
        <v>25918.747493457184</v>
      </c>
      <c r="AZ31" s="18">
        <v>25918.747493457184</v>
      </c>
      <c r="BA31" s="18">
        <v>26173.833112625369</v>
      </c>
    </row>
    <row r="32" spans="2:53">
      <c r="B32" t="s">
        <v>1000</v>
      </c>
      <c r="C32" t="s">
        <v>192</v>
      </c>
      <c r="D32" s="72">
        <v>604.33551560930198</v>
      </c>
      <c r="E32" s="72">
        <v>604.33551560930198</v>
      </c>
      <c r="F32" s="72">
        <v>604.33551560930198</v>
      </c>
      <c r="G32" s="72">
        <v>604.33551560930198</v>
      </c>
      <c r="H32" s="72">
        <v>604.33551560930198</v>
      </c>
      <c r="I32" s="72">
        <v>604.33551560930198</v>
      </c>
      <c r="J32" s="72">
        <v>604.335515609303</v>
      </c>
      <c r="K32" s="72">
        <v>604.335515609303</v>
      </c>
      <c r="L32" s="72">
        <v>604.33551560930198</v>
      </c>
      <c r="M32" s="72">
        <v>604.33551560930198</v>
      </c>
      <c r="N32" s="25"/>
      <c r="O32" t="str">
        <f t="shared" si="0"/>
        <v>기타재생</v>
      </c>
      <c r="P32" t="str">
        <f t="shared" si="1"/>
        <v>바이오</v>
      </c>
      <c r="S32" s="32" t="s">
        <v>266</v>
      </c>
      <c r="T32" s="19">
        <f t="shared" ref="T32:AC32" si="19">SUM(T12:T16)</f>
        <v>29055.402870216261</v>
      </c>
      <c r="U32" s="19">
        <f t="shared" si="19"/>
        <v>50108.888862751381</v>
      </c>
      <c r="V32" s="19">
        <f t="shared" si="19"/>
        <v>95306.164864619175</v>
      </c>
      <c r="W32" s="19">
        <f t="shared" si="19"/>
        <v>275246.94317838975</v>
      </c>
      <c r="X32" s="19">
        <f t="shared" si="19"/>
        <v>528958.36098548223</v>
      </c>
      <c r="Y32" s="19">
        <f t="shared" si="19"/>
        <v>691050.35389434989</v>
      </c>
      <c r="Z32" s="19">
        <f t="shared" si="19"/>
        <v>990608.70384943136</v>
      </c>
      <c r="AA32" s="19">
        <f t="shared" si="19"/>
        <v>1173119.2874082364</v>
      </c>
      <c r="AB32" s="19">
        <f t="shared" si="19"/>
        <v>1241728.1915054568</v>
      </c>
      <c r="AC32" s="19">
        <f t="shared" si="19"/>
        <v>1241106.2859871932</v>
      </c>
      <c r="AS32" t="s">
        <v>159</v>
      </c>
      <c r="AT32" s="18">
        <v>2714.5246826511602</v>
      </c>
      <c r="AU32" s="18">
        <v>8581.3715973503695</v>
      </c>
      <c r="AV32" s="18">
        <v>17214.213880576539</v>
      </c>
      <c r="AW32" s="18">
        <v>25870.92428136817</v>
      </c>
      <c r="AX32" s="18">
        <v>28388.703351135635</v>
      </c>
      <c r="AY32" s="18">
        <v>42389.861818901401</v>
      </c>
      <c r="AZ32" s="18">
        <v>47802.908796150419</v>
      </c>
      <c r="BA32" s="18">
        <v>54864.547691357046</v>
      </c>
    </row>
    <row r="33" spans="2:53">
      <c r="B33" t="s">
        <v>1000</v>
      </c>
      <c r="C33" t="s">
        <v>193</v>
      </c>
      <c r="D33" s="72">
        <v>2162.5906265184699</v>
      </c>
      <c r="E33" s="72">
        <v>2299.0649298634798</v>
      </c>
      <c r="F33" s="72">
        <v>2526.5221021051502</v>
      </c>
      <c r="G33" s="72">
        <v>2753.9792743468201</v>
      </c>
      <c r="H33" s="72">
        <v>2753.9792743468201</v>
      </c>
      <c r="I33" s="72"/>
      <c r="J33" s="72"/>
      <c r="K33" s="72"/>
      <c r="L33" s="72"/>
      <c r="M33" s="72"/>
      <c r="N33" s="25"/>
      <c r="O33" t="str">
        <f t="shared" si="0"/>
        <v>풍력</v>
      </c>
      <c r="P33" t="str">
        <f t="shared" si="1"/>
        <v>풍력</v>
      </c>
      <c r="S33" s="32" t="s">
        <v>267</v>
      </c>
      <c r="T33" s="19">
        <f t="shared" ref="T33:AC33" si="20">SUM(T12:T15)</f>
        <v>26340.878187565089</v>
      </c>
      <c r="U33" s="19">
        <f t="shared" si="20"/>
        <v>44925.165833674168</v>
      </c>
      <c r="V33" s="19">
        <f t="shared" si="20"/>
        <v>85116.402527634971</v>
      </c>
      <c r="W33" s="19">
        <f t="shared" si="20"/>
        <v>260440.76746661298</v>
      </c>
      <c r="X33" s="19">
        <f t="shared" si="20"/>
        <v>509326.83428780787</v>
      </c>
      <c r="Y33" s="19">
        <f t="shared" si="20"/>
        <v>630097.94916414085</v>
      </c>
      <c r="Z33" s="19">
        <f t="shared" si="20"/>
        <v>702708.70384943148</v>
      </c>
      <c r="AA33" s="19">
        <f t="shared" si="20"/>
        <v>702708.70384943148</v>
      </c>
      <c r="AB33" s="19">
        <f t="shared" si="20"/>
        <v>702674.27880122489</v>
      </c>
      <c r="AC33" s="19">
        <f t="shared" si="20"/>
        <v>702040.05848310725</v>
      </c>
      <c r="AS33" s="5" t="s">
        <v>397</v>
      </c>
      <c r="AT33" s="18">
        <v>0</v>
      </c>
      <c r="AU33" s="18">
        <v>4186.0465116279202</v>
      </c>
      <c r="AV33" s="18">
        <v>4186.0465116279302</v>
      </c>
      <c r="AW33" s="18">
        <v>4631.3706086096117</v>
      </c>
      <c r="AX33" s="18">
        <v>5789.2132607620097</v>
      </c>
      <c r="AY33" s="18">
        <v>5789.2132607620097</v>
      </c>
      <c r="AZ33" s="18">
        <v>5789.2132607620097</v>
      </c>
      <c r="BA33" s="18">
        <v>5789.2132607620097</v>
      </c>
    </row>
    <row r="34" spans="2:53">
      <c r="B34" t="s">
        <v>1000</v>
      </c>
      <c r="C34" t="s">
        <v>194</v>
      </c>
      <c r="D34" s="72"/>
      <c r="E34" s="72">
        <v>321.72689446357901</v>
      </c>
      <c r="F34" s="72">
        <v>10544.3125329868</v>
      </c>
      <c r="G34" s="72">
        <v>13386.522684318301</v>
      </c>
      <c r="H34" s="72">
        <v>54270.619181380498</v>
      </c>
      <c r="I34" s="72">
        <v>54407.543509506999</v>
      </c>
      <c r="J34" s="72">
        <v>54407.543509506999</v>
      </c>
      <c r="K34" s="72">
        <v>54407.543509506999</v>
      </c>
      <c r="L34" s="72">
        <v>54407.543509506999</v>
      </c>
      <c r="M34" s="72">
        <v>53775.668785856302</v>
      </c>
      <c r="N34" s="25"/>
      <c r="O34" t="str">
        <f t="shared" si="0"/>
        <v>풍력</v>
      </c>
      <c r="P34" t="str">
        <f t="shared" si="1"/>
        <v>풍력</v>
      </c>
      <c r="W34" t="s">
        <v>268</v>
      </c>
      <c r="X34" t="s">
        <v>256</v>
      </c>
      <c r="Y34" t="s">
        <v>257</v>
      </c>
      <c r="AS34" s="5" t="s">
        <v>398</v>
      </c>
      <c r="AT34" s="18">
        <v>0</v>
      </c>
      <c r="AU34" s="18">
        <v>0</v>
      </c>
      <c r="AV34" s="18">
        <v>0</v>
      </c>
      <c r="AW34" s="18">
        <v>435.85740846920601</v>
      </c>
      <c r="AX34" s="18">
        <v>691.32056862633397</v>
      </c>
      <c r="AY34" s="18">
        <v>8393.1426622686904</v>
      </c>
      <c r="AZ34" s="18">
        <v>79554.625175223395</v>
      </c>
      <c r="BA34" s="18">
        <v>183739.19246069001</v>
      </c>
    </row>
    <row r="35" spans="2:53">
      <c r="B35" t="s">
        <v>1000</v>
      </c>
      <c r="C35" t="s">
        <v>195</v>
      </c>
      <c r="D35" s="8"/>
      <c r="E35" s="8">
        <v>927.33046051266695</v>
      </c>
      <c r="F35" s="8">
        <v>6114.4534214953101</v>
      </c>
      <c r="G35" s="8">
        <v>24029.998383365601</v>
      </c>
      <c r="H35" s="8">
        <v>27394.198157036801</v>
      </c>
      <c r="I35" s="8">
        <v>118595.71382388</v>
      </c>
      <c r="J35" s="8">
        <v>118971.16180745501</v>
      </c>
      <c r="K35" s="8">
        <v>118971.16180745501</v>
      </c>
      <c r="L35" s="8">
        <v>118971.16180745501</v>
      </c>
      <c r="M35" s="8">
        <v>118971.16180745501</v>
      </c>
      <c r="N35" s="3"/>
      <c r="O35" t="str">
        <f t="shared" si="0"/>
        <v>해상풍력</v>
      </c>
      <c r="P35" t="str">
        <f t="shared" si="1"/>
        <v>풍력</v>
      </c>
      <c r="W35">
        <v>2030</v>
      </c>
      <c r="X35">
        <v>2034</v>
      </c>
      <c r="Y35">
        <v>2040</v>
      </c>
      <c r="AT35" s="44">
        <f t="shared" ref="AT35:AZ35" si="21">SUM(AT21:AT32)</f>
        <v>471972.75142509502</v>
      </c>
      <c r="AU35" s="44">
        <f t="shared" si="21"/>
        <v>502316.72007853765</v>
      </c>
      <c r="AV35" s="44">
        <f t="shared" si="21"/>
        <v>538453.68943230819</v>
      </c>
      <c r="AW35" s="44">
        <f t="shared" si="21"/>
        <v>556287.46471746382</v>
      </c>
      <c r="AX35" s="44">
        <f t="shared" si="21"/>
        <v>593601.32030088652</v>
      </c>
      <c r="AY35" s="44">
        <f t="shared" si="21"/>
        <v>634461.56248773553</v>
      </c>
      <c r="AZ35" s="44">
        <f t="shared" si="21"/>
        <v>653347.20938503207</v>
      </c>
      <c r="BA35" s="44">
        <f>SUM(BA21:BA32)</f>
        <v>738649.71261951665</v>
      </c>
    </row>
    <row r="36" spans="2:53">
      <c r="B36" t="s">
        <v>1000</v>
      </c>
      <c r="C36" t="s">
        <v>196</v>
      </c>
      <c r="D36" s="8">
        <v>686.99265593068105</v>
      </c>
      <c r="E36" s="8">
        <v>1483.08471815442</v>
      </c>
      <c r="F36" s="8">
        <v>1483.08471815442</v>
      </c>
      <c r="G36" s="8">
        <v>1483.08471815442</v>
      </c>
      <c r="H36" s="8">
        <v>1483.08471815442</v>
      </c>
      <c r="I36" s="8">
        <v>1483.08471815442</v>
      </c>
      <c r="J36" s="8">
        <v>1483.08471815442</v>
      </c>
      <c r="K36" s="8">
        <v>1483.08471815442</v>
      </c>
      <c r="L36" s="8">
        <v>1483.08471815442</v>
      </c>
      <c r="M36" s="8">
        <v>1483.08471815442</v>
      </c>
      <c r="N36" s="3"/>
      <c r="O36" t="str">
        <f t="shared" si="0"/>
        <v>기타재생</v>
      </c>
      <c r="P36" t="str">
        <f t="shared" si="1"/>
        <v>폐기물</v>
      </c>
      <c r="V36" t="s">
        <v>258</v>
      </c>
      <c r="W36">
        <v>132</v>
      </c>
      <c r="X36">
        <v>141.19999999999999</v>
      </c>
      <c r="Y36" s="12">
        <f>Y28*0.35</f>
        <v>202.30384999999998</v>
      </c>
      <c r="AT36" s="5">
        <v>2017</v>
      </c>
      <c r="AU36" s="5">
        <v>2020</v>
      </c>
      <c r="AV36" s="5">
        <v>2025</v>
      </c>
      <c r="AW36" s="5">
        <v>2030</v>
      </c>
      <c r="AX36" s="5">
        <v>2035</v>
      </c>
      <c r="AY36" s="5">
        <v>2040</v>
      </c>
      <c r="AZ36" s="5">
        <v>2045</v>
      </c>
      <c r="BA36" s="5">
        <v>2050</v>
      </c>
    </row>
    <row r="37" spans="2:53">
      <c r="B37" t="s">
        <v>1000</v>
      </c>
      <c r="C37" t="s">
        <v>197</v>
      </c>
      <c r="D37" s="8">
        <v>9346.9575553130107</v>
      </c>
      <c r="E37" s="8">
        <v>7603.00983962791</v>
      </c>
      <c r="F37" s="8">
        <v>7603.00983962791</v>
      </c>
      <c r="G37" s="8">
        <v>7603.0098396279</v>
      </c>
      <c r="H37" s="8">
        <v>7603.0098396279</v>
      </c>
      <c r="I37" s="8">
        <v>7603.0098396279</v>
      </c>
      <c r="J37" s="8">
        <v>7603.0098396279</v>
      </c>
      <c r="K37" s="8">
        <v>7603.0098396279</v>
      </c>
      <c r="L37" s="8">
        <v>7603.0098396279</v>
      </c>
      <c r="M37" s="8">
        <v>7603.0098396279</v>
      </c>
      <c r="N37" s="3"/>
      <c r="O37" t="str">
        <f t="shared" si="0"/>
        <v>기타재생</v>
      </c>
      <c r="P37" t="str">
        <f t="shared" ref="P37:P53" si="22">VLOOKUP(C37, TechList, 7, FALSE)</f>
        <v>부생가스</v>
      </c>
      <c r="W37" s="13">
        <f>W33/1000-W36</f>
        <v>128.44076746661295</v>
      </c>
      <c r="X37" s="13">
        <f t="shared" ref="X37:Y37" si="23">X33/1000-X36</f>
        <v>368.12683428780787</v>
      </c>
      <c r="Y37" s="13">
        <f t="shared" si="23"/>
        <v>427.79409916414079</v>
      </c>
      <c r="AS37" s="5" t="s">
        <v>392</v>
      </c>
      <c r="AT37" s="8">
        <v>147934.93182506389</v>
      </c>
      <c r="AU37" s="8">
        <v>159953.13233645965</v>
      </c>
      <c r="AV37" s="8">
        <v>178413.9247597155</v>
      </c>
      <c r="AW37" s="8">
        <v>164427.1822046513</v>
      </c>
      <c r="AX37" s="8">
        <v>143787.7869488374</v>
      </c>
      <c r="AY37" s="8">
        <v>212848.69336744209</v>
      </c>
      <c r="AZ37" s="8">
        <v>185329.49969302339</v>
      </c>
      <c r="BA37" s="8">
        <v>185329.49969302359</v>
      </c>
    </row>
    <row r="38" spans="2:53">
      <c r="B38" t="s">
        <v>1000</v>
      </c>
      <c r="C38" t="s">
        <v>198</v>
      </c>
      <c r="D38" s="8">
        <v>489.69348014168497</v>
      </c>
      <c r="E38" s="8">
        <v>489.482330900904</v>
      </c>
      <c r="F38" s="8">
        <v>489.482330900904</v>
      </c>
      <c r="G38" s="8">
        <v>489.482330900904</v>
      </c>
      <c r="H38" s="8">
        <v>489.482330900904</v>
      </c>
      <c r="I38" s="8">
        <v>489.482330900904</v>
      </c>
      <c r="J38" s="8">
        <v>489.482330900904</v>
      </c>
      <c r="K38" s="8">
        <v>489.482330900904</v>
      </c>
      <c r="L38" s="8">
        <v>489.482330900904</v>
      </c>
      <c r="M38" s="8">
        <v>489.482330900904</v>
      </c>
      <c r="N38" s="3"/>
      <c r="O38" t="str">
        <f t="shared" si="0"/>
        <v>기타재생</v>
      </c>
      <c r="P38" t="str">
        <f t="shared" si="22"/>
        <v>해양</v>
      </c>
      <c r="S38" s="33" t="s">
        <v>269</v>
      </c>
      <c r="W38" s="12"/>
      <c r="AS38" s="5" t="s">
        <v>122</v>
      </c>
      <c r="AT38" s="8">
        <v>236741.75158558291</v>
      </c>
      <c r="AU38" s="8">
        <v>236897.39135362828</v>
      </c>
      <c r="AV38" s="8">
        <v>225750.65587236898</v>
      </c>
      <c r="AW38" s="8">
        <v>163667.50366555862</v>
      </c>
      <c r="AX38" s="8">
        <v>80544.098706862103</v>
      </c>
      <c r="AY38" s="8">
        <v>27704.9880479239</v>
      </c>
      <c r="AZ38" s="8">
        <v>0</v>
      </c>
      <c r="BA38" s="8">
        <v>0</v>
      </c>
    </row>
    <row r="39" spans="2:53">
      <c r="B39" t="s">
        <v>1000</v>
      </c>
      <c r="C39" t="s">
        <v>199</v>
      </c>
      <c r="D39" s="8"/>
      <c r="E39" s="8">
        <v>1.92809637209303</v>
      </c>
      <c r="F39" s="8">
        <v>1.92809637209302</v>
      </c>
      <c r="G39" s="8">
        <v>1.92809637209303</v>
      </c>
      <c r="H39" s="8">
        <v>1.92809637209303</v>
      </c>
      <c r="I39" s="8">
        <v>1.92809637209303</v>
      </c>
      <c r="J39" s="8">
        <v>1.92809637209303</v>
      </c>
      <c r="K39" s="8">
        <v>1.92809637209303</v>
      </c>
      <c r="L39" s="8">
        <v>1.92809637209303</v>
      </c>
      <c r="M39" s="8">
        <v>1.92809637209303</v>
      </c>
      <c r="N39" s="3"/>
      <c r="O39" t="str">
        <f t="shared" si="0"/>
        <v>기타재생</v>
      </c>
      <c r="P39" t="str">
        <f t="shared" si="22"/>
        <v>해양</v>
      </c>
      <c r="S39" s="33"/>
      <c r="AS39" t="s">
        <v>330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20104.618897299199</v>
      </c>
      <c r="BA39" s="8">
        <v>20104.618897299199</v>
      </c>
    </row>
    <row r="40" spans="2:53">
      <c r="B40" t="s">
        <v>1000</v>
      </c>
      <c r="C40" t="s">
        <v>345</v>
      </c>
      <c r="D40" s="8">
        <v>1428.19356725582</v>
      </c>
      <c r="E40" s="8">
        <v>1428.19356725581</v>
      </c>
      <c r="F40" s="8">
        <v>1428.19356725582</v>
      </c>
      <c r="G40" s="8">
        <v>1428.19356725582</v>
      </c>
      <c r="H40" s="8">
        <v>1428.19356725581</v>
      </c>
      <c r="I40" s="8">
        <v>1428.19356725581</v>
      </c>
      <c r="J40" s="8">
        <v>1428.19356725582</v>
      </c>
      <c r="K40" s="8">
        <v>1428.19356725582</v>
      </c>
      <c r="L40" s="8">
        <v>1428.19356725581</v>
      </c>
      <c r="M40" s="8">
        <v>1428.19356725582</v>
      </c>
      <c r="N40" s="3"/>
      <c r="O40" t="str">
        <f t="shared" si="0"/>
        <v>신에너지</v>
      </c>
      <c r="P40" t="str">
        <f t="shared" si="22"/>
        <v>연료전지</v>
      </c>
      <c r="S40" s="32" t="s">
        <v>348</v>
      </c>
      <c r="AS40" s="5" t="s">
        <v>124</v>
      </c>
      <c r="AT40" s="8">
        <v>3221.8229586413031</v>
      </c>
      <c r="AU40" s="8">
        <v>1915.8158888014191</v>
      </c>
      <c r="AV40" s="8">
        <v>1915.8158888014209</v>
      </c>
      <c r="AW40" s="8">
        <v>968.48673822814601</v>
      </c>
      <c r="AX40" s="8">
        <v>0</v>
      </c>
      <c r="AY40" s="8">
        <v>0</v>
      </c>
      <c r="AZ40" s="8">
        <v>0</v>
      </c>
      <c r="BA40" s="8">
        <v>0</v>
      </c>
    </row>
    <row r="41" spans="2:53">
      <c r="B41" t="s">
        <v>1000</v>
      </c>
      <c r="C41" t="s">
        <v>346</v>
      </c>
      <c r="D41" s="8"/>
      <c r="E41" s="8">
        <v>1418.37780390698</v>
      </c>
      <c r="F41" s="8">
        <v>6424.4171118139602</v>
      </c>
      <c r="G41" s="8">
        <v>11332.298786232601</v>
      </c>
      <c r="H41" s="8">
        <v>18203.333130418599</v>
      </c>
      <c r="I41" s="8">
        <v>37834.859828093096</v>
      </c>
      <c r="J41" s="8">
        <v>37834.859828093096</v>
      </c>
      <c r="K41" s="8">
        <v>37834.859828093096</v>
      </c>
      <c r="L41" s="8">
        <v>37834.859828093096</v>
      </c>
      <c r="M41" s="8">
        <v>37834.859828093096</v>
      </c>
      <c r="N41" s="3"/>
      <c r="O41" t="str">
        <f t="shared" si="0"/>
        <v>신에너지</v>
      </c>
      <c r="P41" t="str">
        <f t="shared" si="22"/>
        <v>연료전지</v>
      </c>
      <c r="T41" t="s">
        <v>231</v>
      </c>
      <c r="U41" t="s">
        <v>272</v>
      </c>
      <c r="V41" t="s">
        <v>256</v>
      </c>
      <c r="W41" t="s">
        <v>231</v>
      </c>
      <c r="AS41" s="5" t="s">
        <v>135</v>
      </c>
      <c r="AT41" s="8">
        <v>55018.842185590715</v>
      </c>
      <c r="AU41" s="8">
        <v>50043.843068623726</v>
      </c>
      <c r="AV41" s="8">
        <v>30042.676503210903</v>
      </c>
      <c r="AW41" s="8">
        <v>65238.139180356069</v>
      </c>
      <c r="AX41" s="8">
        <v>124177.53148155323</v>
      </c>
      <c r="AY41" s="8">
        <v>123328.84813437634</v>
      </c>
      <c r="AZ41" s="8">
        <v>91201.397013339898</v>
      </c>
      <c r="BA41" s="8">
        <v>0</v>
      </c>
    </row>
    <row r="42" spans="2:53">
      <c r="B42" t="s">
        <v>1000</v>
      </c>
      <c r="C42" t="s">
        <v>819</v>
      </c>
      <c r="D42" s="8"/>
      <c r="E42" s="8"/>
      <c r="F42" s="8"/>
      <c r="G42" s="8"/>
      <c r="H42" s="8"/>
      <c r="I42" s="8">
        <v>21689.351334860101</v>
      </c>
      <c r="J42" s="8">
        <v>248636.94660465099</v>
      </c>
      <c r="K42" s="8">
        <v>431147.53016345599</v>
      </c>
      <c r="L42" s="8">
        <v>499790.85930888302</v>
      </c>
      <c r="M42" s="8">
        <v>499803.17410873697</v>
      </c>
      <c r="N42" s="3"/>
      <c r="O42" t="str">
        <f t="shared" si="0"/>
        <v>신에너지</v>
      </c>
      <c r="P42" t="str">
        <f t="shared" si="22"/>
        <v>수소터빈</v>
      </c>
      <c r="T42">
        <v>2017</v>
      </c>
      <c r="U42">
        <v>2017</v>
      </c>
      <c r="V42">
        <v>2030</v>
      </c>
      <c r="W42">
        <v>2030</v>
      </c>
      <c r="AA42" t="s">
        <v>256</v>
      </c>
      <c r="AB42" t="s">
        <v>231</v>
      </c>
      <c r="AC42" t="s">
        <v>256</v>
      </c>
      <c r="AD42" t="s">
        <v>231</v>
      </c>
      <c r="AS42" t="s">
        <v>332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29658.476878653499</v>
      </c>
      <c r="BA42" s="8">
        <v>70340.012014793596</v>
      </c>
    </row>
    <row r="43" spans="2:53">
      <c r="B43" t="s">
        <v>1000</v>
      </c>
      <c r="C43" t="s">
        <v>200</v>
      </c>
      <c r="D43" s="8"/>
      <c r="E43" s="8"/>
      <c r="F43" s="8"/>
      <c r="G43" s="8">
        <v>16982.568007108199</v>
      </c>
      <c r="H43" s="8">
        <v>105217.76586517401</v>
      </c>
      <c r="I43" s="8">
        <v>111432.758188554</v>
      </c>
      <c r="J43" s="8">
        <v>68057.3295042557</v>
      </c>
      <c r="K43" s="8">
        <v>63141.982797185803</v>
      </c>
      <c r="L43" s="8">
        <v>34533.401702868199</v>
      </c>
      <c r="M43" s="8">
        <v>34560.386574383498</v>
      </c>
      <c r="N43" s="3"/>
      <c r="O43" t="str">
        <f t="shared" si="0"/>
        <v>ESS</v>
      </c>
      <c r="P43" t="str">
        <f t="shared" si="22"/>
        <v>ESS</v>
      </c>
      <c r="T43" t="s">
        <v>273</v>
      </c>
      <c r="U43" t="s">
        <v>273</v>
      </c>
      <c r="V43" t="s">
        <v>273</v>
      </c>
      <c r="W43" t="s">
        <v>273</v>
      </c>
      <c r="AA43">
        <v>2030</v>
      </c>
      <c r="AB43">
        <v>2030</v>
      </c>
      <c r="AC43">
        <v>2034</v>
      </c>
      <c r="AD43">
        <v>2035</v>
      </c>
      <c r="AS43" s="5" t="s">
        <v>393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</row>
    <row r="44" spans="2:53">
      <c r="B44" t="s">
        <v>1000</v>
      </c>
      <c r="C44" t="s">
        <v>201</v>
      </c>
      <c r="D44" s="8">
        <v>2504.8096413128001</v>
      </c>
      <c r="E44" s="8">
        <v>5218.3534194016802</v>
      </c>
      <c r="F44" s="8">
        <v>5218.3534194016902</v>
      </c>
      <c r="G44" s="8">
        <v>1222.3931595982999</v>
      </c>
      <c r="H44" s="8"/>
      <c r="I44" s="8"/>
      <c r="J44" s="8"/>
      <c r="K44" s="8"/>
      <c r="L44" s="8"/>
      <c r="M44" s="8"/>
      <c r="N44" s="3"/>
      <c r="O44" t="str">
        <f t="shared" si="0"/>
        <v>석탄</v>
      </c>
      <c r="P44" t="str">
        <f t="shared" si="22"/>
        <v>석탄</v>
      </c>
      <c r="S44" t="s">
        <v>270</v>
      </c>
      <c r="T44" s="9">
        <f>T5/1000</f>
        <v>147.9349318250639</v>
      </c>
      <c r="U44" s="9">
        <v>148.42699999999999</v>
      </c>
      <c r="V44" s="14">
        <f t="shared" ref="V44:V49" si="24">$W$28*V51</f>
        <v>135.57675</v>
      </c>
      <c r="W44" s="9">
        <f>W5/1000</f>
        <v>140.34788773953503</v>
      </c>
      <c r="Z44" t="s">
        <v>243</v>
      </c>
      <c r="AA44" s="3">
        <v>45518</v>
      </c>
      <c r="AB44" s="18">
        <f t="shared" ref="AB44:AB53" si="25">SUMIF($P$5:$P$48,$Z44,G$5:G$48)</f>
        <v>196302.40259670644</v>
      </c>
      <c r="AC44" s="3">
        <v>59080</v>
      </c>
      <c r="AD44" s="18">
        <f t="shared" ref="AD44:AD53" si="26">SUMIF($P$5:$P$48,$Z44,H$5:H$48)</f>
        <v>398580.12192324427</v>
      </c>
      <c r="AS44" s="5" t="s">
        <v>394</v>
      </c>
      <c r="AT44" s="8">
        <v>6898.0058734336699</v>
      </c>
      <c r="AU44" s="8">
        <v>19521.32095584237</v>
      </c>
      <c r="AV44" s="8">
        <v>42822.129236195171</v>
      </c>
      <c r="AW44" s="8">
        <v>71903.577955369066</v>
      </c>
      <c r="AX44" s="8">
        <v>109570.65700046867</v>
      </c>
      <c r="AY44" s="8">
        <v>121998.970635597</v>
      </c>
      <c r="AZ44" s="8">
        <v>167028.740581461</v>
      </c>
      <c r="BA44" s="8">
        <v>276639.51420162001</v>
      </c>
    </row>
    <row r="45" spans="2:53">
      <c r="B45" t="s">
        <v>1000</v>
      </c>
      <c r="C45" t="s">
        <v>202</v>
      </c>
      <c r="D45" s="8">
        <v>108.35947251120299</v>
      </c>
      <c r="E45" s="8">
        <v>225.74890106500601</v>
      </c>
      <c r="F45" s="8">
        <v>225.74890106500499</v>
      </c>
      <c r="G45" s="8"/>
      <c r="H45" s="8"/>
      <c r="I45" s="8"/>
      <c r="J45" s="8"/>
      <c r="K45" s="8"/>
      <c r="L45" s="8"/>
      <c r="M45" s="8"/>
      <c r="N45" s="3"/>
      <c r="O45" t="str">
        <f t="shared" si="0"/>
        <v>석유</v>
      </c>
      <c r="P45" t="str">
        <f t="shared" si="22"/>
        <v>석유</v>
      </c>
      <c r="S45" t="s">
        <v>235</v>
      </c>
      <c r="T45" s="9">
        <f>T6/1000</f>
        <v>236.7417515855829</v>
      </c>
      <c r="U45" s="9">
        <v>238.79900000000001</v>
      </c>
      <c r="V45" s="14">
        <f t="shared" si="24"/>
        <v>162.14979299999999</v>
      </c>
      <c r="W45" s="9">
        <f>W6/1000</f>
        <v>10.22395925909116</v>
      </c>
      <c r="Z45" t="s">
        <v>244</v>
      </c>
      <c r="AA45" s="3">
        <v>40116</v>
      </c>
      <c r="AB45" s="18">
        <f t="shared" si="25"/>
        <v>40170.500342030718</v>
      </c>
      <c r="AC45" s="3">
        <v>57483</v>
      </c>
      <c r="AD45" s="18">
        <f t="shared" si="26"/>
        <v>84418.796612764127</v>
      </c>
      <c r="AS45" s="5" t="s">
        <v>395</v>
      </c>
      <c r="AT45" s="8">
        <v>2162.5906265184699</v>
      </c>
      <c r="AU45" s="8">
        <v>2620.7918243270587</v>
      </c>
      <c r="AV45" s="8">
        <v>13070.834635091949</v>
      </c>
      <c r="AW45" s="8">
        <v>16140.501958665121</v>
      </c>
      <c r="AX45" s="8">
        <v>57161.522783853819</v>
      </c>
      <c r="AY45" s="8">
        <v>54407.543509506999</v>
      </c>
      <c r="AZ45" s="8">
        <v>54407.543509506999</v>
      </c>
      <c r="BA45" s="8">
        <v>53906.353514254901</v>
      </c>
    </row>
    <row r="46" spans="2:53">
      <c r="B46" t="s">
        <v>1000</v>
      </c>
      <c r="C46" t="s">
        <v>203</v>
      </c>
      <c r="D46" s="8">
        <v>346.35851976396998</v>
      </c>
      <c r="E46" s="8">
        <v>721.58024950827098</v>
      </c>
      <c r="F46" s="8">
        <v>721.58024950826996</v>
      </c>
      <c r="G46" s="8">
        <v>447.37975469512799</v>
      </c>
      <c r="H46" s="8"/>
      <c r="I46" s="8"/>
      <c r="J46" s="8"/>
      <c r="K46" s="8"/>
      <c r="L46" s="8"/>
      <c r="M46" s="8"/>
      <c r="N46" s="3"/>
      <c r="O46" t="str">
        <f t="shared" si="0"/>
        <v>석유</v>
      </c>
      <c r="P46" t="str">
        <f t="shared" si="22"/>
        <v>석유</v>
      </c>
      <c r="S46" t="s">
        <v>237</v>
      </c>
      <c r="T46" s="29">
        <f>SUM(T9:T11)/1000</f>
        <v>117.11573592208809</v>
      </c>
      <c r="U46" s="29">
        <v>122.943</v>
      </c>
      <c r="V46" s="14">
        <f t="shared" si="24"/>
        <v>126.35753100000001</v>
      </c>
      <c r="W46" s="29">
        <f>SUM(W9:W11)/1000</f>
        <v>290.21447704227882</v>
      </c>
      <c r="Z46" t="s">
        <v>245</v>
      </c>
      <c r="AA46" s="3">
        <v>3781</v>
      </c>
      <c r="AB46" s="18">
        <f t="shared" si="25"/>
        <v>3181.4939806995421</v>
      </c>
      <c r="AC46" s="3">
        <v>3999</v>
      </c>
      <c r="AD46" s="18">
        <f t="shared" si="26"/>
        <v>3379.5620625600072</v>
      </c>
      <c r="AS46" s="5" t="s">
        <v>396</v>
      </c>
      <c r="AT46" s="8">
        <v>0</v>
      </c>
      <c r="AU46" s="8">
        <v>927.33046051266695</v>
      </c>
      <c r="AV46" s="8">
        <v>6114.4534214953101</v>
      </c>
      <c r="AW46" s="8">
        <v>24029.998383365601</v>
      </c>
      <c r="AX46" s="8">
        <v>24029.998383365601</v>
      </c>
      <c r="AY46" s="8">
        <v>24029.998383365601</v>
      </c>
      <c r="AZ46" s="8">
        <v>24029.998383365601</v>
      </c>
      <c r="BA46" s="8">
        <v>23614.691880953302</v>
      </c>
    </row>
    <row r="47" spans="2:53">
      <c r="B47" t="s">
        <v>1000</v>
      </c>
      <c r="C47" t="s">
        <v>204</v>
      </c>
      <c r="D47" s="8">
        <v>2767.1049663661302</v>
      </c>
      <c r="E47" s="8">
        <v>968.48673822814396</v>
      </c>
      <c r="F47" s="8">
        <v>968.48673822814499</v>
      </c>
      <c r="G47" s="8">
        <v>968.48673822814499</v>
      </c>
      <c r="H47" s="8"/>
      <c r="I47" s="8"/>
      <c r="J47" s="8"/>
      <c r="K47" s="8"/>
      <c r="L47" s="8"/>
      <c r="M47" s="8"/>
      <c r="N47" s="3"/>
      <c r="O47" t="str">
        <f t="shared" si="0"/>
        <v>석유</v>
      </c>
      <c r="P47" t="str">
        <f t="shared" si="22"/>
        <v>석유</v>
      </c>
      <c r="S47" t="s">
        <v>236</v>
      </c>
      <c r="T47" s="9">
        <f>T32/1000</f>
        <v>29.055402870216263</v>
      </c>
      <c r="U47" s="9">
        <v>30.817</v>
      </c>
      <c r="V47" s="14">
        <f t="shared" si="24"/>
        <v>112.79985599999999</v>
      </c>
      <c r="W47" s="9">
        <f>W32/1000</f>
        <v>275.24694317838976</v>
      </c>
      <c r="Z47" t="s">
        <v>246</v>
      </c>
      <c r="AA47" s="3">
        <v>496</v>
      </c>
      <c r="AB47" s="18">
        <f t="shared" si="25"/>
        <v>491.41042727299703</v>
      </c>
      <c r="AC47" s="3">
        <v>496</v>
      </c>
      <c r="AD47" s="18">
        <f t="shared" si="26"/>
        <v>491.41042727299703</v>
      </c>
      <c r="AS47" s="6" t="s">
        <v>158</v>
      </c>
      <c r="AT47" s="8">
        <v>17280.281687612944</v>
      </c>
      <c r="AU47" s="8">
        <v>21855.722592992068</v>
      </c>
      <c r="AV47" s="8">
        <v>23108.985234852527</v>
      </c>
      <c r="AW47" s="8">
        <v>23967.86452787583</v>
      </c>
      <c r="AX47" s="8">
        <v>25918.747493457184</v>
      </c>
      <c r="AY47" s="8">
        <v>25918.747493457184</v>
      </c>
      <c r="AZ47" s="8">
        <v>25918.747493457184</v>
      </c>
      <c r="BA47" s="8">
        <v>26110.051418660896</v>
      </c>
    </row>
    <row r="48" spans="2:53">
      <c r="B48" t="s">
        <v>1000</v>
      </c>
      <c r="C48" t="s">
        <v>205</v>
      </c>
      <c r="D48" s="8">
        <v>3207.2107688884898</v>
      </c>
      <c r="E48" s="8">
        <v>3897.7234578687599</v>
      </c>
      <c r="F48" s="8">
        <v>2050.88089260583</v>
      </c>
      <c r="G48" s="8">
        <v>204.03832734292101</v>
      </c>
      <c r="H48" s="8"/>
      <c r="I48" s="8"/>
      <c r="J48" s="8"/>
      <c r="K48" s="8"/>
      <c r="L48" s="8"/>
      <c r="M48" s="8"/>
      <c r="N48" s="3"/>
      <c r="O48" t="str">
        <f t="shared" si="0"/>
        <v>천연가스CC</v>
      </c>
      <c r="P48" t="str">
        <f t="shared" si="22"/>
        <v>천연가스CC</v>
      </c>
      <c r="S48" t="s">
        <v>239</v>
      </c>
      <c r="T48" s="9">
        <f>T8/1000</f>
        <v>3.2218229586413032</v>
      </c>
      <c r="U48" s="9">
        <v>8.3580000000000005</v>
      </c>
      <c r="V48" s="14">
        <f t="shared" si="24"/>
        <v>1.6269210000000001</v>
      </c>
      <c r="W48" s="9">
        <f>W8/1000</f>
        <v>1.4158664929232729</v>
      </c>
      <c r="Z48" t="s">
        <v>247</v>
      </c>
      <c r="AA48" s="3">
        <v>13339</v>
      </c>
      <c r="AB48" s="18">
        <f t="shared" si="25"/>
        <v>11208.865562120973</v>
      </c>
      <c r="AC48" s="3">
        <v>14305</v>
      </c>
      <c r="AD48" s="18">
        <f t="shared" si="26"/>
        <v>13370.848704184178</v>
      </c>
      <c r="AS48" t="s">
        <v>159</v>
      </c>
      <c r="AT48" s="8">
        <v>2714.5246826511602</v>
      </c>
      <c r="AU48" s="8">
        <v>8581.3715973503786</v>
      </c>
      <c r="AV48" s="8">
        <v>17214.21388057651</v>
      </c>
      <c r="AW48" s="8">
        <v>25870.92428136817</v>
      </c>
      <c r="AX48" s="8">
        <v>28388.703351135719</v>
      </c>
      <c r="AY48" s="8">
        <v>41059.263173358115</v>
      </c>
      <c r="AZ48" s="8">
        <v>40873.989238811962</v>
      </c>
      <c r="BA48" s="8">
        <v>48421.45944181794</v>
      </c>
    </row>
    <row r="49" spans="2:53">
      <c r="B49" t="s">
        <v>1000</v>
      </c>
      <c r="C49" t="s">
        <v>879</v>
      </c>
      <c r="D49" s="8"/>
      <c r="E49" s="8"/>
      <c r="F49" s="8"/>
      <c r="G49" s="8"/>
      <c r="H49" s="8"/>
      <c r="I49" s="8"/>
      <c r="J49" s="8">
        <v>11660.5922206012</v>
      </c>
      <c r="K49" s="8">
        <v>33100</v>
      </c>
      <c r="L49" s="8"/>
      <c r="M49" s="8"/>
      <c r="O49" t="str">
        <f t="shared" si="0"/>
        <v>동북아그리드</v>
      </c>
      <c r="P49" t="str">
        <f t="shared" si="22"/>
        <v>동북아그리드</v>
      </c>
      <c r="S49" t="s">
        <v>238</v>
      </c>
      <c r="T49" s="9">
        <f>T18/1000</f>
        <v>0</v>
      </c>
      <c r="U49" s="9">
        <v>4.1859999999999999</v>
      </c>
      <c r="V49" s="14">
        <f t="shared" si="24"/>
        <v>3.7961490000000002</v>
      </c>
      <c r="W49" s="9">
        <f>W18/1000</f>
        <v>4.631370608609612</v>
      </c>
      <c r="Z49" t="s">
        <v>248</v>
      </c>
      <c r="AA49" s="3" t="s">
        <v>253</v>
      </c>
      <c r="AB49" s="18">
        <f t="shared" si="25"/>
        <v>1483.08471815442</v>
      </c>
      <c r="AC49" s="3" t="s">
        <v>253</v>
      </c>
      <c r="AD49" s="18">
        <f t="shared" si="26"/>
        <v>1483.08471815442</v>
      </c>
      <c r="AS49" s="5" t="s">
        <v>397</v>
      </c>
      <c r="AT49" s="8">
        <v>0</v>
      </c>
      <c r="AU49" s="8">
        <v>4186.0465116279001</v>
      </c>
      <c r="AV49" s="8">
        <v>4186.0465116279001</v>
      </c>
      <c r="AW49" s="8">
        <v>4631.3706086095917</v>
      </c>
      <c r="AX49" s="8">
        <v>5789.2132607620097</v>
      </c>
      <c r="AY49" s="8">
        <v>5789.2132607620097</v>
      </c>
      <c r="AZ49" s="8">
        <v>5789.2132607620097</v>
      </c>
      <c r="BA49" s="8">
        <v>5789.2132607620097</v>
      </c>
    </row>
    <row r="50" spans="2:53">
      <c r="D50" s="8"/>
      <c r="E50" s="8"/>
      <c r="F50" s="8"/>
      <c r="G50" s="8"/>
      <c r="H50" s="8"/>
      <c r="I50" s="8"/>
      <c r="J50" s="8"/>
      <c r="K50" s="8"/>
      <c r="L50" s="8"/>
      <c r="M50" s="8"/>
      <c r="O50" t="e">
        <f t="shared" ref="O50:O53" si="27">VLOOKUP(C50, TechList, 6, FALSE)</f>
        <v>#N/A</v>
      </c>
      <c r="P50" t="e">
        <f t="shared" si="22"/>
        <v>#N/A</v>
      </c>
      <c r="S50" s="15" t="s">
        <v>271</v>
      </c>
      <c r="T50" s="31">
        <f>SUM(T44:T49)</f>
        <v>534.06964516159246</v>
      </c>
      <c r="U50" s="31">
        <f>SUM(U44:U48)</f>
        <v>549.34399999999994</v>
      </c>
      <c r="V50" s="31">
        <f t="shared" ref="V50:W50" si="28">SUM(V44:V49)</f>
        <v>542.30700000000002</v>
      </c>
      <c r="W50" s="31">
        <f t="shared" si="28"/>
        <v>722.08050432082769</v>
      </c>
      <c r="Y50">
        <f>T50/U50</f>
        <v>0.97219528230324259</v>
      </c>
      <c r="Z50" t="s">
        <v>249</v>
      </c>
      <c r="AA50" s="3" t="s">
        <v>253</v>
      </c>
      <c r="AB50" s="18">
        <f t="shared" si="25"/>
        <v>7603.0098396279</v>
      </c>
      <c r="AC50" s="3" t="s">
        <v>253</v>
      </c>
      <c r="AD50" s="18">
        <f t="shared" si="26"/>
        <v>7603.0098396279</v>
      </c>
      <c r="AS50" s="5" t="s">
        <v>398</v>
      </c>
      <c r="AT50" s="8">
        <v>0</v>
      </c>
      <c r="AU50" s="8">
        <v>0</v>
      </c>
      <c r="AV50" s="8">
        <v>0</v>
      </c>
      <c r="AW50" s="8">
        <v>0</v>
      </c>
      <c r="AX50" s="8">
        <v>558.848098287639</v>
      </c>
      <c r="AY50" s="8">
        <v>726.10343186799298</v>
      </c>
      <c r="AZ50" s="8">
        <v>3907.48570871329</v>
      </c>
      <c r="BA50" s="8">
        <v>60415.819642218601</v>
      </c>
    </row>
    <row r="51" spans="2:53">
      <c r="D51" s="8"/>
      <c r="E51" s="8"/>
      <c r="F51" s="8"/>
      <c r="G51" s="8"/>
      <c r="H51" s="8"/>
      <c r="I51" s="8"/>
      <c r="J51" s="8"/>
      <c r="K51" s="8"/>
      <c r="L51" s="8"/>
      <c r="M51" s="8"/>
      <c r="O51" t="e">
        <f t="shared" si="27"/>
        <v>#N/A</v>
      </c>
      <c r="P51" t="e">
        <f t="shared" si="22"/>
        <v>#N/A</v>
      </c>
      <c r="S51" t="s">
        <v>270</v>
      </c>
      <c r="T51" s="28">
        <f t="shared" ref="T51:U56" si="29">T44/T$50</f>
        <v>0.27699558131655938</v>
      </c>
      <c r="U51" s="28">
        <f t="shared" si="29"/>
        <v>0.27018953515465721</v>
      </c>
      <c r="V51" s="30">
        <v>0.25</v>
      </c>
      <c r="W51" s="28">
        <f t="shared" ref="W51:W56" si="30">W44/W$50</f>
        <v>0.19436598398615265</v>
      </c>
      <c r="Z51" t="s">
        <v>250</v>
      </c>
      <c r="AA51" s="3">
        <v>16075</v>
      </c>
      <c r="AB51" s="18">
        <f t="shared" si="25"/>
        <v>12760.49235348842</v>
      </c>
      <c r="AC51" s="3">
        <v>20093</v>
      </c>
      <c r="AD51" s="18">
        <f t="shared" si="26"/>
        <v>19631.52669767441</v>
      </c>
      <c r="AT51" s="18">
        <f t="shared" ref="AT51:AZ51" si="31">SUM(AT37:AT48)</f>
        <v>471972.75142509502</v>
      </c>
      <c r="AU51" s="18">
        <f t="shared" si="31"/>
        <v>502316.72007853771</v>
      </c>
      <c r="AV51" s="18">
        <f t="shared" si="31"/>
        <v>538453.68943230831</v>
      </c>
      <c r="AW51" s="18">
        <f t="shared" si="31"/>
        <v>556214.17889543786</v>
      </c>
      <c r="AX51" s="18">
        <f t="shared" si="31"/>
        <v>593579.04614953371</v>
      </c>
      <c r="AY51" s="18">
        <f t="shared" si="31"/>
        <v>631297.05274502723</v>
      </c>
      <c r="AZ51" s="18">
        <f t="shared" si="31"/>
        <v>638553.01168891869</v>
      </c>
      <c r="BA51" s="18">
        <f>SUM(BA37:BA48)</f>
        <v>704466.20106242341</v>
      </c>
    </row>
    <row r="52" spans="2:53">
      <c r="D52" s="8"/>
      <c r="E52" s="8"/>
      <c r="F52" s="8"/>
      <c r="G52" s="8"/>
      <c r="H52" s="8"/>
      <c r="I52" s="8"/>
      <c r="J52" s="8"/>
      <c r="K52" s="8"/>
      <c r="L52" s="8"/>
      <c r="M52" s="8"/>
      <c r="O52" t="e">
        <f t="shared" si="27"/>
        <v>#N/A</v>
      </c>
      <c r="P52" t="e">
        <f t="shared" si="22"/>
        <v>#N/A</v>
      </c>
      <c r="S52" t="s">
        <v>235</v>
      </c>
      <c r="T52" s="28">
        <f t="shared" si="29"/>
        <v>0.44327880030319339</v>
      </c>
      <c r="U52" s="28">
        <f t="shared" si="29"/>
        <v>0.43469847672860729</v>
      </c>
      <c r="V52" s="30">
        <v>0.29899999999999999</v>
      </c>
      <c r="W52" s="28">
        <f t="shared" si="30"/>
        <v>1.415902963438624E-2</v>
      </c>
      <c r="Z52" t="s">
        <v>251</v>
      </c>
      <c r="AA52" s="3">
        <v>2351</v>
      </c>
      <c r="AB52" s="18">
        <f t="shared" si="25"/>
        <v>2045.6833582883701</v>
      </c>
      <c r="AC52" s="3">
        <v>2351</v>
      </c>
      <c r="AD52" s="18">
        <f t="shared" si="26"/>
        <v>0</v>
      </c>
    </row>
    <row r="53" spans="2:53">
      <c r="D53" s="8"/>
      <c r="E53" s="8"/>
      <c r="F53" s="8"/>
      <c r="G53" s="8"/>
      <c r="H53" s="8"/>
      <c r="I53" s="8"/>
      <c r="J53" s="8"/>
      <c r="K53" s="8"/>
      <c r="L53" s="8"/>
      <c r="M53" s="8"/>
      <c r="O53" t="e">
        <f t="shared" si="27"/>
        <v>#N/A</v>
      </c>
      <c r="P53" t="e">
        <f t="shared" si="22"/>
        <v>#N/A</v>
      </c>
      <c r="S53" t="s">
        <v>237</v>
      </c>
      <c r="T53" s="28">
        <f t="shared" si="29"/>
        <v>0.21928925746501207</v>
      </c>
      <c r="U53" s="28">
        <f t="shared" si="29"/>
        <v>0.22379965922991787</v>
      </c>
      <c r="V53" s="30">
        <v>0.23300000000000001</v>
      </c>
      <c r="W53" s="28">
        <f t="shared" si="30"/>
        <v>0.40191429529765227</v>
      </c>
      <c r="Z53" t="s">
        <v>157</v>
      </c>
      <c r="AA53" s="3" t="s">
        <v>253</v>
      </c>
      <c r="AB53" s="18">
        <f t="shared" si="25"/>
        <v>0</v>
      </c>
      <c r="AC53" s="3" t="s">
        <v>253</v>
      </c>
      <c r="AD53" s="18">
        <f t="shared" si="26"/>
        <v>0</v>
      </c>
    </row>
    <row r="54" spans="2:53">
      <c r="S54" t="s">
        <v>236</v>
      </c>
      <c r="T54" s="28">
        <f t="shared" si="29"/>
        <v>5.4403771368479521E-2</v>
      </c>
      <c r="U54" s="28">
        <f t="shared" si="29"/>
        <v>5.6097818488961386E-2</v>
      </c>
      <c r="V54" s="30">
        <v>0.20799999999999999</v>
      </c>
      <c r="W54" s="28">
        <f t="shared" si="30"/>
        <v>0.38118595022487234</v>
      </c>
      <c r="Z54" t="s">
        <v>255</v>
      </c>
      <c r="AA54" s="3">
        <v>121676</v>
      </c>
      <c r="AB54" s="3">
        <f>SUM(AB44:AB53)</f>
        <v>275246.94317838975</v>
      </c>
      <c r="AC54" s="3">
        <v>157807</v>
      </c>
      <c r="AD54" s="3">
        <f>SUM(AD44:AD53)</f>
        <v>528958.36098548223</v>
      </c>
    </row>
    <row r="55" spans="2:53">
      <c r="S55" t="s">
        <v>239</v>
      </c>
      <c r="T55" s="28">
        <f t="shared" si="29"/>
        <v>6.0325895467556153E-3</v>
      </c>
      <c r="U55" s="28">
        <f t="shared" si="29"/>
        <v>1.5214510397856354E-2</v>
      </c>
      <c r="V55" s="30">
        <v>3.0000000000000001E-3</v>
      </c>
      <c r="W55" s="28">
        <f t="shared" si="30"/>
        <v>1.9608152892245782E-3</v>
      </c>
      <c r="AB55" s="35">
        <f>W32-AB54</f>
        <v>0</v>
      </c>
      <c r="AD55" s="35">
        <f>X32-AD54</f>
        <v>0</v>
      </c>
    </row>
    <row r="56" spans="2:53">
      <c r="S56" t="s">
        <v>238</v>
      </c>
      <c r="T56" s="28">
        <f t="shared" si="29"/>
        <v>0</v>
      </c>
      <c r="U56" s="28">
        <f t="shared" si="29"/>
        <v>7.6199976699481567E-3</v>
      </c>
      <c r="V56" s="30">
        <v>7.0000000000000001E-3</v>
      </c>
      <c r="W56" s="28">
        <f t="shared" si="30"/>
        <v>6.4139255677118341E-3</v>
      </c>
    </row>
    <row r="57" spans="2:53">
      <c r="S57" s="33" t="s">
        <v>274</v>
      </c>
    </row>
    <row r="58" spans="2:53">
      <c r="S58" s="32" t="s">
        <v>275</v>
      </c>
      <c r="V58" s="28">
        <f>115/V50</f>
        <v>0.2120570082997269</v>
      </c>
      <c r="W58" s="28">
        <f>W33/(W20)</f>
        <v>0.36300938314475767</v>
      </c>
      <c r="X58" s="28">
        <f t="shared" ref="X58:AA58" si="32">X33/(X20)</f>
        <v>0.61689540505590323</v>
      </c>
      <c r="Y58" s="28">
        <f t="shared" si="32"/>
        <v>0.68049097290691329</v>
      </c>
      <c r="Z58" s="28">
        <f t="shared" si="32"/>
        <v>0.6427483149678197</v>
      </c>
      <c r="AA58" s="28">
        <f t="shared" si="32"/>
        <v>0.5290266752348205</v>
      </c>
    </row>
    <row r="59" spans="2:53">
      <c r="AA59" s="26">
        <f>AA32/AA20</f>
        <v>0.88317021387627315</v>
      </c>
    </row>
    <row r="60" spans="2:53">
      <c r="S60" s="32" t="s">
        <v>276</v>
      </c>
      <c r="T60" t="s">
        <v>231</v>
      </c>
      <c r="U60" t="s">
        <v>272</v>
      </c>
      <c r="V60" t="s">
        <v>256</v>
      </c>
      <c r="W60" t="s">
        <v>231</v>
      </c>
    </row>
    <row r="61" spans="2:53">
      <c r="T61">
        <v>2017</v>
      </c>
      <c r="U61">
        <v>2017</v>
      </c>
      <c r="V61">
        <v>2030</v>
      </c>
      <c r="W61">
        <v>2030</v>
      </c>
    </row>
    <row r="62" spans="2:53">
      <c r="S62" t="s">
        <v>270</v>
      </c>
      <c r="T62" s="26">
        <f>T44*1000/발전용량!V43/8760</f>
        <v>0.74960215362338833</v>
      </c>
      <c r="U62" s="26">
        <f>U44*1000/발전용량!U43/8760</f>
        <v>0.75305428716387623</v>
      </c>
      <c r="V62" s="26">
        <f>V44*1000/발전용량!W43/8760</f>
        <v>0.7586665659414451</v>
      </c>
      <c r="W62" s="26">
        <f>W44*1000/발전용량!X43/8760</f>
        <v>0.78536511627907057</v>
      </c>
    </row>
    <row r="63" spans="2:53">
      <c r="S63" t="s">
        <v>235</v>
      </c>
      <c r="T63" s="26">
        <f>T45*1000/발전용량!V44/8760</f>
        <v>0.72854526964141997</v>
      </c>
      <c r="U63" s="26">
        <f>U45*1000/발전용량!U44/8760</f>
        <v>0.74278364624936233</v>
      </c>
      <c r="V63" s="26">
        <f>V45*1000/발전용량!W44/8760</f>
        <v>0.56779909025968556</v>
      </c>
      <c r="W63" s="26">
        <f>W45*1000/발전용량!X44/8760</f>
        <v>3.6005621727464951E-2</v>
      </c>
    </row>
    <row r="64" spans="2:53">
      <c r="S64" t="s">
        <v>237</v>
      </c>
      <c r="T64" s="26">
        <f>T46*1000/발전용량!V45/8760</f>
        <v>0.35458885813552465</v>
      </c>
      <c r="U64" s="26">
        <f>U46*1000/발전용량!U45/8760</f>
        <v>0.37075577326295484</v>
      </c>
      <c r="V64" s="26">
        <f>V46*1000/발전용량!W45/8760</f>
        <v>0.26466744376021112</v>
      </c>
      <c r="W64" s="26">
        <f>W46*1000/발전용량!X45/8760</f>
        <v>0.60290405871612407</v>
      </c>
    </row>
    <row r="65" spans="19:30">
      <c r="S65" t="s">
        <v>236</v>
      </c>
      <c r="T65" s="26">
        <f>T47*1000/발전용량!V46/8760</f>
        <v>0.2915897561881316</v>
      </c>
      <c r="U65" s="26">
        <f>U47*1000/발전용량!U46/8760</f>
        <v>0.32051042041082572</v>
      </c>
      <c r="V65" s="26">
        <f>V47*1000/발전용량!W46/8760</f>
        <v>0.22201199811053374</v>
      </c>
      <c r="W65" s="26">
        <f>W47*1000/발전용량!X46/8760</f>
        <v>0.18448241603891335</v>
      </c>
    </row>
    <row r="68" spans="19:30">
      <c r="S68" s="2" t="s">
        <v>241</v>
      </c>
    </row>
    <row r="69" spans="19:30">
      <c r="S69" s="37" t="s">
        <v>304</v>
      </c>
    </row>
    <row r="70" spans="19:30">
      <c r="S70" s="37" t="s">
        <v>305</v>
      </c>
    </row>
    <row r="71" spans="19:30">
      <c r="S71" s="37" t="s">
        <v>307</v>
      </c>
    </row>
    <row r="72" spans="19:30">
      <c r="S72" s="37" t="s">
        <v>308</v>
      </c>
    </row>
    <row r="75" spans="19:30">
      <c r="S75" t="s">
        <v>880</v>
      </c>
      <c r="T75" s="5">
        <v>2017</v>
      </c>
      <c r="U75" s="5">
        <v>2020</v>
      </c>
      <c r="V75" s="5">
        <v>2025</v>
      </c>
      <c r="W75" s="5">
        <v>2030</v>
      </c>
      <c r="X75" s="5">
        <v>2035</v>
      </c>
      <c r="Y75" s="5">
        <v>2040</v>
      </c>
      <c r="Z75" s="5">
        <v>2045</v>
      </c>
      <c r="AA75" s="5">
        <v>2050</v>
      </c>
      <c r="AB75" s="5">
        <v>2055</v>
      </c>
      <c r="AC75" s="5">
        <v>2060</v>
      </c>
    </row>
    <row r="76" spans="19:30">
      <c r="S76" t="s">
        <v>881</v>
      </c>
      <c r="T76" s="24">
        <f>T12/(발전용량!T12*8760)</f>
        <v>0.15555027023654044</v>
      </c>
      <c r="U76" s="24">
        <f>U12/(발전용량!U12*8760)</f>
        <v>0.15555027023654061</v>
      </c>
      <c r="V76" s="24">
        <f>V12/(발전용량!V12*8760)</f>
        <v>0.15555027023654047</v>
      </c>
      <c r="W76" s="24">
        <f>W12/(발전용량!W12*8760)</f>
        <v>0.15536951185870942</v>
      </c>
      <c r="X76" s="24">
        <f>X12/(발전용량!X12*8760)</f>
        <v>0.15521378541255448</v>
      </c>
      <c r="Y76" s="24">
        <f>Y12/(발전용량!Y12*8760)</f>
        <v>0.15555027023654064</v>
      </c>
      <c r="Z76" s="24">
        <f>Z12/(발전용량!Z12*8760)</f>
        <v>0.1555502702365405</v>
      </c>
      <c r="AA76" s="24">
        <f>AA12/(발전용량!AA12*8760)</f>
        <v>0.1555502702365405</v>
      </c>
      <c r="AB76" s="24">
        <f>AB12/(발전용량!AB12*8760)</f>
        <v>0.1555502702365405</v>
      </c>
      <c r="AC76" s="24">
        <f>AC12/(발전용량!AC12*8760)</f>
        <v>0.1555502702365405</v>
      </c>
      <c r="AD76" s="26"/>
    </row>
    <row r="77" spans="19:30">
      <c r="S77" t="s">
        <v>882</v>
      </c>
      <c r="T77" s="24">
        <f>T13/(발전용량!T13*8760)</f>
        <v>0.20321577548008937</v>
      </c>
      <c r="U77" s="24">
        <f>U13/(발전용량!U13*8760)</f>
        <v>0.21604008492048005</v>
      </c>
      <c r="V77" s="24">
        <f>V13/(발전용량!V13*8760)</f>
        <v>0.23741393398779642</v>
      </c>
      <c r="W77" s="24">
        <f>W13/(발전용량!W13*8760)</f>
        <v>0.25878778305511341</v>
      </c>
      <c r="X77" s="24">
        <f>X13/(발전용량!X13*8760)</f>
        <v>0.25816788453603146</v>
      </c>
      <c r="Y77" s="24">
        <f>Y13/(발전용량!Y13*8760)</f>
        <v>0.25878778305511319</v>
      </c>
      <c r="Z77" s="24">
        <f>Z13/(발전용량!Z13*8760)</f>
        <v>0.25878778305511319</v>
      </c>
      <c r="AA77" s="24">
        <f>AA13/(발전용량!AA13*8760)</f>
        <v>0.25878778305511319</v>
      </c>
      <c r="AB77" s="24">
        <f>AB13/(발전용량!AB13*8760)</f>
        <v>0.25878778305511319</v>
      </c>
      <c r="AC77" s="24">
        <f>AC13/(발전용량!AC13*8760)</f>
        <v>0.25578229064809888</v>
      </c>
      <c r="AD77" s="26"/>
    </row>
    <row r="78" spans="19:30">
      <c r="S78" t="s">
        <v>883</v>
      </c>
      <c r="T78" s="24" t="e">
        <f>T14/(발전용량!T14*8760)</f>
        <v>#DIV/0!</v>
      </c>
      <c r="U78" s="24">
        <f>U14/(발전용량!U14*8760)</f>
        <v>0.21604008492047969</v>
      </c>
      <c r="V78" s="24">
        <f>V14/(발전용량!V14*8760)</f>
        <v>0.23741393398779667</v>
      </c>
      <c r="W78" s="24">
        <f>W14/(발전용량!W14*8760)</f>
        <v>0.2587877830551133</v>
      </c>
      <c r="X78" s="24">
        <f>X14/(발전용량!X14*8760)</f>
        <v>0.29501807268282931</v>
      </c>
      <c r="Y78" s="24">
        <f>Y14/(발전용량!Y14*8760)</f>
        <v>0.33020301209455394</v>
      </c>
      <c r="Z78" s="24">
        <f>Z14/(발전용량!Z14*8760)</f>
        <v>0.33124836231054405</v>
      </c>
      <c r="AA78" s="24">
        <f>AA14/(발전용량!AA14*8760)</f>
        <v>0.33124836231054405</v>
      </c>
      <c r="AB78" s="24">
        <f>AB14/(발전용량!AB14*8760)</f>
        <v>0.33124836231054405</v>
      </c>
      <c r="AC78" s="24">
        <f>AC14/(발전용량!AC14*8760)</f>
        <v>0.33124836231054405</v>
      </c>
      <c r="AD78" s="26"/>
    </row>
    <row r="79" spans="19:30">
      <c r="S79" t="s">
        <v>984</v>
      </c>
      <c r="T79" s="24">
        <f>T5/발전용량!T5/8760</f>
        <v>0.74960215362338833</v>
      </c>
      <c r="U79" s="24">
        <f>U5/발전용량!U5/8760</f>
        <v>0.78536511627907035</v>
      </c>
      <c r="V79" s="24">
        <f>V5/발전용량!V5/8760</f>
        <v>0.78536511627907069</v>
      </c>
      <c r="W79" s="24">
        <f>W5/발전용량!W5/8760</f>
        <v>0.78536511627907057</v>
      </c>
      <c r="X79" s="24">
        <f>X5/발전용량!X5/8760</f>
        <v>0.78536511627907102</v>
      </c>
      <c r="Y79" s="24">
        <f>Y5/발전용량!Y5/8760</f>
        <v>0.78536511627907024</v>
      </c>
      <c r="Z79" s="24">
        <f>Z5/발전용량!Z5/8760</f>
        <v>0.78536511627907057</v>
      </c>
      <c r="AA79" s="24">
        <f>AA5/발전용량!AA5/8760</f>
        <v>0.78536511627907057</v>
      </c>
      <c r="AB79" s="24">
        <f>AB5/발전용량!AB5/8760</f>
        <v>0.78536511627907035</v>
      </c>
      <c r="AC79" s="24">
        <f>AC5/발전용량!AC5/8760</f>
        <v>0.78536511627907035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380"/>
  <sheetViews>
    <sheetView topLeftCell="A256" zoomScale="70" zoomScaleNormal="70" workbookViewId="0">
      <selection activeCell="G305" sqref="G305"/>
    </sheetView>
  </sheetViews>
  <sheetFormatPr defaultRowHeight="16.5"/>
  <cols>
    <col min="1" max="2" width="9" style="48"/>
    <col min="3" max="3" width="24.5" style="48" customWidth="1"/>
    <col min="4" max="4" width="22.125" style="48" customWidth="1"/>
    <col min="5" max="5" width="23.625" style="48" customWidth="1"/>
    <col min="6" max="6" width="10.625" style="48" customWidth="1"/>
    <col min="7" max="7" width="16" style="48" bestFit="1" customWidth="1"/>
    <col min="8" max="8" width="10.25" style="48" bestFit="1" customWidth="1"/>
    <col min="9" max="25" width="9" style="48"/>
    <col min="26" max="26" width="16.625" style="48" bestFit="1" customWidth="1"/>
    <col min="27" max="210" width="9" style="48"/>
    <col min="211" max="211" width="10.625" style="48" customWidth="1"/>
    <col min="212" max="212" width="10.125" style="48" customWidth="1"/>
    <col min="213" max="16384" width="9" style="48"/>
  </cols>
  <sheetData>
    <row r="1" spans="3:18">
      <c r="C1" s="48" t="s">
        <v>640</v>
      </c>
    </row>
    <row r="7" spans="3:18">
      <c r="E7" s="48">
        <v>2</v>
      </c>
      <c r="F7" s="48">
        <v>3</v>
      </c>
      <c r="G7" s="48">
        <v>4</v>
      </c>
      <c r="H7" s="48">
        <v>5</v>
      </c>
      <c r="I7" s="48">
        <v>6</v>
      </c>
      <c r="J7" s="48">
        <v>7</v>
      </c>
      <c r="K7" s="48">
        <v>8</v>
      </c>
      <c r="L7" s="48">
        <v>9</v>
      </c>
      <c r="M7" s="48">
        <v>10</v>
      </c>
      <c r="N7" s="48">
        <v>11</v>
      </c>
    </row>
    <row r="13" spans="3:18">
      <c r="C13" s="48" t="s">
        <v>641</v>
      </c>
    </row>
    <row r="15" spans="3:18">
      <c r="C15" s="48" t="s">
        <v>207</v>
      </c>
    </row>
    <row r="16" spans="3:18">
      <c r="C16" s="48" t="s">
        <v>208</v>
      </c>
      <c r="Q16" s="48" t="s">
        <v>218</v>
      </c>
      <c r="R16" s="5" t="str">
        <f>C18</f>
        <v>FeasibilityTest2</v>
      </c>
    </row>
    <row r="17" spans="3:26">
      <c r="C17" s="48" t="s">
        <v>163</v>
      </c>
      <c r="D17" s="48" t="s">
        <v>164</v>
      </c>
      <c r="E17" s="48">
        <v>2017</v>
      </c>
      <c r="F17" s="48">
        <v>2020</v>
      </c>
      <c r="G17" s="48">
        <v>2025</v>
      </c>
      <c r="H17" s="48">
        <v>2030</v>
      </c>
      <c r="I17" s="48">
        <v>2035</v>
      </c>
      <c r="J17" s="48">
        <v>2040</v>
      </c>
      <c r="K17" s="48">
        <v>2045</v>
      </c>
      <c r="L17" s="48">
        <v>2050</v>
      </c>
      <c r="M17" s="48">
        <v>2055</v>
      </c>
      <c r="N17" s="48">
        <v>2060</v>
      </c>
      <c r="Q17" s="5"/>
      <c r="R17" s="5">
        <v>2017</v>
      </c>
      <c r="S17" s="5">
        <v>2020</v>
      </c>
      <c r="T17" s="5">
        <v>2025</v>
      </c>
      <c r="U17" s="5">
        <v>2030</v>
      </c>
      <c r="V17" s="5">
        <v>2035</v>
      </c>
      <c r="W17" s="5">
        <v>2040</v>
      </c>
      <c r="X17" s="5">
        <v>2045</v>
      </c>
      <c r="Y17" s="5">
        <v>2050</v>
      </c>
    </row>
    <row r="18" spans="3:26">
      <c r="C18" s="48" t="s">
        <v>642</v>
      </c>
      <c r="D18" s="48" t="s">
        <v>169</v>
      </c>
      <c r="E18" s="48">
        <v>0.6</v>
      </c>
      <c r="F18" s="48">
        <v>0.4</v>
      </c>
      <c r="G18" s="48">
        <v>0.4</v>
      </c>
      <c r="H18" s="48">
        <v>0.4</v>
      </c>
      <c r="I18" s="48">
        <v>0.4</v>
      </c>
      <c r="Q18" s="5" t="s">
        <v>219</v>
      </c>
      <c r="R18" s="49">
        <f>SUM(E34:E37)</f>
        <v>22.528683000000001</v>
      </c>
      <c r="S18" s="49">
        <f t="shared" ref="S18:X18" si="0">SUM(F34:F37)</f>
        <v>26.049683000000002</v>
      </c>
      <c r="T18" s="49">
        <f t="shared" si="0"/>
        <v>25.349682999999999</v>
      </c>
      <c r="U18" s="49">
        <f t="shared" si="0"/>
        <v>20.399999999999999</v>
      </c>
      <c r="V18" s="49">
        <f t="shared" si="0"/>
        <v>18.399999999999999</v>
      </c>
      <c r="W18" s="49">
        <f t="shared" si="0"/>
        <v>16.399999999999999</v>
      </c>
      <c r="X18" s="49">
        <f t="shared" si="0"/>
        <v>12.4</v>
      </c>
      <c r="Y18" s="49">
        <f>SUM(L34:L37)</f>
        <v>11.4</v>
      </c>
    </row>
    <row r="19" spans="3:26">
      <c r="C19" s="48" t="s">
        <v>642</v>
      </c>
      <c r="D19" s="48" t="s">
        <v>170</v>
      </c>
      <c r="E19" s="48">
        <v>34.714578000000003</v>
      </c>
      <c r="F19" s="48">
        <v>33.594577999999998</v>
      </c>
      <c r="G19" s="48">
        <v>29.974578000000001</v>
      </c>
      <c r="H19" s="48">
        <v>29.974578000000001</v>
      </c>
      <c r="I19" s="48">
        <v>27.974578000000001</v>
      </c>
      <c r="J19" s="48">
        <v>21.974578000000001</v>
      </c>
      <c r="K19" s="48">
        <v>17.874578</v>
      </c>
      <c r="L19" s="48">
        <v>11.634577999999999</v>
      </c>
      <c r="M19" s="48">
        <v>9.5659779999999994</v>
      </c>
      <c r="Q19" s="5" t="s">
        <v>220</v>
      </c>
      <c r="R19" s="49">
        <f>SUM(E18:E20)</f>
        <v>35.314578000000004</v>
      </c>
      <c r="S19" s="49">
        <f t="shared" ref="S19:Y19" si="1">SUM(F18:F20)</f>
        <v>34.994577999999997</v>
      </c>
      <c r="T19" s="49">
        <f t="shared" si="1"/>
        <v>37.634577999999998</v>
      </c>
      <c r="U19" s="49">
        <f t="shared" si="1"/>
        <v>37.634577999999998</v>
      </c>
      <c r="V19" s="49">
        <f t="shared" si="1"/>
        <v>35.634577999999998</v>
      </c>
      <c r="W19" s="49">
        <f t="shared" si="1"/>
        <v>29.234577999999999</v>
      </c>
      <c r="X19" s="49">
        <f t="shared" si="1"/>
        <v>25.134577999999998</v>
      </c>
      <c r="Y19" s="49">
        <f t="shared" si="1"/>
        <v>18.894577999999999</v>
      </c>
    </row>
    <row r="20" spans="3:26">
      <c r="C20" s="48" t="s">
        <v>642</v>
      </c>
      <c r="D20" s="48" t="s">
        <v>171</v>
      </c>
      <c r="F20" s="48">
        <v>1</v>
      </c>
      <c r="G20" s="48">
        <v>7.26</v>
      </c>
      <c r="H20" s="48">
        <v>7.26</v>
      </c>
      <c r="I20" s="48">
        <v>7.26</v>
      </c>
      <c r="J20" s="48">
        <v>7.26</v>
      </c>
      <c r="K20" s="48">
        <v>7.26</v>
      </c>
      <c r="L20" s="48">
        <v>7.26</v>
      </c>
      <c r="M20" s="48">
        <v>7.26</v>
      </c>
      <c r="N20" s="48">
        <v>7.26</v>
      </c>
      <c r="Q20" s="5" t="s">
        <v>221</v>
      </c>
      <c r="R20" s="49">
        <f>SUM(E23:E27)</f>
        <v>3.8602699999999999</v>
      </c>
      <c r="S20" s="49">
        <f t="shared" ref="S20:Y20" si="2">SUM(F23:F27)</f>
        <v>3.7002700000000002</v>
      </c>
      <c r="T20" s="49">
        <f t="shared" si="2"/>
        <v>1.1002700000000001</v>
      </c>
      <c r="U20" s="49">
        <f t="shared" si="2"/>
        <v>1.1002700000000001</v>
      </c>
      <c r="V20" s="49">
        <f t="shared" si="2"/>
        <v>1.1002700000000001</v>
      </c>
      <c r="W20" s="49">
        <f t="shared" si="2"/>
        <v>1.1002700000000001</v>
      </c>
      <c r="X20" s="49">
        <f t="shared" si="2"/>
        <v>1.1002700000000001</v>
      </c>
      <c r="Y20" s="49">
        <f t="shared" si="2"/>
        <v>1.1002700000000001</v>
      </c>
    </row>
    <row r="21" spans="3:26">
      <c r="C21" s="48" t="s">
        <v>642</v>
      </c>
      <c r="D21" s="48" t="s">
        <v>172</v>
      </c>
      <c r="E21" s="48">
        <v>0.34633000000000003</v>
      </c>
      <c r="F21" s="48">
        <v>0.34633000000000003</v>
      </c>
      <c r="G21" s="48">
        <v>0.34633000000000003</v>
      </c>
      <c r="H21" s="48">
        <v>0.34633000000000003</v>
      </c>
      <c r="I21" s="48">
        <v>0.34633000000000003</v>
      </c>
      <c r="J21" s="48">
        <v>0.34633000000000003</v>
      </c>
      <c r="K21" s="48">
        <v>0.34633000000000003</v>
      </c>
      <c r="L21" s="48">
        <v>0.34633000000000003</v>
      </c>
      <c r="M21" s="48">
        <v>0.34633000000000003</v>
      </c>
      <c r="N21" s="48">
        <v>0.34633000000000003</v>
      </c>
      <c r="Q21" s="5" t="s">
        <v>222</v>
      </c>
      <c r="R21" s="49">
        <f>SUM(E28:E30)</f>
        <v>31.845427000000001</v>
      </c>
      <c r="S21" s="49">
        <f t="shared" ref="S21:Y21" si="3">SUM(F28:F30)</f>
        <v>35.066427000000004</v>
      </c>
      <c r="T21" s="49">
        <f t="shared" si="3"/>
        <v>37.326427000000002</v>
      </c>
      <c r="U21" s="49">
        <f t="shared" si="3"/>
        <v>40.476427000000001</v>
      </c>
      <c r="V21" s="49">
        <f t="shared" si="3"/>
        <v>40.476427000000001</v>
      </c>
      <c r="W21" s="49">
        <f t="shared" si="3"/>
        <v>40.476427000000001</v>
      </c>
      <c r="X21" s="49">
        <f t="shared" si="3"/>
        <v>40.476427000000001</v>
      </c>
      <c r="Y21" s="49">
        <f t="shared" si="3"/>
        <v>44.2410859618074</v>
      </c>
    </row>
    <row r="22" spans="3:26">
      <c r="C22" s="48" t="s">
        <v>642</v>
      </c>
      <c r="D22" s="48" t="s">
        <v>643</v>
      </c>
      <c r="G22" s="48">
        <v>0.4</v>
      </c>
      <c r="H22" s="48">
        <v>0.4</v>
      </c>
      <c r="I22" s="48">
        <v>0.4</v>
      </c>
      <c r="J22" s="48">
        <v>0.4</v>
      </c>
      <c r="K22" s="48">
        <v>0.4</v>
      </c>
      <c r="L22" s="48">
        <v>0.4</v>
      </c>
      <c r="M22" s="48">
        <v>0.4</v>
      </c>
      <c r="N22" s="48">
        <v>0.4</v>
      </c>
      <c r="Q22" s="5" t="s">
        <v>223</v>
      </c>
      <c r="R22" s="49">
        <f>SUM(E31)</f>
        <v>0</v>
      </c>
      <c r="S22" s="49">
        <f t="shared" ref="S22:Y22" si="4">SUM(F31)</f>
        <v>0</v>
      </c>
      <c r="T22" s="49">
        <f t="shared" si="4"/>
        <v>0</v>
      </c>
      <c r="U22" s="49">
        <f t="shared" si="4"/>
        <v>3.2</v>
      </c>
      <c r="V22" s="49">
        <f t="shared" si="4"/>
        <v>3.2</v>
      </c>
      <c r="W22" s="49">
        <f t="shared" si="4"/>
        <v>3.2</v>
      </c>
      <c r="X22" s="49">
        <f t="shared" si="4"/>
        <v>3.2</v>
      </c>
      <c r="Y22" s="49">
        <f t="shared" si="4"/>
        <v>3.2</v>
      </c>
    </row>
    <row r="23" spans="3:26">
      <c r="C23" s="48" t="s">
        <v>642</v>
      </c>
      <c r="D23" s="48" t="s">
        <v>209</v>
      </c>
      <c r="E23" s="48">
        <v>0.105</v>
      </c>
      <c r="F23" s="48">
        <v>0.105</v>
      </c>
      <c r="G23" s="48">
        <v>0.105</v>
      </c>
      <c r="H23" s="48">
        <v>0.105</v>
      </c>
      <c r="I23" s="48">
        <v>0.105</v>
      </c>
      <c r="J23" s="48">
        <v>0.105</v>
      </c>
      <c r="K23" s="48">
        <v>0.105</v>
      </c>
      <c r="L23" s="48">
        <v>0.105</v>
      </c>
      <c r="M23" s="48">
        <v>0.105</v>
      </c>
      <c r="N23" s="48">
        <v>0.105</v>
      </c>
      <c r="Q23" s="5" t="s">
        <v>224</v>
      </c>
      <c r="R23" s="49">
        <f>SUM(E44:E45)</f>
        <v>5.0623093849999998</v>
      </c>
      <c r="S23" s="49">
        <f t="shared" ref="S23:Y23" si="5">SUM(F44:F45)</f>
        <v>9.3623093849999997</v>
      </c>
      <c r="T23" s="49">
        <f t="shared" si="5"/>
        <v>19.562309384999999</v>
      </c>
      <c r="U23" s="49">
        <f t="shared" si="5"/>
        <v>33.562309384999999</v>
      </c>
      <c r="V23" s="49">
        <f t="shared" si="5"/>
        <v>75.205275246531201</v>
      </c>
      <c r="W23" s="49">
        <f t="shared" si="5"/>
        <v>127.462734718814</v>
      </c>
      <c r="X23" s="49">
        <f t="shared" si="5"/>
        <v>230.010854942724</v>
      </c>
      <c r="Y23" s="50">
        <f t="shared" si="5"/>
        <v>321</v>
      </c>
    </row>
    <row r="24" spans="3:26">
      <c r="C24" s="48" t="s">
        <v>642</v>
      </c>
      <c r="D24" s="48" t="s">
        <v>210</v>
      </c>
      <c r="E24" s="48">
        <v>0.46579999999999999</v>
      </c>
      <c r="F24" s="48">
        <v>0.36080000000000001</v>
      </c>
      <c r="G24" s="48">
        <v>0.36080000000000001</v>
      </c>
      <c r="H24" s="48">
        <v>0.36080000000000001</v>
      </c>
      <c r="I24" s="48">
        <v>0.36080000000000001</v>
      </c>
      <c r="J24" s="48">
        <v>0.36080000000000001</v>
      </c>
      <c r="K24" s="48">
        <v>0.36080000000000001</v>
      </c>
      <c r="L24" s="48">
        <v>0.36080000000000001</v>
      </c>
      <c r="M24" s="48">
        <v>0.36080000000000001</v>
      </c>
      <c r="N24" s="48">
        <v>0.36080000000000001</v>
      </c>
      <c r="Q24" s="5" t="s">
        <v>225</v>
      </c>
      <c r="R24" s="49">
        <f>SUM(E50:E51)</f>
        <v>1.2148224000000001</v>
      </c>
      <c r="S24" s="49">
        <f t="shared" ref="S24:Y24" si="6">SUM(F50:F51)</f>
        <v>2.8148224000000002</v>
      </c>
      <c r="T24" s="49">
        <f t="shared" si="6"/>
        <v>6.2148224000000001</v>
      </c>
      <c r="U24" s="49">
        <f t="shared" si="6"/>
        <v>7.7148224000000001</v>
      </c>
      <c r="V24" s="49">
        <f t="shared" si="6"/>
        <v>17.714822399999999</v>
      </c>
      <c r="W24" s="49">
        <f t="shared" si="6"/>
        <v>16.5</v>
      </c>
      <c r="X24" s="49">
        <f t="shared" si="6"/>
        <v>16.5</v>
      </c>
      <c r="Y24" s="50">
        <f t="shared" si="6"/>
        <v>16.5</v>
      </c>
    </row>
    <row r="25" spans="3:26">
      <c r="C25" s="48" t="s">
        <v>642</v>
      </c>
      <c r="D25" s="48" t="s">
        <v>211</v>
      </c>
      <c r="E25" s="48">
        <v>0.25946999999999998</v>
      </c>
      <c r="F25" s="48">
        <v>0.20447000000000001</v>
      </c>
      <c r="G25" s="48">
        <v>0.20447000000000001</v>
      </c>
      <c r="H25" s="48">
        <v>0.20447000000000001</v>
      </c>
      <c r="I25" s="48">
        <v>0.20447000000000001</v>
      </c>
      <c r="J25" s="48">
        <v>0.20447000000000001</v>
      </c>
      <c r="K25" s="48">
        <v>0.20447000000000001</v>
      </c>
      <c r="L25" s="48">
        <v>0.20447000000000001</v>
      </c>
      <c r="M25" s="48">
        <v>0.20447000000000001</v>
      </c>
      <c r="N25" s="48">
        <v>0.20447000000000001</v>
      </c>
      <c r="Q25" s="5" t="s">
        <v>226</v>
      </c>
      <c r="R25" s="49">
        <f>SUM(E52)</f>
        <v>0</v>
      </c>
      <c r="S25" s="49">
        <f t="shared" ref="S25:Y25" si="7">SUM(F52)</f>
        <v>0</v>
      </c>
      <c r="T25" s="49">
        <f t="shared" si="7"/>
        <v>2.2963969999999998</v>
      </c>
      <c r="U25" s="49">
        <f t="shared" si="7"/>
        <v>10</v>
      </c>
      <c r="V25" s="49">
        <f t="shared" si="7"/>
        <v>10</v>
      </c>
      <c r="W25" s="49">
        <f t="shared" si="7"/>
        <v>10</v>
      </c>
      <c r="X25" s="49">
        <f t="shared" si="7"/>
        <v>10</v>
      </c>
      <c r="Y25" s="50">
        <f t="shared" si="7"/>
        <v>22</v>
      </c>
    </row>
    <row r="26" spans="3:26">
      <c r="C26" s="48" t="s">
        <v>642</v>
      </c>
      <c r="D26" s="48" t="s">
        <v>212</v>
      </c>
      <c r="E26" s="48">
        <v>0.08</v>
      </c>
      <c r="F26" s="48">
        <v>0.08</v>
      </c>
      <c r="G26" s="48">
        <v>0.08</v>
      </c>
      <c r="H26" s="48">
        <v>0.08</v>
      </c>
      <c r="I26" s="48">
        <v>0.08</v>
      </c>
      <c r="J26" s="48">
        <v>0.08</v>
      </c>
      <c r="K26" s="48">
        <v>0.08</v>
      </c>
      <c r="L26" s="48">
        <v>0.08</v>
      </c>
      <c r="M26" s="48">
        <v>0.08</v>
      </c>
      <c r="N26" s="48">
        <v>0.08</v>
      </c>
      <c r="Q26" s="6" t="s">
        <v>644</v>
      </c>
      <c r="R26" s="49">
        <f>SUM(E21:E22,E32:E33,E38,E41:E43,E46:E49,E53:E57)</f>
        <v>4.6609240000000005</v>
      </c>
      <c r="S26" s="49">
        <f t="shared" ref="S26:Y26" si="8">SUM(F21:F22,F32:F33,F38,F41:F43,F46:F49,F53:F57)</f>
        <v>5.6188140000000004</v>
      </c>
      <c r="T26" s="49">
        <f t="shared" si="8"/>
        <v>6.6688140000000002</v>
      </c>
      <c r="U26" s="49">
        <f t="shared" si="8"/>
        <v>7.3238139999999996</v>
      </c>
      <c r="V26" s="49">
        <f t="shared" si="8"/>
        <v>7.3238139999999996</v>
      </c>
      <c r="W26" s="49">
        <f t="shared" si="8"/>
        <v>7.3238139999999996</v>
      </c>
      <c r="X26" s="49">
        <f t="shared" si="8"/>
        <v>7.3238139999999996</v>
      </c>
      <c r="Y26" s="49">
        <f t="shared" si="8"/>
        <v>7.3238139999999996</v>
      </c>
    </row>
    <row r="27" spans="3:26">
      <c r="C27" s="48" t="s">
        <v>642</v>
      </c>
      <c r="D27" s="48" t="s">
        <v>213</v>
      </c>
      <c r="E27" s="48">
        <v>2.95</v>
      </c>
      <c r="F27" s="48">
        <v>2.95</v>
      </c>
      <c r="G27" s="48">
        <v>0.35</v>
      </c>
      <c r="H27" s="48">
        <v>0.35</v>
      </c>
      <c r="I27" s="48">
        <v>0.35</v>
      </c>
      <c r="J27" s="48">
        <v>0.35</v>
      </c>
      <c r="K27" s="48">
        <v>0.35</v>
      </c>
      <c r="L27" s="48">
        <v>0.35</v>
      </c>
      <c r="M27" s="48">
        <v>0.35</v>
      </c>
      <c r="N27" s="48">
        <v>0.35</v>
      </c>
      <c r="Q27" s="5" t="s">
        <v>227</v>
      </c>
      <c r="R27" s="49">
        <f>SUM(E39:E40)</f>
        <v>4.7</v>
      </c>
      <c r="S27" s="49">
        <f t="shared" ref="S27:Y27" si="9">SUM(F39:F40)</f>
        <v>4.7</v>
      </c>
      <c r="T27" s="49">
        <f t="shared" si="9"/>
        <v>4.7</v>
      </c>
      <c r="U27" s="49">
        <f t="shared" si="9"/>
        <v>6.1</v>
      </c>
      <c r="V27" s="49">
        <f t="shared" si="9"/>
        <v>6.7</v>
      </c>
      <c r="W27" s="49">
        <f t="shared" si="9"/>
        <v>6.7</v>
      </c>
      <c r="X27" s="49">
        <f t="shared" si="9"/>
        <v>6.7</v>
      </c>
      <c r="Y27" s="49">
        <f t="shared" si="9"/>
        <v>6.7</v>
      </c>
    </row>
    <row r="28" spans="3:26">
      <c r="C28" s="48" t="s">
        <v>642</v>
      </c>
      <c r="D28" s="48" t="s">
        <v>173</v>
      </c>
      <c r="E28" s="48">
        <v>7.505541</v>
      </c>
      <c r="F28" s="48">
        <v>7.505541</v>
      </c>
      <c r="G28" s="48">
        <v>7.505541</v>
      </c>
      <c r="H28" s="48">
        <v>7.505541</v>
      </c>
      <c r="I28" s="48">
        <v>7.505541</v>
      </c>
      <c r="J28" s="48">
        <v>7.505541</v>
      </c>
      <c r="K28" s="48">
        <v>7.505541</v>
      </c>
      <c r="L28" s="48">
        <v>7.505541</v>
      </c>
      <c r="M28" s="48">
        <v>7.505541</v>
      </c>
      <c r="N28" s="48">
        <v>7.505541</v>
      </c>
      <c r="Q28" s="5" t="s">
        <v>228</v>
      </c>
      <c r="R28" s="3">
        <f>E58</f>
        <v>0</v>
      </c>
      <c r="S28" s="3">
        <f t="shared" ref="S28:Y28" si="10">F58</f>
        <v>0</v>
      </c>
      <c r="T28" s="3">
        <f t="shared" si="10"/>
        <v>0</v>
      </c>
      <c r="U28" s="3">
        <f t="shared" si="10"/>
        <v>0.7</v>
      </c>
      <c r="V28" s="3">
        <f t="shared" si="10"/>
        <v>0.7</v>
      </c>
      <c r="W28" s="3">
        <f t="shared" si="10"/>
        <v>14.891219076140301</v>
      </c>
      <c r="X28" s="3">
        <f t="shared" si="10"/>
        <v>74.697405878866505</v>
      </c>
      <c r="Y28" s="3">
        <f t="shared" si="10"/>
        <v>132.83476970645401</v>
      </c>
    </row>
    <row r="29" spans="3:26">
      <c r="C29" s="48" t="s">
        <v>642</v>
      </c>
      <c r="D29" s="48" t="s">
        <v>174</v>
      </c>
      <c r="E29" s="48">
        <v>24.339886</v>
      </c>
      <c r="F29" s="48">
        <v>24.339886</v>
      </c>
      <c r="G29" s="48">
        <v>22.539885999999999</v>
      </c>
      <c r="H29" s="48">
        <v>22.539885999999999</v>
      </c>
      <c r="I29" s="48">
        <v>22.539885999999999</v>
      </c>
      <c r="J29" s="48">
        <v>22.539885999999999</v>
      </c>
      <c r="K29" s="48">
        <v>22.539885999999999</v>
      </c>
      <c r="L29" s="48">
        <v>22.539885999999999</v>
      </c>
      <c r="M29" s="48">
        <v>22.539885999999999</v>
      </c>
      <c r="N29" s="48">
        <v>22.539885999999999</v>
      </c>
      <c r="Q29" s="7" t="s">
        <v>229</v>
      </c>
      <c r="R29" s="3">
        <f>SUM(E59:E69)</f>
        <v>9.1266244955424174</v>
      </c>
      <c r="S29" s="3">
        <f t="shared" ref="S29:Y29" si="11">SUM(F59:F69)</f>
        <v>9.1266244955424174</v>
      </c>
      <c r="T29" s="3">
        <f t="shared" si="11"/>
        <v>9.1266244955424174</v>
      </c>
      <c r="U29" s="3">
        <f t="shared" si="11"/>
        <v>9.1266244955424174</v>
      </c>
      <c r="V29" s="3">
        <f t="shared" si="11"/>
        <v>4.092310311327827</v>
      </c>
      <c r="W29" s="3">
        <f t="shared" si="11"/>
        <v>4.2843278452792166</v>
      </c>
      <c r="X29" s="3">
        <f t="shared" si="11"/>
        <v>4.4802165758521664</v>
      </c>
      <c r="Y29" s="3">
        <f t="shared" si="11"/>
        <v>4.7105564060142253</v>
      </c>
      <c r="Z29" s="51">
        <f>SUM(E18:L69)-SUM(R18:Y29)</f>
        <v>0</v>
      </c>
    </row>
    <row r="30" spans="3:26">
      <c r="C30" s="48" t="s">
        <v>642</v>
      </c>
      <c r="D30" s="48" t="s">
        <v>175</v>
      </c>
      <c r="F30" s="48">
        <v>3.2210000000000001</v>
      </c>
      <c r="G30" s="48">
        <v>7.2809999999999997</v>
      </c>
      <c r="H30" s="48">
        <v>10.430999999999999</v>
      </c>
      <c r="I30" s="48">
        <v>10.430999999999999</v>
      </c>
      <c r="J30" s="48">
        <v>10.430999999999999</v>
      </c>
      <c r="K30" s="48">
        <v>10.430999999999999</v>
      </c>
      <c r="L30" s="48">
        <v>14.1956589618074</v>
      </c>
      <c r="M30" s="48">
        <v>10.135658961807399</v>
      </c>
      <c r="N30" s="48">
        <v>6.9856589618073697</v>
      </c>
      <c r="Y30" s="52">
        <f>SUM(Y18:Y29)</f>
        <v>589.90507407427572</v>
      </c>
    </row>
    <row r="31" spans="3:26">
      <c r="C31" s="48" t="s">
        <v>642</v>
      </c>
      <c r="D31" s="48" t="s">
        <v>176</v>
      </c>
      <c r="H31" s="48">
        <v>3.2</v>
      </c>
      <c r="I31" s="48">
        <v>3.2</v>
      </c>
      <c r="J31" s="48">
        <v>3.2</v>
      </c>
      <c r="K31" s="48">
        <v>3.2</v>
      </c>
      <c r="L31" s="48">
        <v>3.2</v>
      </c>
      <c r="M31" s="48">
        <v>3.2</v>
      </c>
      <c r="N31" s="48">
        <v>3.2</v>
      </c>
    </row>
    <row r="32" spans="3:26">
      <c r="C32" s="48" t="s">
        <v>642</v>
      </c>
      <c r="D32" s="48" t="s">
        <v>645</v>
      </c>
      <c r="E32" s="48">
        <v>0.29099999999999998</v>
      </c>
      <c r="F32" s="48">
        <v>0.29099999999999998</v>
      </c>
      <c r="G32" s="48">
        <v>0.29099999999999998</v>
      </c>
      <c r="H32" s="48">
        <v>0.29099999999999998</v>
      </c>
      <c r="I32" s="48">
        <v>0.29099999999999998</v>
      </c>
      <c r="J32" s="48">
        <v>0.29099999999999998</v>
      </c>
      <c r="K32" s="48">
        <v>0.29099999999999998</v>
      </c>
      <c r="L32" s="48">
        <v>0.29099999999999998</v>
      </c>
      <c r="M32" s="48">
        <v>0.29099999999999998</v>
      </c>
      <c r="N32" s="48">
        <v>0.29099999999999998</v>
      </c>
    </row>
    <row r="33" spans="3:14">
      <c r="C33" s="48" t="s">
        <v>642</v>
      </c>
      <c r="D33" s="48" t="s">
        <v>646</v>
      </c>
      <c r="F33" s="48">
        <v>0.24</v>
      </c>
      <c r="G33" s="48">
        <v>0.4</v>
      </c>
      <c r="H33" s="48">
        <v>0.45500000000000002</v>
      </c>
      <c r="I33" s="48">
        <v>0.45500000000000002</v>
      </c>
      <c r="J33" s="48">
        <v>0.45500000000000002</v>
      </c>
      <c r="K33" s="48">
        <v>0.45500000000000002</v>
      </c>
      <c r="L33" s="48">
        <v>0.45500000000000002</v>
      </c>
      <c r="M33" s="48">
        <v>0.45500000000000002</v>
      </c>
      <c r="N33" s="48">
        <v>0.45500000000000002</v>
      </c>
    </row>
    <row r="34" spans="3:14">
      <c r="C34" s="48" t="s">
        <v>642</v>
      </c>
      <c r="D34" s="48" t="s">
        <v>177</v>
      </c>
      <c r="F34" s="48">
        <v>4.2</v>
      </c>
      <c r="G34" s="48">
        <v>7</v>
      </c>
      <c r="H34" s="48">
        <v>7</v>
      </c>
      <c r="I34" s="48">
        <v>7</v>
      </c>
      <c r="J34" s="48">
        <v>7</v>
      </c>
      <c r="K34" s="48">
        <v>7</v>
      </c>
      <c r="L34" s="48">
        <v>7</v>
      </c>
      <c r="M34" s="48">
        <v>7</v>
      </c>
      <c r="N34" s="48">
        <v>7</v>
      </c>
    </row>
    <row r="35" spans="3:14">
      <c r="C35" s="48" t="s">
        <v>642</v>
      </c>
      <c r="D35" s="48" t="s">
        <v>178</v>
      </c>
      <c r="E35" s="48">
        <v>11.4</v>
      </c>
      <c r="F35" s="48">
        <v>11.4</v>
      </c>
      <c r="G35" s="48">
        <v>11.4</v>
      </c>
      <c r="H35" s="48">
        <v>11.4</v>
      </c>
      <c r="I35" s="48">
        <v>11.4</v>
      </c>
      <c r="J35" s="48">
        <v>9.4</v>
      </c>
      <c r="K35" s="48">
        <v>5.4</v>
      </c>
      <c r="L35" s="48">
        <v>4.4000000000000004</v>
      </c>
      <c r="M35" s="48">
        <v>1.4</v>
      </c>
      <c r="N35" s="48">
        <v>1.4</v>
      </c>
    </row>
    <row r="36" spans="3:14">
      <c r="C36" s="48" t="s">
        <v>642</v>
      </c>
      <c r="D36" s="48" t="s">
        <v>179</v>
      </c>
      <c r="E36" s="48">
        <v>8.35</v>
      </c>
      <c r="F36" s="48">
        <v>8.35</v>
      </c>
      <c r="G36" s="48">
        <v>4.8499999999999996</v>
      </c>
      <c r="H36" s="48">
        <v>2</v>
      </c>
    </row>
    <row r="37" spans="3:14">
      <c r="C37" s="48" t="s">
        <v>642</v>
      </c>
      <c r="D37" s="48" t="s">
        <v>180</v>
      </c>
      <c r="E37" s="48">
        <v>2.778683</v>
      </c>
      <c r="F37" s="48">
        <v>2.0996830000000002</v>
      </c>
      <c r="G37" s="48">
        <v>2.0996830000000002</v>
      </c>
    </row>
    <row r="38" spans="3:14">
      <c r="C38" s="48" t="s">
        <v>642</v>
      </c>
      <c r="D38" s="48" t="s">
        <v>181</v>
      </c>
      <c r="E38" s="48">
        <v>1.58178</v>
      </c>
      <c r="F38" s="48">
        <v>1.58178</v>
      </c>
      <c r="G38" s="48">
        <v>1.58178</v>
      </c>
      <c r="H38" s="48">
        <v>1.58178</v>
      </c>
      <c r="I38" s="48">
        <v>1.58178</v>
      </c>
      <c r="J38" s="48">
        <v>1.58178</v>
      </c>
      <c r="K38" s="48">
        <v>1.58178</v>
      </c>
      <c r="L38" s="48">
        <v>1.58178</v>
      </c>
      <c r="M38" s="48">
        <v>1.58178</v>
      </c>
      <c r="N38" s="48">
        <v>1.58178</v>
      </c>
    </row>
    <row r="39" spans="3:14">
      <c r="C39" s="48" t="s">
        <v>642</v>
      </c>
      <c r="D39" s="48" t="s">
        <v>182</v>
      </c>
      <c r="E39" s="48">
        <v>4.7</v>
      </c>
      <c r="F39" s="48">
        <v>4.7</v>
      </c>
      <c r="G39" s="48">
        <v>4.7</v>
      </c>
      <c r="H39" s="48">
        <v>4.7</v>
      </c>
      <c r="I39" s="48">
        <v>4.7</v>
      </c>
      <c r="J39" s="48">
        <v>4.7</v>
      </c>
      <c r="K39" s="48">
        <v>4.7</v>
      </c>
      <c r="L39" s="48">
        <v>4.7</v>
      </c>
      <c r="M39" s="48">
        <v>4.7</v>
      </c>
      <c r="N39" s="48">
        <v>4.7</v>
      </c>
    </row>
    <row r="40" spans="3:14">
      <c r="C40" s="48" t="s">
        <v>642</v>
      </c>
      <c r="D40" s="48" t="s">
        <v>183</v>
      </c>
      <c r="H40" s="48">
        <v>1.4</v>
      </c>
      <c r="I40" s="48">
        <v>2</v>
      </c>
      <c r="J40" s="48">
        <v>2</v>
      </c>
      <c r="K40" s="48">
        <v>2</v>
      </c>
      <c r="L40" s="48">
        <v>2</v>
      </c>
      <c r="M40" s="48">
        <v>2</v>
      </c>
      <c r="N40" s="48">
        <v>2</v>
      </c>
    </row>
    <row r="41" spans="3:14">
      <c r="C41" s="48" t="s">
        <v>642</v>
      </c>
      <c r="D41" s="48" t="s">
        <v>184</v>
      </c>
      <c r="E41" s="48">
        <v>3.5500000000000002E-3</v>
      </c>
      <c r="F41" s="48">
        <v>3.5500000000000002E-3</v>
      </c>
      <c r="G41" s="48">
        <v>3.5500000000000002E-3</v>
      </c>
      <c r="H41" s="48">
        <v>3.5500000000000002E-3</v>
      </c>
      <c r="I41" s="48">
        <v>3.5500000000000002E-3</v>
      </c>
      <c r="J41" s="48">
        <v>3.5500000000000002E-3</v>
      </c>
      <c r="K41" s="48">
        <v>3.5500000000000002E-3</v>
      </c>
      <c r="L41" s="48">
        <v>3.5500000000000002E-3</v>
      </c>
      <c r="M41" s="48">
        <v>3.5500000000000002E-3</v>
      </c>
      <c r="N41" s="48">
        <v>3.5500000000000002E-3</v>
      </c>
    </row>
    <row r="42" spans="3:14">
      <c r="C42" s="48" t="s">
        <v>642</v>
      </c>
      <c r="D42" s="48" t="s">
        <v>185</v>
      </c>
      <c r="E42" s="48">
        <v>5.2747000000000002E-2</v>
      </c>
      <c r="F42" s="48">
        <v>5.2747000000000002E-2</v>
      </c>
      <c r="G42" s="48">
        <v>5.2747000000000002E-2</v>
      </c>
      <c r="H42" s="48">
        <v>5.2747000000000002E-2</v>
      </c>
      <c r="I42" s="48">
        <v>5.2747000000000002E-2</v>
      </c>
      <c r="J42" s="48">
        <v>5.2747000000000002E-2</v>
      </c>
      <c r="K42" s="48">
        <v>5.2747000000000002E-2</v>
      </c>
      <c r="L42" s="48">
        <v>5.2747000000000002E-2</v>
      </c>
      <c r="M42" s="48">
        <v>5.2747000000000002E-2</v>
      </c>
      <c r="N42" s="48">
        <v>5.2747000000000002E-2</v>
      </c>
    </row>
    <row r="43" spans="3:14">
      <c r="C43" s="48" t="s">
        <v>642</v>
      </c>
      <c r="D43" s="48" t="s">
        <v>186</v>
      </c>
      <c r="F43" s="48">
        <v>5.5E-2</v>
      </c>
      <c r="G43" s="48">
        <v>0.16500000000000001</v>
      </c>
      <c r="H43" s="48">
        <v>0.46500000000000002</v>
      </c>
      <c r="I43" s="48">
        <v>0.46500000000000002</v>
      </c>
      <c r="J43" s="48">
        <v>0.46500000000000002</v>
      </c>
      <c r="K43" s="48">
        <v>0.46500000000000002</v>
      </c>
      <c r="L43" s="48">
        <v>0.46500000000000002</v>
      </c>
      <c r="M43" s="48">
        <v>0.46500000000000002</v>
      </c>
      <c r="N43" s="48">
        <v>0.46500000000000002</v>
      </c>
    </row>
    <row r="44" spans="3:14">
      <c r="C44" s="48" t="s">
        <v>642</v>
      </c>
      <c r="D44" s="48" t="s">
        <v>187</v>
      </c>
      <c r="E44" s="48">
        <v>5.0623093849999998</v>
      </c>
      <c r="F44" s="48">
        <v>5.0623093849999998</v>
      </c>
      <c r="G44" s="48">
        <v>5.0623093849999998</v>
      </c>
      <c r="H44" s="48">
        <v>5.0623093849999998</v>
      </c>
      <c r="I44" s="48">
        <v>5.0623093849999998</v>
      </c>
    </row>
    <row r="45" spans="3:14">
      <c r="C45" s="48" t="s">
        <v>642</v>
      </c>
      <c r="D45" s="48" t="s">
        <v>188</v>
      </c>
      <c r="F45" s="48">
        <v>4.3</v>
      </c>
      <c r="G45" s="48">
        <v>14.5</v>
      </c>
      <c r="H45" s="48">
        <v>28.5</v>
      </c>
      <c r="I45" s="48">
        <v>70.142965861531195</v>
      </c>
      <c r="J45" s="48">
        <v>127.462734718814</v>
      </c>
      <c r="K45" s="48">
        <v>230.010854942724</v>
      </c>
      <c r="L45" s="48">
        <v>321</v>
      </c>
      <c r="M45" s="48">
        <v>279.35703413846898</v>
      </c>
      <c r="N45" s="48">
        <v>217.73726528118601</v>
      </c>
    </row>
    <row r="46" spans="3:14">
      <c r="C46" s="48" t="s">
        <v>642</v>
      </c>
      <c r="D46" s="48" t="s">
        <v>189</v>
      </c>
      <c r="E46" s="48">
        <v>0.42546600000000001</v>
      </c>
      <c r="F46" s="48">
        <v>0.42546600000000001</v>
      </c>
      <c r="G46" s="48">
        <v>0.42546600000000001</v>
      </c>
      <c r="H46" s="48">
        <v>0.42546600000000001</v>
      </c>
      <c r="I46" s="48">
        <v>0.42546600000000001</v>
      </c>
      <c r="J46" s="48">
        <v>0.42546600000000001</v>
      </c>
      <c r="K46" s="48">
        <v>0.42546600000000001</v>
      </c>
      <c r="L46" s="48">
        <v>0.42546600000000001</v>
      </c>
      <c r="M46" s="48">
        <v>0.42546600000000001</v>
      </c>
      <c r="N46" s="48">
        <v>0.42546600000000001</v>
      </c>
    </row>
    <row r="47" spans="3:14">
      <c r="C47" s="48" t="s">
        <v>642</v>
      </c>
      <c r="D47" s="48" t="s">
        <v>190</v>
      </c>
      <c r="F47" s="48">
        <v>0.53</v>
      </c>
      <c r="G47" s="48">
        <v>0.91</v>
      </c>
      <c r="H47" s="48">
        <v>1.21</v>
      </c>
      <c r="I47" s="48">
        <v>1.21</v>
      </c>
      <c r="J47" s="48">
        <v>1.21</v>
      </c>
      <c r="K47" s="48">
        <v>1.21</v>
      </c>
      <c r="L47" s="48">
        <v>1.21</v>
      </c>
      <c r="M47" s="48">
        <v>1.21</v>
      </c>
      <c r="N47" s="48">
        <v>1.21</v>
      </c>
    </row>
    <row r="48" spans="3:14">
      <c r="C48" s="48" t="s">
        <v>642</v>
      </c>
      <c r="D48" s="48" t="s">
        <v>191</v>
      </c>
      <c r="E48" s="48">
        <v>6.8956000000000003E-2</v>
      </c>
      <c r="F48" s="48">
        <v>6.8956000000000003E-2</v>
      </c>
      <c r="G48" s="48">
        <v>6.8956000000000003E-2</v>
      </c>
      <c r="H48" s="48">
        <v>6.8956000000000003E-2</v>
      </c>
      <c r="I48" s="48">
        <v>6.8956000000000003E-2</v>
      </c>
      <c r="J48" s="48">
        <v>6.8956000000000003E-2</v>
      </c>
      <c r="K48" s="48">
        <v>6.8956000000000003E-2</v>
      </c>
      <c r="L48" s="48">
        <v>6.8956000000000003E-2</v>
      </c>
      <c r="M48" s="48">
        <v>6.8956000000000003E-2</v>
      </c>
      <c r="N48" s="48">
        <v>6.8956000000000003E-2</v>
      </c>
    </row>
    <row r="49" spans="3:14">
      <c r="C49" s="48" t="s">
        <v>642</v>
      </c>
      <c r="D49" s="48" t="s">
        <v>192</v>
      </c>
      <c r="E49" s="48">
        <v>6.8956000000000003E-2</v>
      </c>
      <c r="F49" s="48">
        <v>6.8956000000000003E-2</v>
      </c>
      <c r="G49" s="48">
        <v>6.8956000000000003E-2</v>
      </c>
      <c r="H49" s="48">
        <v>6.8956000000000003E-2</v>
      </c>
      <c r="I49" s="48">
        <v>6.8956000000000003E-2</v>
      </c>
      <c r="J49" s="48">
        <v>6.8956000000000003E-2</v>
      </c>
      <c r="K49" s="48">
        <v>6.8956000000000003E-2</v>
      </c>
      <c r="L49" s="48">
        <v>6.8956000000000003E-2</v>
      </c>
      <c r="M49" s="48">
        <v>6.8956000000000003E-2</v>
      </c>
      <c r="N49" s="48">
        <v>6.8956000000000003E-2</v>
      </c>
    </row>
    <row r="50" spans="3:14">
      <c r="C50" s="48" t="s">
        <v>642</v>
      </c>
      <c r="D50" s="48" t="s">
        <v>193</v>
      </c>
      <c r="E50" s="48">
        <v>1.2148224000000001</v>
      </c>
      <c r="F50" s="48">
        <v>1.2148224000000001</v>
      </c>
      <c r="G50" s="48">
        <v>1.2148224000000001</v>
      </c>
      <c r="H50" s="48">
        <v>1.2148224000000001</v>
      </c>
      <c r="I50" s="48">
        <v>1.2148224000000001</v>
      </c>
    </row>
    <row r="51" spans="3:14">
      <c r="C51" s="48" t="s">
        <v>642</v>
      </c>
      <c r="D51" s="48" t="s">
        <v>194</v>
      </c>
      <c r="F51" s="48">
        <v>1.6</v>
      </c>
      <c r="G51" s="48">
        <v>5</v>
      </c>
      <c r="H51" s="48">
        <v>6.5</v>
      </c>
      <c r="I51" s="48">
        <v>16.5</v>
      </c>
      <c r="J51" s="48">
        <v>16.5</v>
      </c>
      <c r="K51" s="48">
        <v>16.5</v>
      </c>
      <c r="L51" s="48">
        <v>16.5</v>
      </c>
      <c r="M51" s="48">
        <v>50.6638709996597</v>
      </c>
      <c r="N51" s="48">
        <v>94.827494544673698</v>
      </c>
    </row>
    <row r="52" spans="3:14">
      <c r="C52" s="48" t="s">
        <v>642</v>
      </c>
      <c r="D52" s="48" t="s">
        <v>195</v>
      </c>
      <c r="G52" s="48">
        <v>2.2963969999999998</v>
      </c>
      <c r="H52" s="48">
        <v>10</v>
      </c>
      <c r="I52" s="48">
        <v>10</v>
      </c>
      <c r="J52" s="48">
        <v>10</v>
      </c>
      <c r="K52" s="48">
        <v>10</v>
      </c>
      <c r="L52" s="48">
        <v>22</v>
      </c>
      <c r="M52" s="48">
        <v>22</v>
      </c>
      <c r="N52" s="48">
        <v>22</v>
      </c>
    </row>
    <row r="53" spans="3:14">
      <c r="C53" s="48" t="s">
        <v>642</v>
      </c>
      <c r="D53" s="48" t="s">
        <v>196</v>
      </c>
      <c r="E53" s="48">
        <v>0.21152899999999999</v>
      </c>
      <c r="F53" s="48">
        <v>0.21152899999999999</v>
      </c>
      <c r="G53" s="48">
        <v>0.21152899999999999</v>
      </c>
      <c r="H53" s="48">
        <v>0.21152899999999999</v>
      </c>
      <c r="I53" s="48">
        <v>0.21152899999999999</v>
      </c>
      <c r="J53" s="48">
        <v>0.21152899999999999</v>
      </c>
      <c r="K53" s="48">
        <v>0.21152899999999999</v>
      </c>
      <c r="L53" s="48">
        <v>0.21152899999999999</v>
      </c>
      <c r="M53" s="48">
        <v>0.21152899999999999</v>
      </c>
      <c r="N53" s="48">
        <v>0.21152899999999999</v>
      </c>
    </row>
    <row r="54" spans="3:14">
      <c r="C54" s="48" t="s">
        <v>642</v>
      </c>
      <c r="D54" s="48" t="s">
        <v>647</v>
      </c>
      <c r="F54" s="48">
        <v>0.112</v>
      </c>
      <c r="G54" s="48">
        <v>0.112</v>
      </c>
      <c r="H54" s="48">
        <v>0.112</v>
      </c>
      <c r="I54" s="48">
        <v>0.112</v>
      </c>
      <c r="J54" s="48">
        <v>0.112</v>
      </c>
      <c r="K54" s="48">
        <v>0.112</v>
      </c>
      <c r="L54" s="48">
        <v>0.112</v>
      </c>
      <c r="M54" s="48">
        <v>0.112</v>
      </c>
      <c r="N54" s="48">
        <v>0.112</v>
      </c>
    </row>
    <row r="55" spans="3:14">
      <c r="C55" s="48" t="s">
        <v>642</v>
      </c>
      <c r="D55" s="48" t="s">
        <v>197</v>
      </c>
      <c r="E55" s="48">
        <v>1.3554999999999999</v>
      </c>
      <c r="F55" s="48">
        <v>1.3554999999999999</v>
      </c>
      <c r="G55" s="48">
        <v>1.3554999999999999</v>
      </c>
      <c r="H55" s="48">
        <v>1.3554999999999999</v>
      </c>
      <c r="I55" s="48">
        <v>1.3554999999999999</v>
      </c>
      <c r="J55" s="48">
        <v>1.3554999999999999</v>
      </c>
      <c r="K55" s="48">
        <v>1.3554999999999999</v>
      </c>
      <c r="L55" s="48">
        <v>1.3554999999999999</v>
      </c>
      <c r="M55" s="48">
        <v>1.3554999999999999</v>
      </c>
      <c r="N55" s="48">
        <v>1.3554999999999999</v>
      </c>
    </row>
    <row r="56" spans="3:14">
      <c r="C56" s="48" t="s">
        <v>642</v>
      </c>
      <c r="D56" s="48" t="s">
        <v>648</v>
      </c>
      <c r="F56" s="48">
        <v>2.1000000000000001E-2</v>
      </c>
      <c r="G56" s="48">
        <v>2.1000000000000001E-2</v>
      </c>
      <c r="H56" s="48">
        <v>2.1000000000000001E-2</v>
      </c>
      <c r="I56" s="48">
        <v>2.1000000000000001E-2</v>
      </c>
      <c r="J56" s="48">
        <v>2.1000000000000001E-2</v>
      </c>
      <c r="K56" s="48">
        <v>2.1000000000000001E-2</v>
      </c>
      <c r="L56" s="48">
        <v>2.1000000000000001E-2</v>
      </c>
      <c r="M56" s="48">
        <v>2.1000000000000001E-2</v>
      </c>
      <c r="N56" s="48">
        <v>2.1000000000000001E-2</v>
      </c>
    </row>
    <row r="57" spans="3:14">
      <c r="C57" s="48" t="s">
        <v>642</v>
      </c>
      <c r="D57" s="48" t="s">
        <v>198</v>
      </c>
      <c r="E57" s="48">
        <v>0.25511</v>
      </c>
      <c r="F57" s="48">
        <v>0.255</v>
      </c>
      <c r="G57" s="48">
        <v>0.255</v>
      </c>
      <c r="H57" s="48">
        <v>0.255</v>
      </c>
      <c r="I57" s="48">
        <v>0.255</v>
      </c>
      <c r="J57" s="48">
        <v>0.255</v>
      </c>
      <c r="K57" s="48">
        <v>0.255</v>
      </c>
      <c r="L57" s="48">
        <v>0.255</v>
      </c>
      <c r="M57" s="48">
        <v>0.255</v>
      </c>
      <c r="N57" s="48">
        <v>0.255</v>
      </c>
    </row>
    <row r="58" spans="3:14">
      <c r="C58" s="48" t="s">
        <v>642</v>
      </c>
      <c r="D58" s="48" t="s">
        <v>649</v>
      </c>
      <c r="H58" s="48">
        <v>0.7</v>
      </c>
      <c r="I58" s="48">
        <v>0.7</v>
      </c>
      <c r="J58" s="48">
        <v>14.891219076140301</v>
      </c>
      <c r="K58" s="48">
        <v>74.697405878866505</v>
      </c>
      <c r="L58" s="48">
        <v>132.83476970645401</v>
      </c>
      <c r="M58" s="48">
        <v>132.83476970645401</v>
      </c>
      <c r="N58" s="48">
        <v>118.643550630314</v>
      </c>
    </row>
    <row r="59" spans="3:14">
      <c r="C59" s="48" t="s">
        <v>642</v>
      </c>
      <c r="D59" s="48" t="s">
        <v>201</v>
      </c>
      <c r="E59" s="48">
        <v>1.7803222540977901</v>
      </c>
      <c r="F59" s="48">
        <v>1.7803222540977901</v>
      </c>
      <c r="G59" s="48">
        <v>1.7803222540977901</v>
      </c>
      <c r="H59" s="48">
        <v>1.7803222540977901</v>
      </c>
    </row>
    <row r="60" spans="3:14">
      <c r="C60" s="48" t="s">
        <v>642</v>
      </c>
      <c r="D60" s="48" t="s">
        <v>214</v>
      </c>
      <c r="E60" s="53">
        <v>0.18452400821477699</v>
      </c>
      <c r="F60" s="53">
        <v>0.18452400821477699</v>
      </c>
      <c r="G60" s="53">
        <v>0.18452400821477699</v>
      </c>
      <c r="H60" s="53">
        <v>0.18452400821477699</v>
      </c>
    </row>
    <row r="61" spans="3:14">
      <c r="C61" s="48" t="s">
        <v>642</v>
      </c>
      <c r="D61" s="53" t="s">
        <v>202</v>
      </c>
      <c r="E61" s="53">
        <v>7.7017741057912203E-2</v>
      </c>
      <c r="F61" s="53">
        <v>7.7017741057912203E-2</v>
      </c>
      <c r="G61" s="53">
        <v>7.7017741057912203E-2</v>
      </c>
      <c r="H61" s="53">
        <v>7.7017741057912203E-2</v>
      </c>
    </row>
    <row r="62" spans="3:14">
      <c r="C62" s="48" t="s">
        <v>642</v>
      </c>
      <c r="D62" s="48" t="s">
        <v>203</v>
      </c>
      <c r="E62" s="48">
        <v>0.246178300523061</v>
      </c>
      <c r="F62" s="48">
        <v>0.246178300523061</v>
      </c>
      <c r="G62" s="48">
        <v>0.246178300523061</v>
      </c>
      <c r="H62" s="48">
        <v>0.246178300523061</v>
      </c>
    </row>
    <row r="63" spans="3:14">
      <c r="C63" s="48" t="s">
        <v>642</v>
      </c>
      <c r="D63" s="48" t="s">
        <v>215</v>
      </c>
      <c r="E63" s="48">
        <v>0.16998045355185901</v>
      </c>
      <c r="F63" s="48">
        <v>0.16998045355185901</v>
      </c>
      <c r="G63" s="48">
        <v>0.16998045355185901</v>
      </c>
      <c r="H63" s="48">
        <v>0.16998045355185901</v>
      </c>
      <c r="L63" s="53"/>
      <c r="M63" s="53"/>
      <c r="N63" s="53"/>
    </row>
    <row r="64" spans="3:14">
      <c r="C64" s="48" t="s">
        <v>642</v>
      </c>
      <c r="D64" s="48" t="s">
        <v>650</v>
      </c>
      <c r="K64" s="53"/>
      <c r="L64" s="53">
        <v>3.0501857160448599E-2</v>
      </c>
      <c r="M64" s="53">
        <v>3.0501857160448599E-2</v>
      </c>
      <c r="N64" s="53">
        <v>3.0501857160448599E-2</v>
      </c>
    </row>
    <row r="65" spans="3:27">
      <c r="C65" s="48" t="s">
        <v>642</v>
      </c>
      <c r="D65" s="48" t="s">
        <v>216</v>
      </c>
      <c r="E65" s="53">
        <v>0.266940904090047</v>
      </c>
      <c r="F65" s="53">
        <v>0.266940904090047</v>
      </c>
      <c r="G65" s="53">
        <v>0.266940904090047</v>
      </c>
      <c r="H65" s="53">
        <v>0.266940904090047</v>
      </c>
      <c r="I65" s="53"/>
      <c r="J65" s="53"/>
      <c r="K65" s="53"/>
      <c r="L65" s="53"/>
      <c r="M65" s="53"/>
      <c r="N65" s="53"/>
    </row>
    <row r="66" spans="3:27">
      <c r="C66" s="48" t="s">
        <v>642</v>
      </c>
      <c r="D66" s="53" t="s">
        <v>651</v>
      </c>
      <c r="E66" s="53">
        <v>4.7900762450616301E-2</v>
      </c>
      <c r="F66" s="53">
        <v>4.7900762450616301E-2</v>
      </c>
      <c r="G66" s="53">
        <v>4.7900762450616301E-2</v>
      </c>
      <c r="H66" s="53">
        <v>4.7900762450616301E-2</v>
      </c>
      <c r="I66" s="53">
        <v>4.7900762450616301E-2</v>
      </c>
      <c r="J66" s="53">
        <v>4.7900762450616301E-2</v>
      </c>
      <c r="K66" s="53">
        <v>4.7900762450616301E-2</v>
      </c>
      <c r="L66" s="53">
        <v>4.7900762450616301E-2</v>
      </c>
      <c r="M66" s="53">
        <v>4.7900762450616301E-2</v>
      </c>
      <c r="N66" s="53">
        <v>4.7900762450616301E-2</v>
      </c>
    </row>
    <row r="67" spans="3:27">
      <c r="C67" s="48" t="s">
        <v>642</v>
      </c>
      <c r="D67" s="48" t="s">
        <v>204</v>
      </c>
      <c r="E67" s="48">
        <v>0.49530568872987502</v>
      </c>
      <c r="F67" s="48">
        <v>0.49530568872987502</v>
      </c>
      <c r="G67" s="48">
        <v>0.49530568872987502</v>
      </c>
      <c r="H67" s="48">
        <v>0.49530568872987502</v>
      </c>
    </row>
    <row r="68" spans="3:27">
      <c r="C68" s="48" t="s">
        <v>642</v>
      </c>
      <c r="D68" s="48" t="s">
        <v>205</v>
      </c>
      <c r="E68" s="48">
        <v>5.8584543828264799</v>
      </c>
      <c r="F68" s="48">
        <v>5.8584543828264799</v>
      </c>
      <c r="G68" s="48">
        <v>5.8584543828264799</v>
      </c>
      <c r="H68" s="48">
        <v>5.8584543828264799</v>
      </c>
    </row>
    <row r="69" spans="3:27">
      <c r="C69" s="48" t="s">
        <v>642</v>
      </c>
      <c r="D69" s="48" t="s">
        <v>206</v>
      </c>
      <c r="I69" s="48">
        <v>4.0444095488772103</v>
      </c>
      <c r="J69" s="48">
        <v>4.2364270828285999</v>
      </c>
      <c r="K69" s="48">
        <v>4.4323158134015497</v>
      </c>
      <c r="L69" s="48">
        <v>4.6321537864031601</v>
      </c>
      <c r="M69" s="48">
        <v>4.8360206210916603</v>
      </c>
      <c r="N69" s="48">
        <v>5.0439975419039396</v>
      </c>
    </row>
    <row r="73" spans="3:27">
      <c r="C73" s="48" t="s">
        <v>652</v>
      </c>
    </row>
    <row r="75" spans="3:27">
      <c r="C75" s="48" t="s">
        <v>161</v>
      </c>
    </row>
    <row r="76" spans="3:27">
      <c r="C76" s="48" t="s">
        <v>162</v>
      </c>
      <c r="Q76" s="48" t="s">
        <v>218</v>
      </c>
      <c r="R76" s="5" t="str">
        <f>C78</f>
        <v>FeasibilityTest2</v>
      </c>
      <c r="AA76" s="48" t="s">
        <v>653</v>
      </c>
    </row>
    <row r="77" spans="3:27">
      <c r="C77" s="48" t="s">
        <v>163</v>
      </c>
      <c r="D77" s="48" t="s">
        <v>164</v>
      </c>
      <c r="E77" s="48">
        <v>2017</v>
      </c>
      <c r="F77" s="48">
        <v>2020</v>
      </c>
      <c r="G77" s="48">
        <v>2025</v>
      </c>
      <c r="H77" s="48">
        <v>2030</v>
      </c>
      <c r="I77" s="48">
        <v>2035</v>
      </c>
      <c r="J77" s="48">
        <v>2040</v>
      </c>
      <c r="K77" s="48">
        <v>2045</v>
      </c>
      <c r="L77" s="48">
        <v>2050</v>
      </c>
      <c r="M77" s="48">
        <v>2055</v>
      </c>
      <c r="N77" s="48">
        <v>2060</v>
      </c>
      <c r="Q77" s="5"/>
      <c r="R77" s="5">
        <v>2017</v>
      </c>
      <c r="S77" s="5">
        <v>2020</v>
      </c>
      <c r="T77" s="5">
        <v>2025</v>
      </c>
      <c r="U77" s="5">
        <v>2030</v>
      </c>
      <c r="V77" s="5">
        <v>2035</v>
      </c>
      <c r="W77" s="5">
        <v>2040</v>
      </c>
      <c r="X77" s="5">
        <v>2045</v>
      </c>
      <c r="Y77" s="5">
        <v>2050</v>
      </c>
      <c r="AA77" s="48">
        <v>2050</v>
      </c>
    </row>
    <row r="78" spans="3:27">
      <c r="C78" s="48" t="s">
        <v>642</v>
      </c>
      <c r="D78" s="48" t="s">
        <v>166</v>
      </c>
      <c r="E78" s="48">
        <v>6728.9025318159902</v>
      </c>
      <c r="F78" s="48">
        <v>7689.75264829551</v>
      </c>
      <c r="G78" s="48">
        <v>8294.0375672730697</v>
      </c>
      <c r="H78" s="48">
        <v>8919.7706379870506</v>
      </c>
      <c r="I78" s="48">
        <v>8118.06368388192</v>
      </c>
      <c r="J78" s="48">
        <v>8493.3692587330006</v>
      </c>
      <c r="K78" s="48">
        <v>8875.9999462482792</v>
      </c>
      <c r="L78" s="48">
        <v>9400.9586870308594</v>
      </c>
      <c r="M78" s="48">
        <v>9665.9256259489102</v>
      </c>
      <c r="N78" s="48">
        <v>10072.5894181229</v>
      </c>
      <c r="Q78" s="5" t="s">
        <v>219</v>
      </c>
      <c r="R78" s="49">
        <f t="shared" ref="R78:Y78" si="12">(IFERROR(VLOOKUP("ELC62PP-NURPWR1E",FT2_GNR,E$7,FALSE),0)+IFERROR(VLOOKUP("ELC62PP-NUROPR1E",FT2_GNR,E$7,FALSE),0)+IFERROR(VLOOKUP("ELC63PP-EUROPR1E",FT2_GNR,E$7,FALSE),0)+IFERROR(VLOOKUP("ELC62PP-NURAPR1N",FT2_GNR,E$7,FALSE),0))/1000</f>
        <v>147.9349318250639</v>
      </c>
      <c r="S78" s="49">
        <f t="shared" si="12"/>
        <v>179.21656790855269</v>
      </c>
      <c r="T78" s="49">
        <f t="shared" si="12"/>
        <v>174.4007090155294</v>
      </c>
      <c r="U78" s="49">
        <f t="shared" si="12"/>
        <v>140.34788773953488</v>
      </c>
      <c r="V78" s="49">
        <f t="shared" si="12"/>
        <v>126.58829090232571</v>
      </c>
      <c r="W78" s="49">
        <f t="shared" si="12"/>
        <v>112.82869406511641</v>
      </c>
      <c r="X78" s="49">
        <f t="shared" si="12"/>
        <v>85.309500390697792</v>
      </c>
      <c r="Y78" s="49">
        <f t="shared" si="12"/>
        <v>51.041926634707899</v>
      </c>
      <c r="AA78" s="54">
        <f>Y78*1000/Y18/8760</f>
        <v>0.51111438190647174</v>
      </c>
    </row>
    <row r="79" spans="3:27">
      <c r="C79" s="48" t="s">
        <v>642</v>
      </c>
      <c r="D79" s="48" t="s">
        <v>167</v>
      </c>
      <c r="E79" s="48">
        <v>6898.0058734336699</v>
      </c>
      <c r="F79" s="48">
        <v>12757.273452703699</v>
      </c>
      <c r="G79" s="48">
        <v>26656.001198879101</v>
      </c>
      <c r="H79" s="48">
        <v>45732.6863406884</v>
      </c>
      <c r="I79" s="48">
        <v>102476.23977722701</v>
      </c>
      <c r="J79" s="48">
        <v>173683.31839605601</v>
      </c>
      <c r="K79" s="48">
        <v>313417.47563862399</v>
      </c>
      <c r="L79" s="48">
        <v>437401.137894343</v>
      </c>
      <c r="M79" s="48">
        <v>380657.58445780299</v>
      </c>
      <c r="N79" s="48">
        <v>296693.232386271</v>
      </c>
      <c r="Q79" s="5" t="s">
        <v>220</v>
      </c>
      <c r="R79" s="49">
        <f t="shared" ref="R79:Y79" si="13">(IFERROR(VLOOKUP("ELC11PP-ANS1E",FT2_GNR,E$7,FALSE),0)+IFERROR(VLOOKUP("ELC14PP-BSCTP1E",FT2_GNR,E$7,FALSE),0)+IFERROR(VLOOKUP("ELC14PP-IGCC1E",FT2_GNR,E$7,FALSE),0)+IFERROR(VLOOKUP("ELC14PP-BSCTP1N",FT2_GNR,E$7,FALSE),0)+IFERROR(VLOOKUP("ELC14PP-IGCC1N",FT2_GNR,E$7,FALSE),0))/1000</f>
        <v>235.52327305966546</v>
      </c>
      <c r="S79" s="49">
        <f t="shared" si="13"/>
        <v>239.98557596014103</v>
      </c>
      <c r="T79" s="49">
        <f t="shared" si="13"/>
        <v>260.59306998507134</v>
      </c>
      <c r="U79" s="49">
        <f t="shared" si="13"/>
        <v>260.59306998507122</v>
      </c>
      <c r="V79" s="49">
        <f t="shared" si="13"/>
        <v>247.02628278507134</v>
      </c>
      <c r="W79" s="49">
        <f t="shared" si="13"/>
        <v>203.34613588274576</v>
      </c>
      <c r="X79" s="49">
        <f t="shared" si="13"/>
        <v>175.53422212274569</v>
      </c>
      <c r="Y79" s="49">
        <f t="shared" si="13"/>
        <v>7.8854705857477851</v>
      </c>
      <c r="AA79" s="54">
        <f t="shared" ref="AA79:AA87" si="14">Y79*1000/Y19/8760</f>
        <v>4.7641597239449517E-2</v>
      </c>
    </row>
    <row r="80" spans="3:27">
      <c r="C80" s="48" t="s">
        <v>642</v>
      </c>
      <c r="D80" s="48" t="s">
        <v>168</v>
      </c>
      <c r="E80" s="48">
        <v>2162.5906265184699</v>
      </c>
      <c r="F80" s="48">
        <v>5241.9800393175501</v>
      </c>
      <c r="G80" s="48">
        <v>17961.955986825698</v>
      </c>
      <c r="H80" s="48">
        <v>41863.444384670402</v>
      </c>
      <c r="I80" s="48">
        <v>65924.567874459404</v>
      </c>
      <c r="J80" s="48">
        <v>63761.977247941002</v>
      </c>
      <c r="K80" s="48">
        <v>63761.977247941002</v>
      </c>
      <c r="L80" s="48">
        <v>92635.325435687802</v>
      </c>
      <c r="M80" s="48">
        <v>174837.43733689099</v>
      </c>
      <c r="N80" s="48">
        <v>281100.07732420502</v>
      </c>
      <c r="Q80" s="5" t="s">
        <v>221</v>
      </c>
      <c r="R80" s="49">
        <f t="shared" ref="R80:Y80" si="15">(IFERROR(VLOOKUP("ELC23PP-KES1E",FT2_GNR,E$7,FALSE),0)+IFERROR(VLOOKUP("ELC24PP-DSSCC1E",FT2_GNR,E$7,FALSE),0)+IFERROR(VLOOKUP("ELC24PP-DSSCT1E",FT2_GNR,E$7,FALSE),0)+IFERROR(VLOOKUP("ELC27PP-BKCTP1E",FT2_GNR,E$7,FALSE),0)+IFERROR(VLOOKUP("ELC27PP-BKCCT1E",FT2_GNR,E$7,FALSE),0)+IFERROR(VLOOKUP("ELCHLT27BKC-CHP1E-R",FT2_GNR,E$7,FALSE),0))/1000</f>
        <v>2.76710496636613</v>
      </c>
      <c r="S80" s="49">
        <f t="shared" si="15"/>
        <v>0.96848673822814402</v>
      </c>
      <c r="T80" s="49">
        <f t="shared" si="15"/>
        <v>0.96848673822814302</v>
      </c>
      <c r="U80" s="49">
        <f t="shared" si="15"/>
        <v>0.96848673822814202</v>
      </c>
      <c r="V80" s="49">
        <f t="shared" si="15"/>
        <v>0</v>
      </c>
      <c r="W80" s="49">
        <f t="shared" si="15"/>
        <v>0</v>
      </c>
      <c r="X80" s="49">
        <f t="shared" si="15"/>
        <v>0</v>
      </c>
      <c r="Y80" s="49">
        <f t="shared" si="15"/>
        <v>4.9078816744186099E-2</v>
      </c>
      <c r="AA80" s="54">
        <f t="shared" si="14"/>
        <v>5.0920270944066429E-3</v>
      </c>
    </row>
    <row r="81" spans="3:27">
      <c r="C81" s="48" t="s">
        <v>642</v>
      </c>
      <c r="D81" s="48" t="s">
        <v>169</v>
      </c>
      <c r="E81" s="48">
        <v>4428.6699875000804</v>
      </c>
      <c r="F81" s="48">
        <v>2979.7853023255798</v>
      </c>
      <c r="G81" s="48">
        <v>2979.7853023255798</v>
      </c>
      <c r="H81" s="48">
        <v>2979.7853023255798</v>
      </c>
      <c r="I81" s="48">
        <v>2979.7853023255798</v>
      </c>
      <c r="Q81" s="5" t="s">
        <v>222</v>
      </c>
      <c r="R81" s="49">
        <f t="shared" ref="R81:Y81" si="16">(IFERROR(VLOOKUP("ELC51PP-NGLCC1E",FT2_GNR,E$7,FALSE),0)+IFERROR(VLOOKUP("ELC51PP-NGLFEC1E",FT2_GNR,E$7,FALSE),0)+IFERROR(VLOOKUP("ELC51NGL-NGLCCwCHP1E",FT2_GNR,E$7,FALSE),0)+IFERROR(VLOOKUP("ELCHLT51NGL-CHP1E-R",FT2_GNR,E$7,FALSE),0)+IFERROR(VLOOKUP("ELCHLT51NGL-CHP1N-R",FT2_GNR,E$7,FALSE),0)+IFERROR(VLOOKUP("ELC51PP-NGLCC1N",FT2_GNR,E$7,FALSE),0)+IFERROR(VLOOKUP("ELC51PP-NGLFEC1N",FT2_GNR,E$7,FALSE),0))/1000</f>
        <v>122.17514616089768</v>
      </c>
      <c r="S81" s="49">
        <f t="shared" si="16"/>
        <v>104.5546363787381</v>
      </c>
      <c r="T81" s="49">
        <f t="shared" si="16"/>
        <v>114.36943844490409</v>
      </c>
      <c r="U81" s="49">
        <f t="shared" si="16"/>
        <v>163.53851818376441</v>
      </c>
      <c r="V81" s="49">
        <f t="shared" si="16"/>
        <v>147.62964309678654</v>
      </c>
      <c r="W81" s="49">
        <f t="shared" si="16"/>
        <v>178.23338718546333</v>
      </c>
      <c r="X81" s="49">
        <f t="shared" si="16"/>
        <v>144.51999720605116</v>
      </c>
      <c r="Y81" s="49">
        <f t="shared" si="16"/>
        <v>232.5817566524378</v>
      </c>
      <c r="AA81" s="54">
        <f t="shared" si="14"/>
        <v>0.60013058595629942</v>
      </c>
    </row>
    <row r="82" spans="3:27">
      <c r="C82" s="48" t="s">
        <v>642</v>
      </c>
      <c r="D82" s="48" t="s">
        <v>170</v>
      </c>
      <c r="E82" s="48">
        <v>229808.27195677001</v>
      </c>
      <c r="F82" s="48">
        <v>227885.245399901</v>
      </c>
      <c r="G82" s="48">
        <v>203329.36056790099</v>
      </c>
      <c r="H82" s="48">
        <v>203329.36056790099</v>
      </c>
      <c r="I82" s="48">
        <v>189762.573367901</v>
      </c>
      <c r="J82" s="48">
        <v>149062.211767901</v>
      </c>
      <c r="K82" s="48">
        <v>121250.298007901</v>
      </c>
      <c r="L82" s="48">
        <v>389.66578574777498</v>
      </c>
      <c r="M82" s="48">
        <v>64889.793942940902</v>
      </c>
      <c r="Q82" s="5" t="s">
        <v>223</v>
      </c>
      <c r="R82" s="49">
        <f t="shared" ref="R82:Y82" si="17">(IFERROR(VLOOKUP("ELC51PP-NGLCT1N",FT2_GNR,E$7,FALSE),0))/1000</f>
        <v>0</v>
      </c>
      <c r="S82" s="49">
        <f t="shared" si="17"/>
        <v>0</v>
      </c>
      <c r="T82" s="49">
        <f t="shared" si="17"/>
        <v>0</v>
      </c>
      <c r="U82" s="49">
        <f t="shared" si="17"/>
        <v>0</v>
      </c>
      <c r="V82" s="49">
        <f t="shared" si="17"/>
        <v>0</v>
      </c>
      <c r="W82" s="49">
        <f t="shared" si="17"/>
        <v>0.99886437209302403</v>
      </c>
      <c r="X82" s="49">
        <f t="shared" si="17"/>
        <v>1.15253581395349</v>
      </c>
      <c r="Y82" s="49">
        <f t="shared" si="17"/>
        <v>10.027061581395399</v>
      </c>
      <c r="AA82" s="54">
        <f t="shared" si="14"/>
        <v>0.35770054157375142</v>
      </c>
    </row>
    <row r="83" spans="3:27">
      <c r="C83" s="48" t="s">
        <v>642</v>
      </c>
      <c r="D83" s="48" t="s">
        <v>171</v>
      </c>
      <c r="F83" s="48">
        <v>6783.3936000000103</v>
      </c>
      <c r="G83" s="48">
        <v>49247.437536000099</v>
      </c>
      <c r="H83" s="48">
        <v>49247.437535999998</v>
      </c>
      <c r="I83" s="48">
        <v>49247.437536000099</v>
      </c>
      <c r="J83" s="48">
        <v>49247.437536000099</v>
      </c>
      <c r="K83" s="48">
        <v>49247.437535999998</v>
      </c>
      <c r="L83" s="48">
        <v>7495.8048000000099</v>
      </c>
      <c r="M83" s="48">
        <v>49247.437535999998</v>
      </c>
      <c r="N83" s="48">
        <v>49247.437536000099</v>
      </c>
      <c r="Q83" s="5" t="s">
        <v>224</v>
      </c>
      <c r="R83" s="49">
        <f t="shared" ref="R83:Y83" si="18">(IFERROR(VLOOKUP("ELC82PP-SPV1E",FT2_GNR,E$7,FALSE),0)+IFERROR(VLOOKUP("ELC82PP-SPV1N",FT2_GNR,E$7,FALSE),0))/1000</f>
        <v>6.8980058734336698</v>
      </c>
      <c r="S83" s="49">
        <f t="shared" si="18"/>
        <v>12.75727345270368</v>
      </c>
      <c r="T83" s="49">
        <f t="shared" si="18"/>
        <v>26.656001198879071</v>
      </c>
      <c r="U83" s="49">
        <f t="shared" si="18"/>
        <v>45.732686340688375</v>
      </c>
      <c r="V83" s="49">
        <f t="shared" si="18"/>
        <v>102.47623977722736</v>
      </c>
      <c r="W83" s="49">
        <f t="shared" si="18"/>
        <v>173.68331839605602</v>
      </c>
      <c r="X83" s="49">
        <f t="shared" si="18"/>
        <v>313.41747563862401</v>
      </c>
      <c r="Y83" s="50">
        <f t="shared" si="18"/>
        <v>437.40113789434298</v>
      </c>
      <c r="AA83" s="54">
        <f t="shared" si="14"/>
        <v>0.15555027023654069</v>
      </c>
    </row>
    <row r="84" spans="3:27">
      <c r="C84" s="48" t="s">
        <v>642</v>
      </c>
      <c r="D84" s="48" t="s">
        <v>172</v>
      </c>
      <c r="E84" s="48">
        <v>1286.33111539535</v>
      </c>
      <c r="F84" s="48">
        <v>2337.15165791442</v>
      </c>
      <c r="G84" s="48">
        <v>2337.15165791442</v>
      </c>
      <c r="H84" s="48">
        <v>2337.15165791442</v>
      </c>
      <c r="I84" s="48">
        <v>2337.15165791442</v>
      </c>
      <c r="J84" s="48">
        <v>2337.15165791442</v>
      </c>
      <c r="K84" s="48">
        <v>2337.15165791442</v>
      </c>
      <c r="M84" s="48">
        <v>2337.15165791442</v>
      </c>
      <c r="N84" s="48">
        <v>2337.15165791442</v>
      </c>
      <c r="Q84" s="5" t="s">
        <v>225</v>
      </c>
      <c r="R84" s="49">
        <f t="shared" ref="R84:Y84" si="19">(IFERROR(VLOOKUP("ELC89PP-WND1E",FT2_GNR,E$7,FALSE),0)+IFERROR(VLOOKUP("ELC89PP-WND1N",FT2_GNR,E$7,FALSE),0))/1000</f>
        <v>2.1625906265184698</v>
      </c>
      <c r="S84" s="49">
        <f t="shared" si="19"/>
        <v>5.24198003931755</v>
      </c>
      <c r="T84" s="49">
        <f t="shared" si="19"/>
        <v>12.989417456464269</v>
      </c>
      <c r="U84" s="49">
        <f t="shared" si="19"/>
        <v>17.802320894881369</v>
      </c>
      <c r="V84" s="49">
        <f t="shared" si="19"/>
        <v>41.863444384670366</v>
      </c>
      <c r="W84" s="49">
        <f t="shared" si="19"/>
        <v>39.700853758151901</v>
      </c>
      <c r="X84" s="49">
        <f t="shared" si="19"/>
        <v>39.700853758151901</v>
      </c>
      <c r="Y84" s="50">
        <f t="shared" si="19"/>
        <v>39.700853758151901</v>
      </c>
      <c r="AA84" s="54">
        <f t="shared" si="14"/>
        <v>0.27467035947247748</v>
      </c>
    </row>
    <row r="85" spans="3:27">
      <c r="C85" s="48" t="s">
        <v>642</v>
      </c>
      <c r="D85" s="48" t="s">
        <v>643</v>
      </c>
      <c r="G85" s="48">
        <v>2699.3349209302301</v>
      </c>
      <c r="H85" s="48">
        <v>2699.3349209302401</v>
      </c>
      <c r="I85" s="48">
        <v>2699.3349209302401</v>
      </c>
      <c r="J85" s="48">
        <v>2699.3349209302301</v>
      </c>
      <c r="K85" s="48">
        <v>2699.3349209302301</v>
      </c>
      <c r="M85" s="48">
        <v>2699.3349209302401</v>
      </c>
      <c r="N85" s="48">
        <v>2699.3349209302401</v>
      </c>
      <c r="Q85" s="5" t="s">
        <v>226</v>
      </c>
      <c r="R85" s="49">
        <f t="shared" ref="R85:Y85" si="20">(IFERROR(VLOOKUP("ELC89PP-WNDOFF1N",FT2_GNR,E$7,FALSE),0))/1000</f>
        <v>0</v>
      </c>
      <c r="S85" s="49">
        <f t="shared" si="20"/>
        <v>0</v>
      </c>
      <c r="T85" s="49">
        <f t="shared" si="20"/>
        <v>4.9725385303614207</v>
      </c>
      <c r="U85" s="49">
        <f t="shared" si="20"/>
        <v>24.061123489789001</v>
      </c>
      <c r="V85" s="49">
        <f t="shared" si="20"/>
        <v>24.061123489789001</v>
      </c>
      <c r="W85" s="49">
        <f t="shared" si="20"/>
        <v>24.061123489789001</v>
      </c>
      <c r="X85" s="49">
        <f t="shared" si="20"/>
        <v>24.061123489789001</v>
      </c>
      <c r="Y85" s="50">
        <f t="shared" si="20"/>
        <v>52.934471677535896</v>
      </c>
      <c r="AA85" s="54">
        <f t="shared" si="14"/>
        <v>0.27467035947247764</v>
      </c>
    </row>
    <row r="86" spans="3:27">
      <c r="C86" s="48" t="s">
        <v>642</v>
      </c>
      <c r="D86" s="48" t="s">
        <v>213</v>
      </c>
      <c r="L86" s="48">
        <v>49.078816744186099</v>
      </c>
      <c r="Q86" s="55" t="s">
        <v>654</v>
      </c>
      <c r="R86" s="49">
        <f t="shared" ref="R86:Y86" si="21">(IFERROR(VLOOKUP("ELC64PP-GHY1E",FT2_GNR,E$7,FALSE),0)+IFERROR(VLOOKUP("ELC66PP-SHY04MW1E",FT2_GNR,E$7,FALSE),0)+IFERROR(VLOOKUP("ELC66PP-SHY3MW1E",FT2_GNR,E$7,FALSE),0)+IFERROR(VLOOKUP("ELC66PP-SHY3MW1N",FT2_GNR,E$7,FALSE),0)+IFERROR(VLOOKUP("ELC83PP-BMS1E",FT2_GNR,E$7,FALSE),0)+IFERROR(VLOOKUP("ELC83PP-BMS1N",FT2_GNR,E$7,FALSE),0)+IFERROR(VLOOKUP("ELC83PP-BMSLFG1E",FT2_GNR,E$7,FALSE),0)+IFERROR(VLOOKUP("ELC83PP-BMSLFG1N",FT2_GNR,E$7,FALSE),0)+IFERROR(VLOOKUP("ELC90PP-MSW1E",FT2_GNR,E$7,FALSE),0)+IFERROR(VLOOKUP("ELC90PP-MSW1N",FT2_GNR,E$7,FALSE),0)+IFERROR(VLOOKUP("ELC90PP-MSWOFF1E",FT2_GNR,E$7,FALSE),0)+IFERROR(VLOOKUP("ELC90PP-MSWOFF1N",FT2_GNR,E$7,FALSE),0)+IFERROR(VLOOKUP("ELC92PP-OCE1E",FT2_GNR,E$7,FALSE),0)+IFERROR(VLOOKUP("ELCHHT83BMS-CHP1N-I",FT2_GNR,E$7,FALSE),0)+IFERROR(VLOOKUP("ELCHHT90MSW-CHP1E-I",FT2_GNR,E$7,FALSE),0)+IFERROR(VLOOKUP("ELCHHT90MSW-CHP1N-I",FT2_GNR,E$7,FALSE),0))/1000</f>
        <v>18.051662198741056</v>
      </c>
      <c r="S86" s="49">
        <f t="shared" si="21"/>
        <v>23.804036223537572</v>
      </c>
      <c r="T86" s="49">
        <f t="shared" si="21"/>
        <v>27.327194139816644</v>
      </c>
      <c r="U86" s="49">
        <f t="shared" si="21"/>
        <v>30.482260930514311</v>
      </c>
      <c r="V86" s="49">
        <f t="shared" si="21"/>
        <v>29.312515956106925</v>
      </c>
      <c r="W86" s="49">
        <f t="shared" si="21"/>
        <v>29.312363628150401</v>
      </c>
      <c r="X86" s="49">
        <f t="shared" si="21"/>
        <v>29.336802646884575</v>
      </c>
      <c r="Y86" s="49">
        <f t="shared" si="21"/>
        <v>30.050511744746135</v>
      </c>
      <c r="AA86" s="54">
        <f t="shared" si="14"/>
        <v>0.46839306885096604</v>
      </c>
    </row>
    <row r="87" spans="3:27">
      <c r="C87" s="48" t="s">
        <v>642</v>
      </c>
      <c r="D87" s="48" t="s">
        <v>173</v>
      </c>
      <c r="E87" s="48">
        <v>21251.7156522101</v>
      </c>
      <c r="F87" s="48">
        <v>21251.7156522101</v>
      </c>
      <c r="G87" s="48">
        <v>21251.7156522101</v>
      </c>
      <c r="H87" s="48">
        <v>21251.7156522101</v>
      </c>
      <c r="I87" s="48">
        <v>21251.7156522101</v>
      </c>
      <c r="J87" s="48">
        <v>21251.7156522101</v>
      </c>
      <c r="K87" s="48">
        <v>21251.7156522101</v>
      </c>
      <c r="L87" s="48">
        <v>21251.7156522101</v>
      </c>
      <c r="M87" s="48">
        <v>21251.7156522101</v>
      </c>
      <c r="N87" s="48">
        <v>21251.7156522101</v>
      </c>
      <c r="Q87" s="5" t="s">
        <v>227</v>
      </c>
      <c r="R87" s="49">
        <f t="shared" ref="R87:Y87" si="22">(IFERROR(VLOOKUP("ELC65PP-PHY1E",FT2_GNR,E$7,FALSE),0)+IFERROR(VLOOKUP("ELC65PP-PHY1N",FT2_GNR,E$7,FALSE),0))/1000</f>
        <v>4.18604651162791</v>
      </c>
      <c r="S87" s="49">
        <f t="shared" si="22"/>
        <v>4.18604651162791</v>
      </c>
      <c r="T87" s="49">
        <f t="shared" si="22"/>
        <v>4.18604651162791</v>
      </c>
      <c r="U87" s="49">
        <f t="shared" si="22"/>
        <v>4.18604651162791</v>
      </c>
      <c r="V87" s="49">
        <f t="shared" si="22"/>
        <v>4.2538374090725704</v>
      </c>
      <c r="W87" s="49">
        <f t="shared" si="22"/>
        <v>5.8327793761525601</v>
      </c>
      <c r="X87" s="49">
        <f t="shared" si="22"/>
        <v>5.3371578277138898</v>
      </c>
      <c r="Y87" s="49">
        <f t="shared" si="22"/>
        <v>0.50721361523652797</v>
      </c>
      <c r="AA87" s="54">
        <f t="shared" si="14"/>
        <v>8.6419548701105412E-3</v>
      </c>
    </row>
    <row r="88" spans="3:27">
      <c r="C88" s="48" t="s">
        <v>642</v>
      </c>
      <c r="D88" s="48" t="s">
        <v>174</v>
      </c>
      <c r="E88" s="48">
        <v>96304.819887110003</v>
      </c>
      <c r="F88" s="48">
        <v>63394.061700913597</v>
      </c>
      <c r="G88" s="48">
        <v>63392.955487666601</v>
      </c>
      <c r="H88" s="48">
        <v>90372.484236351098</v>
      </c>
      <c r="I88" s="48">
        <v>92392.232217694705</v>
      </c>
      <c r="J88" s="48">
        <v>107793.479329924</v>
      </c>
      <c r="K88" s="48">
        <v>79644.931719838394</v>
      </c>
      <c r="L88" s="48">
        <v>123277.426334171</v>
      </c>
      <c r="M88" s="48">
        <v>71126.982057919304</v>
      </c>
      <c r="N88" s="48">
        <v>132661.07032903901</v>
      </c>
      <c r="Q88" s="5" t="s">
        <v>228</v>
      </c>
      <c r="R88" s="49">
        <f t="shared" ref="R88:Y88" si="23">(IFERROR(VLOOKUP("ELC93PP-LIB1N",FT2_GNR,E$7,FALSE),0))/1000</f>
        <v>0</v>
      </c>
      <c r="S88" s="49">
        <f t="shared" si="23"/>
        <v>0</v>
      </c>
      <c r="T88" s="49">
        <f t="shared" si="23"/>
        <v>0</v>
      </c>
      <c r="U88" s="49">
        <f t="shared" si="23"/>
        <v>0</v>
      </c>
      <c r="V88" s="49">
        <f t="shared" si="23"/>
        <v>0.71386077676170701</v>
      </c>
      <c r="W88" s="49">
        <f t="shared" si="23"/>
        <v>19.2498934446382</v>
      </c>
      <c r="X88" s="49">
        <f t="shared" si="23"/>
        <v>96.56140953986781</v>
      </c>
      <c r="Y88" s="49">
        <f t="shared" si="23"/>
        <v>136.89696117609898</v>
      </c>
      <c r="Z88" s="51">
        <f>SUM(E81:L123)/1000-SUM(R78:Y88)</f>
        <v>0</v>
      </c>
    </row>
    <row r="89" spans="3:27">
      <c r="C89" s="48" t="s">
        <v>642</v>
      </c>
      <c r="D89" s="48" t="s">
        <v>175</v>
      </c>
      <c r="F89" s="48">
        <v>10890.7994355065</v>
      </c>
      <c r="G89" s="48">
        <v>18994.643789430302</v>
      </c>
      <c r="H89" s="48">
        <v>40177.662675403801</v>
      </c>
      <c r="I89" s="48">
        <v>20912.514848551898</v>
      </c>
      <c r="J89" s="48">
        <v>35739.553922191801</v>
      </c>
      <c r="K89" s="48">
        <v>29791.684177963201</v>
      </c>
      <c r="L89" s="48">
        <v>73830.199557607804</v>
      </c>
      <c r="M89" s="48">
        <v>30932.601676608399</v>
      </c>
      <c r="N89" s="48">
        <v>39685.863420456</v>
      </c>
      <c r="Q89" s="7" t="s">
        <v>655</v>
      </c>
      <c r="R89" s="3">
        <v>516.46921638150798</v>
      </c>
      <c r="S89" s="3">
        <v>546.4708403389501</v>
      </c>
      <c r="T89" s="3">
        <v>600.39616977596199</v>
      </c>
      <c r="U89" s="3">
        <v>659.6428099586409</v>
      </c>
      <c r="V89" s="3">
        <v>693.29122274273709</v>
      </c>
      <c r="W89" s="3">
        <v>728.6560427487351</v>
      </c>
      <c r="X89" s="3">
        <v>765.82482399501498</v>
      </c>
      <c r="Y89" s="3">
        <v>804.88958663482003</v>
      </c>
    </row>
    <row r="90" spans="3:27">
      <c r="C90" s="48" t="s">
        <v>642</v>
      </c>
      <c r="D90" s="48" t="s">
        <v>176</v>
      </c>
      <c r="J90" s="48">
        <v>998.86437209302403</v>
      </c>
      <c r="K90" s="48">
        <v>1152.5358139534901</v>
      </c>
      <c r="L90" s="48">
        <v>10027.061581395399</v>
      </c>
      <c r="N90" s="48">
        <v>6202.55055199465</v>
      </c>
    </row>
    <row r="91" spans="3:27">
      <c r="C91" s="48" t="s">
        <v>642</v>
      </c>
      <c r="D91" s="48" t="s">
        <v>645</v>
      </c>
      <c r="E91" s="48">
        <v>1428.19356725582</v>
      </c>
      <c r="F91" s="48">
        <v>2014.7730680930299</v>
      </c>
      <c r="G91" s="48">
        <v>2014.7730680930299</v>
      </c>
      <c r="H91" s="48">
        <v>2014.7730680930299</v>
      </c>
      <c r="I91" s="48">
        <v>2014.7730680930199</v>
      </c>
      <c r="J91" s="48">
        <v>2014.7730680930199</v>
      </c>
      <c r="K91" s="48">
        <v>2014.7730680930199</v>
      </c>
      <c r="L91" s="48">
        <v>2014.7730680930199</v>
      </c>
      <c r="M91" s="48">
        <v>2014.7730680930199</v>
      </c>
      <c r="N91" s="48">
        <v>2014.7730680930199</v>
      </c>
      <c r="Q91" s="7" t="s">
        <v>656</v>
      </c>
      <c r="R91" s="52">
        <f t="shared" ref="R91:Y91" si="24">SUM(R78:R86)</f>
        <v>535.5127147106864</v>
      </c>
      <c r="S91" s="52">
        <f t="shared" si="24"/>
        <v>566.52855670121869</v>
      </c>
      <c r="T91" s="52">
        <f t="shared" si="24"/>
        <v>622.27685550925446</v>
      </c>
      <c r="U91" s="52">
        <f t="shared" si="24"/>
        <v>683.52635430247165</v>
      </c>
      <c r="V91" s="52">
        <f t="shared" si="24"/>
        <v>718.95754039197743</v>
      </c>
      <c r="W91" s="52">
        <f t="shared" si="24"/>
        <v>762.16474077756573</v>
      </c>
      <c r="X91" s="52">
        <f t="shared" si="24"/>
        <v>813.03251106689765</v>
      </c>
      <c r="Y91" s="52">
        <f t="shared" si="24"/>
        <v>861.67226934580992</v>
      </c>
    </row>
    <row r="92" spans="3:27">
      <c r="C92" s="48" t="s">
        <v>642</v>
      </c>
      <c r="D92" s="48" t="s">
        <v>646</v>
      </c>
      <c r="F92" s="48">
        <v>1661.6685097674399</v>
      </c>
      <c r="G92" s="48">
        <v>2769.44751627907</v>
      </c>
      <c r="H92" s="48">
        <v>3150.2465497674398</v>
      </c>
      <c r="I92" s="48">
        <v>3150.2465497674398</v>
      </c>
      <c r="J92" s="48">
        <v>3150.2465497674302</v>
      </c>
      <c r="K92" s="48">
        <v>3150.2465497674302</v>
      </c>
      <c r="L92" s="48">
        <v>3150.2465497674302</v>
      </c>
      <c r="M92" s="48">
        <v>3150.2465497674302</v>
      </c>
      <c r="N92" s="48">
        <v>3150.2465497674398</v>
      </c>
      <c r="Q92" s="7" t="s">
        <v>657</v>
      </c>
      <c r="R92" s="3">
        <f>R91*0.97</f>
        <v>519.4473332693658</v>
      </c>
      <c r="S92" s="3">
        <f t="shared" ref="S92:Y92" si="25">S91*0.97</f>
        <v>549.5327000001821</v>
      </c>
      <c r="T92" s="3">
        <f t="shared" si="25"/>
        <v>603.60854984397679</v>
      </c>
      <c r="U92" s="3">
        <f t="shared" si="25"/>
        <v>663.02056367339753</v>
      </c>
      <c r="V92" s="3">
        <f t="shared" si="25"/>
        <v>697.38881418021811</v>
      </c>
      <c r="W92" s="3">
        <f t="shared" si="25"/>
        <v>739.29979855423869</v>
      </c>
      <c r="X92" s="3">
        <f t="shared" si="25"/>
        <v>788.64153573489068</v>
      </c>
      <c r="Y92" s="3">
        <f t="shared" si="25"/>
        <v>835.82210126543555</v>
      </c>
    </row>
    <row r="93" spans="3:27">
      <c r="C93" s="48" t="s">
        <v>642</v>
      </c>
      <c r="D93" s="48" t="s">
        <v>177</v>
      </c>
      <c r="F93" s="48">
        <v>28895.1533581396</v>
      </c>
      <c r="G93" s="48">
        <v>48158.588930232603</v>
      </c>
      <c r="H93" s="48">
        <v>48158.588930232603</v>
      </c>
      <c r="I93" s="48">
        <v>48158.588930232603</v>
      </c>
      <c r="J93" s="48">
        <v>48158.588930232603</v>
      </c>
      <c r="K93" s="48">
        <v>48158.588930232603</v>
      </c>
      <c r="L93" s="48">
        <v>37481.425116279097</v>
      </c>
      <c r="M93" s="48">
        <v>48158.588930232603</v>
      </c>
      <c r="N93" s="48">
        <v>48158.588930232603</v>
      </c>
      <c r="Q93" s="7" t="s">
        <v>658</v>
      </c>
      <c r="R93" s="52">
        <f t="shared" ref="R93:Y93" si="26">R92-R89</f>
        <v>2.9781168878578228</v>
      </c>
      <c r="S93" s="52">
        <f t="shared" si="26"/>
        <v>3.0618596612320061</v>
      </c>
      <c r="T93" s="52">
        <f t="shared" si="26"/>
        <v>3.2123800680147951</v>
      </c>
      <c r="U93" s="52">
        <f t="shared" si="26"/>
        <v>3.3777537147566363</v>
      </c>
      <c r="V93" s="52">
        <f t="shared" si="26"/>
        <v>4.0975914374810145</v>
      </c>
      <c r="W93" s="52">
        <f t="shared" si="26"/>
        <v>10.643755805503588</v>
      </c>
      <c r="X93" s="52">
        <f t="shared" si="26"/>
        <v>22.8167117398757</v>
      </c>
      <c r="Y93" s="52">
        <f t="shared" si="26"/>
        <v>30.932514630615515</v>
      </c>
    </row>
    <row r="94" spans="3:27">
      <c r="C94" s="48" t="s">
        <v>642</v>
      </c>
      <c r="D94" s="48" t="s">
        <v>178</v>
      </c>
      <c r="E94" s="48">
        <v>76905.344711496204</v>
      </c>
      <c r="F94" s="48">
        <v>78429.701972093098</v>
      </c>
      <c r="G94" s="48">
        <v>78429.701972093098</v>
      </c>
      <c r="H94" s="48">
        <v>78429.701972092997</v>
      </c>
      <c r="I94" s="48">
        <v>78429.701972093098</v>
      </c>
      <c r="J94" s="48">
        <v>64670.105134883801</v>
      </c>
      <c r="K94" s="48">
        <v>37150.911460465199</v>
      </c>
      <c r="L94" s="48">
        <v>13560.5015184288</v>
      </c>
      <c r="M94" s="48">
        <v>9631.7177860465199</v>
      </c>
      <c r="N94" s="48">
        <v>9631.7177860465199</v>
      </c>
      <c r="Q94" s="7" t="s">
        <v>659</v>
      </c>
      <c r="R94" s="56">
        <f t="shared" ref="R94:Y94" si="27">R93/R91</f>
        <v>5.561244030343456E-3</v>
      </c>
      <c r="S94" s="56">
        <f t="shared" si="27"/>
        <v>5.4045989827248894E-3</v>
      </c>
      <c r="T94" s="56">
        <f t="shared" si="27"/>
        <v>5.1623004127091801E-3</v>
      </c>
      <c r="U94" s="56">
        <f t="shared" si="27"/>
        <v>4.9416583479119586E-3</v>
      </c>
      <c r="V94" s="56">
        <f t="shared" si="27"/>
        <v>5.6993510844145223E-3</v>
      </c>
      <c r="W94" s="57">
        <f t="shared" si="27"/>
        <v>1.3965164269662692E-2</v>
      </c>
      <c r="X94" s="57">
        <f t="shared" si="27"/>
        <v>2.8063713848213264E-2</v>
      </c>
      <c r="Y94" s="57">
        <f t="shared" si="27"/>
        <v>3.5898236175222149E-2</v>
      </c>
    </row>
    <row r="95" spans="3:27">
      <c r="C95" s="48" t="s">
        <v>642</v>
      </c>
      <c r="D95" s="48" t="s">
        <v>179</v>
      </c>
      <c r="E95" s="48">
        <v>56329.7919597363</v>
      </c>
      <c r="F95" s="48">
        <v>57446.316795348903</v>
      </c>
      <c r="G95" s="48">
        <v>33367.022330232598</v>
      </c>
      <c r="H95" s="48">
        <v>13759.596837209299</v>
      </c>
      <c r="Q95" s="7" t="s">
        <v>660</v>
      </c>
      <c r="R95" s="56">
        <f t="shared" ref="R95:Y95" si="28">SUM(R83:R86)/R91</f>
        <v>5.0628599385059862E-2</v>
      </c>
      <c r="S95" s="56">
        <f t="shared" si="28"/>
        <v>7.3788495250744129E-2</v>
      </c>
      <c r="T95" s="56">
        <f t="shared" si="28"/>
        <v>0.11561598457111739</v>
      </c>
      <c r="U95" s="56">
        <f t="shared" si="28"/>
        <v>0.17274885000794196</v>
      </c>
      <c r="V95" s="56">
        <f t="shared" si="28"/>
        <v>0.2749999999999998</v>
      </c>
      <c r="W95" s="56">
        <f t="shared" si="28"/>
        <v>0.34999999999999915</v>
      </c>
      <c r="X95" s="56">
        <f t="shared" si="28"/>
        <v>0.50000000000000078</v>
      </c>
      <c r="Y95" s="58">
        <f t="shared" si="28"/>
        <v>0.65000000000000047</v>
      </c>
    </row>
    <row r="96" spans="3:27">
      <c r="C96" s="48" t="s">
        <v>642</v>
      </c>
      <c r="D96" s="48" t="s">
        <v>180</v>
      </c>
      <c r="E96" s="48">
        <v>14699.795153831399</v>
      </c>
      <c r="F96" s="48">
        <v>14445.3957829711</v>
      </c>
      <c r="G96" s="48">
        <v>14445.3957829711</v>
      </c>
    </row>
    <row r="97" spans="3:14">
      <c r="C97" s="48" t="s">
        <v>642</v>
      </c>
      <c r="D97" s="48" t="s">
        <v>181</v>
      </c>
      <c r="E97" s="48">
        <v>2264.5580887697502</v>
      </c>
      <c r="F97" s="48">
        <v>2772.5675267720999</v>
      </c>
      <c r="G97" s="48">
        <v>2772.5675267720999</v>
      </c>
      <c r="H97" s="48">
        <v>2772.5675267720999</v>
      </c>
      <c r="I97" s="48">
        <v>2772.5675267720999</v>
      </c>
      <c r="J97" s="48">
        <v>2772.5675267720899</v>
      </c>
      <c r="K97" s="48">
        <v>2772.5675267720899</v>
      </c>
      <c r="L97" s="48">
        <v>2772.5675267720999</v>
      </c>
      <c r="M97" s="48">
        <v>2772.5675267720999</v>
      </c>
      <c r="N97" s="48">
        <v>2772.5675267720999</v>
      </c>
    </row>
    <row r="98" spans="3:14">
      <c r="C98" s="48" t="s">
        <v>642</v>
      </c>
      <c r="D98" s="48" t="s">
        <v>182</v>
      </c>
      <c r="E98" s="48">
        <v>4186.0465116279101</v>
      </c>
      <c r="F98" s="48">
        <v>4186.0465116279101</v>
      </c>
      <c r="G98" s="48">
        <v>4186.0465116279101</v>
      </c>
      <c r="H98" s="48">
        <v>4186.0465116279101</v>
      </c>
      <c r="I98" s="48">
        <v>3037.8671819904198</v>
      </c>
      <c r="J98" s="48">
        <v>4008.8615069695402</v>
      </c>
      <c r="K98" s="48">
        <v>3730.4108509696998</v>
      </c>
      <c r="L98" s="48">
        <v>363.14663849234199</v>
      </c>
      <c r="M98" s="48">
        <v>338.55739534883799</v>
      </c>
    </row>
    <row r="99" spans="3:14">
      <c r="C99" s="48" t="s">
        <v>642</v>
      </c>
      <c r="D99" s="48" t="s">
        <v>183</v>
      </c>
      <c r="I99" s="48">
        <v>1215.9702270821499</v>
      </c>
      <c r="J99" s="48">
        <v>1823.91786918302</v>
      </c>
      <c r="K99" s="48">
        <v>1606.7469767441901</v>
      </c>
      <c r="L99" s="48">
        <v>144.06697674418601</v>
      </c>
      <c r="M99" s="48">
        <v>144.06697674418601</v>
      </c>
    </row>
    <row r="100" spans="3:14">
      <c r="C100" s="48" t="s">
        <v>642</v>
      </c>
      <c r="D100" s="48" t="s">
        <v>184</v>
      </c>
      <c r="E100" s="48">
        <v>7.3735028128004796</v>
      </c>
      <c r="F100" s="48">
        <v>6.2224928372093098</v>
      </c>
      <c r="G100" s="48">
        <v>6.2224928372093098</v>
      </c>
      <c r="H100" s="48">
        <v>6.2224928372093098</v>
      </c>
      <c r="I100" s="48">
        <v>6.2224928372093098</v>
      </c>
      <c r="J100" s="48">
        <v>6.2224928372093098</v>
      </c>
      <c r="K100" s="48">
        <v>6.2224928372093098</v>
      </c>
      <c r="L100" s="48">
        <v>6.2224928372093098</v>
      </c>
      <c r="M100" s="48">
        <v>6.2224928372093098</v>
      </c>
      <c r="N100" s="48">
        <v>6.2224928372093098</v>
      </c>
    </row>
    <row r="101" spans="3:14">
      <c r="C101" s="48" t="s">
        <v>642</v>
      </c>
      <c r="D101" s="48" t="s">
        <v>185</v>
      </c>
      <c r="E101" s="48">
        <v>151.55520244966499</v>
      </c>
      <c r="F101" s="48">
        <v>92.455726671628099</v>
      </c>
      <c r="G101" s="48">
        <v>92.455726671628</v>
      </c>
      <c r="H101" s="48">
        <v>92.455726671628</v>
      </c>
      <c r="I101" s="48">
        <v>92.455726671628</v>
      </c>
      <c r="J101" s="48">
        <v>92.455726671628</v>
      </c>
      <c r="K101" s="48">
        <v>92.455726671628</v>
      </c>
      <c r="L101" s="48">
        <v>92.455726671628</v>
      </c>
      <c r="M101" s="48">
        <v>92.455726671628</v>
      </c>
      <c r="N101" s="48">
        <v>92.455726671628</v>
      </c>
    </row>
    <row r="102" spans="3:14">
      <c r="C102" s="48" t="s">
        <v>642</v>
      </c>
      <c r="D102" s="48" t="s">
        <v>186</v>
      </c>
      <c r="F102" s="48">
        <v>96.404818604651197</v>
      </c>
      <c r="G102" s="48">
        <v>289.21445581395398</v>
      </c>
      <c r="H102" s="48">
        <v>815.05892093023294</v>
      </c>
      <c r="I102" s="48">
        <v>815.05892093023294</v>
      </c>
      <c r="J102" s="48">
        <v>815.05892093023294</v>
      </c>
      <c r="K102" s="48">
        <v>815.05892093023397</v>
      </c>
      <c r="L102" s="48">
        <v>815.05892093023294</v>
      </c>
      <c r="M102" s="48">
        <v>815.05892093023294</v>
      </c>
      <c r="N102" s="48">
        <v>815.05892093023294</v>
      </c>
    </row>
    <row r="103" spans="3:14">
      <c r="C103" s="48" t="s">
        <v>642</v>
      </c>
      <c r="D103" s="48" t="s">
        <v>187</v>
      </c>
      <c r="E103" s="48">
        <v>6898.0058734336699</v>
      </c>
      <c r="F103" s="48">
        <v>6898.0058734336699</v>
      </c>
      <c r="G103" s="48">
        <v>6898.0058734336699</v>
      </c>
      <c r="H103" s="48">
        <v>6898.0058734336699</v>
      </c>
      <c r="I103" s="48">
        <v>6898.0058734336699</v>
      </c>
    </row>
    <row r="104" spans="3:14">
      <c r="C104" s="48" t="s">
        <v>642</v>
      </c>
      <c r="D104" s="48" t="s">
        <v>188</v>
      </c>
      <c r="F104" s="48">
        <v>5859.2675792700102</v>
      </c>
      <c r="G104" s="48">
        <v>19757.995325445401</v>
      </c>
      <c r="H104" s="48">
        <v>38834.6804672547</v>
      </c>
      <c r="I104" s="48">
        <v>95578.233903793705</v>
      </c>
      <c r="J104" s="48">
        <v>173683.31839605601</v>
      </c>
      <c r="K104" s="48">
        <v>313417.47563862399</v>
      </c>
      <c r="L104" s="48">
        <v>437401.137894343</v>
      </c>
      <c r="M104" s="48">
        <v>380657.58445780299</v>
      </c>
      <c r="N104" s="48">
        <v>296693.232386271</v>
      </c>
    </row>
    <row r="105" spans="3:14">
      <c r="C105" s="48" t="s">
        <v>642</v>
      </c>
      <c r="D105" s="48" t="s">
        <v>189</v>
      </c>
      <c r="E105" s="48">
        <v>3728.8156865860501</v>
      </c>
      <c r="F105" s="48">
        <v>3728.8156865860501</v>
      </c>
      <c r="G105" s="48">
        <v>3728.8156865860501</v>
      </c>
      <c r="H105" s="48">
        <v>3728.8156865860501</v>
      </c>
      <c r="I105" s="48">
        <v>3728.8156865860501</v>
      </c>
      <c r="J105" s="48">
        <v>3728.8156865860501</v>
      </c>
      <c r="K105" s="48">
        <v>3728.8156865860501</v>
      </c>
      <c r="L105" s="48">
        <v>3728.8156865860501</v>
      </c>
      <c r="M105" s="48">
        <v>3728.8156865860501</v>
      </c>
      <c r="N105" s="48">
        <v>3728.8156865860501</v>
      </c>
    </row>
    <row r="106" spans="3:14">
      <c r="C106" s="48" t="s">
        <v>642</v>
      </c>
      <c r="D106" s="48" t="s">
        <v>190</v>
      </c>
      <c r="F106" s="48">
        <v>4644.9594418604402</v>
      </c>
      <c r="G106" s="48">
        <v>7975.30772093019</v>
      </c>
      <c r="H106" s="48">
        <v>10604.5300465116</v>
      </c>
      <c r="I106" s="48">
        <v>10604.5300465116</v>
      </c>
      <c r="J106" s="48">
        <v>10604.5300465116</v>
      </c>
      <c r="K106" s="48">
        <v>10604.5300465116</v>
      </c>
      <c r="L106" s="48">
        <v>10604.5300465116</v>
      </c>
      <c r="M106" s="48">
        <v>10604.5300465116</v>
      </c>
      <c r="N106" s="48">
        <v>10604.5300465116</v>
      </c>
    </row>
    <row r="107" spans="3:14">
      <c r="C107" s="48" t="s">
        <v>642</v>
      </c>
      <c r="D107" s="48" t="s">
        <v>191</v>
      </c>
      <c r="K107" s="48">
        <v>24.835706120930301</v>
      </c>
      <c r="L107" s="48">
        <v>604.335515609303</v>
      </c>
    </row>
    <row r="108" spans="3:14">
      <c r="C108" s="48" t="s">
        <v>642</v>
      </c>
      <c r="D108" s="48" t="s">
        <v>192</v>
      </c>
      <c r="E108" s="48">
        <v>604.335515609303</v>
      </c>
      <c r="F108" s="48">
        <v>604.33551560930198</v>
      </c>
      <c r="G108" s="48">
        <v>604.33551560930198</v>
      </c>
      <c r="H108" s="48">
        <v>604.33551560930198</v>
      </c>
      <c r="I108" s="48">
        <v>604.33551560930198</v>
      </c>
      <c r="J108" s="48">
        <v>604.33551560930198</v>
      </c>
      <c r="K108" s="48">
        <v>604.33551560930198</v>
      </c>
      <c r="L108" s="48">
        <v>604.335515609303</v>
      </c>
      <c r="M108" s="48">
        <v>604.33551560930198</v>
      </c>
      <c r="N108" s="48">
        <v>604.33551560930198</v>
      </c>
    </row>
    <row r="109" spans="3:14">
      <c r="C109" s="48" t="s">
        <v>642</v>
      </c>
      <c r="D109" s="48" t="s">
        <v>193</v>
      </c>
      <c r="E109" s="48">
        <v>2162.5906265184699</v>
      </c>
      <c r="F109" s="48">
        <v>2162.5906265184699</v>
      </c>
      <c r="G109" s="48">
        <v>2162.5906265184699</v>
      </c>
      <c r="H109" s="48">
        <v>2162.5906265184699</v>
      </c>
      <c r="I109" s="48">
        <v>2162.5906265184699</v>
      </c>
    </row>
    <row r="110" spans="3:14">
      <c r="C110" s="48" t="s">
        <v>642</v>
      </c>
      <c r="D110" s="48" t="s">
        <v>194</v>
      </c>
      <c r="F110" s="48">
        <v>3079.3894127990802</v>
      </c>
      <c r="G110" s="48">
        <v>10826.8268299458</v>
      </c>
      <c r="H110" s="48">
        <v>15639.7302683629</v>
      </c>
      <c r="I110" s="48">
        <v>39700.853758151898</v>
      </c>
      <c r="J110" s="48">
        <v>39700.853758151898</v>
      </c>
      <c r="K110" s="48">
        <v>39700.853758151898</v>
      </c>
      <c r="L110" s="48">
        <v>39700.853758151898</v>
      </c>
      <c r="M110" s="48">
        <v>121902.965659355</v>
      </c>
      <c r="N110" s="48">
        <v>228165.60564666899</v>
      </c>
    </row>
    <row r="111" spans="3:14">
      <c r="C111" s="48" t="s">
        <v>642</v>
      </c>
      <c r="D111" s="48" t="s">
        <v>195</v>
      </c>
      <c r="G111" s="48">
        <v>4972.5385303614203</v>
      </c>
      <c r="H111" s="48">
        <v>24061.123489788999</v>
      </c>
      <c r="I111" s="48">
        <v>24061.123489788999</v>
      </c>
      <c r="J111" s="48">
        <v>24061.123489788999</v>
      </c>
      <c r="K111" s="48">
        <v>24061.123489788999</v>
      </c>
      <c r="L111" s="48">
        <v>52934.471677535897</v>
      </c>
      <c r="M111" s="48">
        <v>52934.471677535897</v>
      </c>
      <c r="N111" s="48">
        <v>52934.471677535897</v>
      </c>
    </row>
    <row r="112" spans="3:14">
      <c r="C112" s="48" t="s">
        <v>642</v>
      </c>
      <c r="D112" s="48" t="s">
        <v>196</v>
      </c>
      <c r="E112" s="48">
        <v>686.99265593068105</v>
      </c>
      <c r="F112" s="48">
        <v>1483.08471815442</v>
      </c>
      <c r="G112" s="48">
        <v>1483.08471815442</v>
      </c>
      <c r="H112" s="48">
        <v>1483.08471815442</v>
      </c>
      <c r="I112" s="48">
        <v>1483.08471815442</v>
      </c>
      <c r="J112" s="48">
        <v>1483.08471815442</v>
      </c>
      <c r="K112" s="48">
        <v>1483.08471815442</v>
      </c>
      <c r="L112" s="48">
        <v>1483.08471815442</v>
      </c>
      <c r="M112" s="48">
        <v>1483.08471815442</v>
      </c>
      <c r="N112" s="48">
        <v>1483.08471815442</v>
      </c>
    </row>
    <row r="113" spans="3:14">
      <c r="C113" s="48" t="s">
        <v>642</v>
      </c>
      <c r="D113" s="48" t="s">
        <v>647</v>
      </c>
      <c r="F113" s="48">
        <v>785.26106790697895</v>
      </c>
      <c r="G113" s="48">
        <v>785.26106790697895</v>
      </c>
      <c r="H113" s="48">
        <v>785.26106790697895</v>
      </c>
      <c r="I113" s="48">
        <v>785.26106790697895</v>
      </c>
      <c r="J113" s="48">
        <v>785.26106790697895</v>
      </c>
      <c r="K113" s="48">
        <v>785.26106790697895</v>
      </c>
      <c r="L113" s="48">
        <v>785.26106790697895</v>
      </c>
      <c r="M113" s="48">
        <v>785.26106790697895</v>
      </c>
      <c r="N113" s="48">
        <v>785.26106790697895</v>
      </c>
    </row>
    <row r="114" spans="3:14">
      <c r="C114" s="48" t="s">
        <v>642</v>
      </c>
      <c r="D114" s="48" t="s">
        <v>197</v>
      </c>
      <c r="E114" s="48">
        <v>9346.9575553130198</v>
      </c>
      <c r="F114" s="48">
        <v>7603.0098396279</v>
      </c>
      <c r="G114" s="48">
        <v>7603.00983962792</v>
      </c>
      <c r="H114" s="48">
        <v>7603.0098396279</v>
      </c>
      <c r="I114" s="48">
        <v>7603.0098396279</v>
      </c>
      <c r="J114" s="48">
        <v>7603.0098396279</v>
      </c>
      <c r="K114" s="48">
        <v>7603.0098396279</v>
      </c>
      <c r="L114" s="48">
        <v>7603.0098396279</v>
      </c>
      <c r="M114" s="48">
        <v>7603.0098396279</v>
      </c>
      <c r="N114" s="48">
        <v>7603.00983962791</v>
      </c>
    </row>
    <row r="115" spans="3:14">
      <c r="C115" s="48" t="s">
        <v>642</v>
      </c>
      <c r="D115" s="48" t="s">
        <v>648</v>
      </c>
      <c r="F115" s="48">
        <v>117.789160186047</v>
      </c>
      <c r="G115" s="48">
        <v>117.789160186047</v>
      </c>
      <c r="H115" s="48">
        <v>117.789160186047</v>
      </c>
      <c r="I115" s="48">
        <v>117.789160186047</v>
      </c>
      <c r="J115" s="48">
        <v>117.789160186047</v>
      </c>
      <c r="K115" s="48">
        <v>117.789160186047</v>
      </c>
      <c r="L115" s="48">
        <v>117.789160186047</v>
      </c>
      <c r="M115" s="48">
        <v>117.789160186047</v>
      </c>
      <c r="N115" s="48">
        <v>117.789160186047</v>
      </c>
    </row>
    <row r="116" spans="3:14">
      <c r="C116" s="48" t="s">
        <v>642</v>
      </c>
      <c r="D116" s="48" t="s">
        <v>198</v>
      </c>
      <c r="E116" s="48">
        <v>489.69348014168401</v>
      </c>
      <c r="F116" s="48">
        <v>489.482330900904</v>
      </c>
      <c r="G116" s="48">
        <v>489.482330900904</v>
      </c>
      <c r="H116" s="48">
        <v>489.482330900904</v>
      </c>
      <c r="I116" s="48">
        <v>489.482330900904</v>
      </c>
      <c r="J116" s="48">
        <v>489.482330900904</v>
      </c>
      <c r="K116" s="48">
        <v>489.482330900904</v>
      </c>
      <c r="L116" s="48">
        <v>489.482330900904</v>
      </c>
      <c r="M116" s="48">
        <v>489.482330900904</v>
      </c>
      <c r="N116" s="48">
        <v>489.482330900904</v>
      </c>
    </row>
    <row r="117" spans="3:14">
      <c r="C117" s="48" t="s">
        <v>642</v>
      </c>
      <c r="D117" s="48" t="s">
        <v>649</v>
      </c>
      <c r="I117" s="48">
        <v>713.86077676170703</v>
      </c>
      <c r="J117" s="48">
        <v>19249.893444638201</v>
      </c>
      <c r="K117" s="48">
        <v>96561.409539867804</v>
      </c>
      <c r="L117" s="48">
        <v>136896.96117609899</v>
      </c>
      <c r="M117" s="48">
        <v>135255.78670522899</v>
      </c>
      <c r="N117" s="48">
        <v>88340.593560022302</v>
      </c>
    </row>
    <row r="118" spans="3:14">
      <c r="C118" s="48" t="s">
        <v>642</v>
      </c>
      <c r="D118" s="48" t="s">
        <v>650</v>
      </c>
      <c r="L118" s="48">
        <v>133.66027302991</v>
      </c>
    </row>
    <row r="119" spans="3:14">
      <c r="C119" s="48" t="s">
        <v>642</v>
      </c>
      <c r="D119" s="48" t="s">
        <v>216</v>
      </c>
      <c r="E119" s="48">
        <v>561.47758771554697</v>
      </c>
      <c r="F119" s="48">
        <v>1169.7449744073899</v>
      </c>
      <c r="G119" s="48">
        <v>1169.7449744073899</v>
      </c>
      <c r="H119" s="48">
        <v>1169.7449744073899</v>
      </c>
    </row>
    <row r="120" spans="3:14">
      <c r="C120" s="48" t="s">
        <v>642</v>
      </c>
      <c r="D120" s="48" t="s">
        <v>651</v>
      </c>
      <c r="E120" s="48">
        <v>209.90292341255201</v>
      </c>
      <c r="F120" s="48">
        <v>209.90292341255201</v>
      </c>
      <c r="G120" s="48">
        <v>209.90292341255201</v>
      </c>
      <c r="H120" s="48">
        <v>209.90292341255201</v>
      </c>
      <c r="I120" s="48">
        <v>209.90292341255301</v>
      </c>
      <c r="J120" s="48">
        <v>209.75059545603699</v>
      </c>
      <c r="K120" s="48">
        <v>209.35390806927899</v>
      </c>
      <c r="L120" s="48">
        <v>209.90292341255201</v>
      </c>
      <c r="M120" s="48">
        <v>209.90292341255201</v>
      </c>
      <c r="N120" s="48">
        <v>209.90292341255201</v>
      </c>
    </row>
    <row r="121" spans="3:14">
      <c r="C121" s="48" t="s">
        <v>642</v>
      </c>
      <c r="D121" s="48" t="s">
        <v>204</v>
      </c>
      <c r="E121" s="48">
        <v>2767.1049663661302</v>
      </c>
      <c r="F121" s="48">
        <v>968.48673822814396</v>
      </c>
      <c r="G121" s="48">
        <v>968.48673822814305</v>
      </c>
      <c r="H121" s="48">
        <v>968.48673822814203</v>
      </c>
    </row>
    <row r="122" spans="3:14">
      <c r="C122" s="48" t="s">
        <v>642</v>
      </c>
      <c r="D122" s="48" t="s">
        <v>205</v>
      </c>
      <c r="E122" s="48">
        <v>3190.4170543217601</v>
      </c>
      <c r="F122" s="48">
        <v>5341.6180122474298</v>
      </c>
      <c r="G122" s="48">
        <v>5945.9029312249804</v>
      </c>
      <c r="H122" s="48">
        <v>6571.6360019389604</v>
      </c>
    </row>
    <row r="123" spans="3:14">
      <c r="C123" s="48" t="s">
        <v>642</v>
      </c>
      <c r="D123" s="48" t="s">
        <v>206</v>
      </c>
      <c r="I123" s="48">
        <v>7908.16076046937</v>
      </c>
      <c r="J123" s="48">
        <v>8283.6186632769604</v>
      </c>
      <c r="K123" s="48">
        <v>8666.6460381790093</v>
      </c>
      <c r="L123" s="48">
        <v>9057.3954905884002</v>
      </c>
      <c r="M123" s="48">
        <v>9456.0227025363602</v>
      </c>
      <c r="N123" s="48">
        <v>9862.6864947103095</v>
      </c>
    </row>
    <row r="136" spans="2:209">
      <c r="C136" s="48" t="s">
        <v>661</v>
      </c>
    </row>
    <row r="138" spans="2:209">
      <c r="C138" s="48" t="s">
        <v>662</v>
      </c>
    </row>
    <row r="139" spans="2:209">
      <c r="B139" s="48" t="s">
        <v>435</v>
      </c>
    </row>
    <row r="140" spans="2:209">
      <c r="B140" s="48" t="s">
        <v>162</v>
      </c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9"/>
      <c r="CE140" s="59"/>
      <c r="CF140" s="59"/>
      <c r="CG140" s="59"/>
      <c r="CH140" s="59"/>
      <c r="CI140" s="59"/>
      <c r="CJ140" s="59"/>
      <c r="CK140" s="59"/>
      <c r="CL140" s="59"/>
      <c r="CM140" s="59"/>
      <c r="CN140" s="59"/>
      <c r="CO140" s="59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59"/>
      <c r="DA140" s="59"/>
      <c r="DB140" s="59"/>
      <c r="DC140" s="59"/>
      <c r="DD140" s="59"/>
      <c r="DE140" s="59"/>
      <c r="DF140" s="59"/>
      <c r="DG140" s="59"/>
      <c r="DH140" s="59"/>
      <c r="DI140" s="59"/>
      <c r="DJ140" s="59"/>
      <c r="DK140" s="59"/>
      <c r="DL140" s="59"/>
      <c r="DM140" s="59"/>
      <c r="DN140" s="59"/>
      <c r="DO140" s="59"/>
      <c r="DP140" s="59"/>
      <c r="DQ140" s="59"/>
      <c r="DR140" s="59"/>
      <c r="DS140" s="59"/>
      <c r="DT140" s="59"/>
      <c r="DU140" s="59"/>
      <c r="DV140" s="59"/>
      <c r="DW140" s="59"/>
      <c r="DX140" s="59"/>
      <c r="DY140" s="59"/>
      <c r="DZ140" s="59"/>
      <c r="EA140" s="59"/>
      <c r="EB140" s="59"/>
      <c r="EC140" s="59"/>
      <c r="ED140" s="59"/>
      <c r="EE140" s="59"/>
      <c r="EF140" s="59"/>
      <c r="EG140" s="59"/>
      <c r="EH140" s="59"/>
      <c r="EI140" s="59"/>
      <c r="EJ140" s="59"/>
      <c r="EK140" s="59"/>
      <c r="EL140" s="59"/>
      <c r="EM140" s="59"/>
      <c r="EN140" s="59"/>
      <c r="EO140" s="59"/>
      <c r="EP140" s="59"/>
      <c r="EQ140" s="59"/>
      <c r="ER140" s="59"/>
      <c r="ES140" s="59"/>
      <c r="ET140" s="59"/>
      <c r="EU140" s="59"/>
      <c r="EV140" s="59"/>
      <c r="EW140" s="59"/>
      <c r="EX140" s="59"/>
      <c r="EY140" s="59"/>
      <c r="EZ140" s="59"/>
      <c r="FA140" s="59"/>
      <c r="FB140" s="59"/>
      <c r="FC140" s="59"/>
      <c r="FD140" s="59"/>
      <c r="FE140" s="59"/>
      <c r="FF140" s="59"/>
      <c r="FG140" s="59"/>
      <c r="FH140" s="59"/>
      <c r="FI140" s="59"/>
      <c r="FJ140" s="59"/>
      <c r="FK140" s="59"/>
      <c r="FL140" s="59"/>
      <c r="FM140" s="59"/>
      <c r="FN140" s="59"/>
      <c r="FO140" s="59"/>
      <c r="FP140" s="59"/>
      <c r="FQ140" s="59"/>
      <c r="FR140" s="59"/>
      <c r="FS140" s="59"/>
      <c r="FT140" s="59"/>
      <c r="FU140" s="59"/>
      <c r="FV140" s="59"/>
      <c r="FW140" s="59"/>
      <c r="FX140" s="59"/>
      <c r="FY140" s="59"/>
      <c r="FZ140" s="59"/>
      <c r="GA140" s="59"/>
      <c r="GB140" s="59"/>
      <c r="GC140" s="59"/>
      <c r="GD140" s="59"/>
      <c r="GE140" s="59"/>
      <c r="GF140" s="59"/>
      <c r="GG140" s="59"/>
      <c r="GH140" s="59"/>
      <c r="GI140" s="59"/>
      <c r="GJ140" s="59"/>
      <c r="GK140" s="59"/>
      <c r="GL140" s="59"/>
      <c r="GM140" s="59"/>
      <c r="GN140" s="59"/>
      <c r="GO140" s="59"/>
      <c r="GP140" s="59"/>
      <c r="GQ140" s="59"/>
      <c r="GR140" s="59"/>
      <c r="GS140" s="59"/>
      <c r="GT140" s="59"/>
      <c r="GU140" s="59"/>
      <c r="GV140" s="59"/>
      <c r="GW140" s="59"/>
      <c r="GX140" s="59"/>
      <c r="GY140" s="59"/>
      <c r="GZ140" s="59">
        <v>204</v>
      </c>
      <c r="HA140" s="59">
        <v>205</v>
      </c>
    </row>
    <row r="141" spans="2:209">
      <c r="B141" s="48" t="s">
        <v>163</v>
      </c>
      <c r="C141" s="48" t="s">
        <v>436</v>
      </c>
      <c r="D141" s="48" t="s">
        <v>310</v>
      </c>
      <c r="E141" s="48" t="s">
        <v>437</v>
      </c>
      <c r="F141" s="48" t="s">
        <v>438</v>
      </c>
      <c r="G141" s="48" t="s">
        <v>439</v>
      </c>
      <c r="H141" s="48" t="s">
        <v>440</v>
      </c>
      <c r="I141" s="48" t="s">
        <v>441</v>
      </c>
      <c r="J141" s="48" t="s">
        <v>442</v>
      </c>
      <c r="K141" s="48" t="s">
        <v>443</v>
      </c>
      <c r="L141" s="48" t="s">
        <v>444</v>
      </c>
      <c r="M141" s="48" t="s">
        <v>445</v>
      </c>
      <c r="N141" s="48" t="s">
        <v>446</v>
      </c>
      <c r="O141" s="48" t="s">
        <v>447</v>
      </c>
      <c r="P141" s="48" t="s">
        <v>448</v>
      </c>
      <c r="Q141" s="48" t="s">
        <v>449</v>
      </c>
      <c r="R141" s="48" t="s">
        <v>450</v>
      </c>
      <c r="S141" s="48" t="s">
        <v>451</v>
      </c>
      <c r="T141" s="48" t="s">
        <v>452</v>
      </c>
      <c r="U141" s="48" t="s">
        <v>453</v>
      </c>
      <c r="V141" s="48" t="s">
        <v>454</v>
      </c>
      <c r="W141" s="48" t="s">
        <v>455</v>
      </c>
      <c r="X141" s="48" t="s">
        <v>456</v>
      </c>
      <c r="Y141" s="48" t="s">
        <v>457</v>
      </c>
      <c r="Z141" s="48" t="s">
        <v>458</v>
      </c>
      <c r="AA141" s="48" t="s">
        <v>459</v>
      </c>
      <c r="AB141" s="48" t="s">
        <v>460</v>
      </c>
      <c r="AC141" s="48" t="s">
        <v>461</v>
      </c>
      <c r="AD141" s="48" t="s">
        <v>462</v>
      </c>
      <c r="AE141" s="48" t="s">
        <v>463</v>
      </c>
      <c r="AF141" s="48" t="s">
        <v>464</v>
      </c>
      <c r="AG141" s="48" t="s">
        <v>465</v>
      </c>
      <c r="AH141" s="48" t="s">
        <v>466</v>
      </c>
      <c r="AI141" s="48" t="s">
        <v>467</v>
      </c>
      <c r="AJ141" s="48" t="s">
        <v>468</v>
      </c>
      <c r="AK141" s="48" t="s">
        <v>469</v>
      </c>
      <c r="AL141" s="48" t="s">
        <v>470</v>
      </c>
      <c r="AM141" s="48" t="s">
        <v>471</v>
      </c>
      <c r="AN141" s="48" t="s">
        <v>472</v>
      </c>
      <c r="AO141" s="48" t="s">
        <v>473</v>
      </c>
      <c r="AP141" s="48" t="s">
        <v>474</v>
      </c>
      <c r="AQ141" s="48" t="s">
        <v>475</v>
      </c>
      <c r="AR141" s="48" t="s">
        <v>476</v>
      </c>
      <c r="AS141" s="48" t="s">
        <v>477</v>
      </c>
      <c r="AT141" s="48" t="s">
        <v>478</v>
      </c>
      <c r="AU141" s="48" t="s">
        <v>479</v>
      </c>
      <c r="AV141" s="48" t="s">
        <v>480</v>
      </c>
      <c r="AW141" s="48" t="s">
        <v>481</v>
      </c>
      <c r="AX141" s="48" t="s">
        <v>482</v>
      </c>
      <c r="AY141" s="48" t="s">
        <v>483</v>
      </c>
      <c r="AZ141" s="48" t="s">
        <v>484</v>
      </c>
      <c r="BA141" s="48" t="s">
        <v>485</v>
      </c>
      <c r="BB141" s="48" t="s">
        <v>486</v>
      </c>
      <c r="BC141" s="48" t="s">
        <v>487</v>
      </c>
      <c r="BD141" s="48" t="s">
        <v>488</v>
      </c>
      <c r="BE141" s="48" t="s">
        <v>489</v>
      </c>
      <c r="BF141" s="48" t="s">
        <v>490</v>
      </c>
      <c r="BG141" s="48" t="s">
        <v>491</v>
      </c>
      <c r="BH141" s="48" t="s">
        <v>492</v>
      </c>
      <c r="BI141" s="48" t="s">
        <v>493</v>
      </c>
      <c r="BJ141" s="48" t="s">
        <v>494</v>
      </c>
      <c r="BK141" s="48" t="s">
        <v>495</v>
      </c>
      <c r="BL141" s="48" t="s">
        <v>496</v>
      </c>
      <c r="BM141" s="48" t="s">
        <v>497</v>
      </c>
      <c r="BN141" s="48" t="s">
        <v>498</v>
      </c>
      <c r="BO141" s="48" t="s">
        <v>499</v>
      </c>
      <c r="BP141" s="48" t="s">
        <v>500</v>
      </c>
      <c r="BQ141" s="48" t="s">
        <v>501</v>
      </c>
      <c r="BR141" s="48" t="s">
        <v>502</v>
      </c>
      <c r="BS141" s="48" t="s">
        <v>503</v>
      </c>
      <c r="BT141" s="48" t="s">
        <v>504</v>
      </c>
      <c r="BU141" s="48" t="s">
        <v>505</v>
      </c>
      <c r="BV141" s="48" t="s">
        <v>506</v>
      </c>
      <c r="BW141" s="48" t="s">
        <v>507</v>
      </c>
      <c r="BX141" s="48" t="s">
        <v>508</v>
      </c>
      <c r="BY141" s="48" t="s">
        <v>509</v>
      </c>
      <c r="BZ141" s="48" t="s">
        <v>510</v>
      </c>
      <c r="CA141" s="48" t="s">
        <v>511</v>
      </c>
      <c r="CB141" s="48" t="s">
        <v>512</v>
      </c>
      <c r="CC141" s="48" t="s">
        <v>513</v>
      </c>
      <c r="CD141" s="48" t="s">
        <v>514</v>
      </c>
      <c r="CE141" s="48" t="s">
        <v>515</v>
      </c>
      <c r="CF141" s="48" t="s">
        <v>516</v>
      </c>
      <c r="CG141" s="48" t="s">
        <v>517</v>
      </c>
      <c r="CH141" s="48" t="s">
        <v>518</v>
      </c>
      <c r="CI141" s="48" t="s">
        <v>519</v>
      </c>
      <c r="CJ141" s="48" t="s">
        <v>520</v>
      </c>
      <c r="CK141" s="48" t="s">
        <v>521</v>
      </c>
      <c r="CL141" s="48" t="s">
        <v>522</v>
      </c>
      <c r="CM141" s="48" t="s">
        <v>523</v>
      </c>
      <c r="CN141" s="48" t="s">
        <v>524</v>
      </c>
      <c r="CO141" s="48" t="s">
        <v>525</v>
      </c>
      <c r="CP141" s="48" t="s">
        <v>526</v>
      </c>
      <c r="CQ141" s="48" t="s">
        <v>527</v>
      </c>
      <c r="CR141" s="48" t="s">
        <v>528</v>
      </c>
      <c r="CS141" s="48" t="s">
        <v>529</v>
      </c>
      <c r="CT141" s="48" t="s">
        <v>530</v>
      </c>
      <c r="CU141" s="48" t="s">
        <v>531</v>
      </c>
      <c r="CV141" s="48" t="s">
        <v>532</v>
      </c>
      <c r="CW141" s="48" t="s">
        <v>533</v>
      </c>
      <c r="CX141" s="48" t="s">
        <v>534</v>
      </c>
      <c r="CY141" s="48" t="s">
        <v>535</v>
      </c>
      <c r="CZ141" s="48" t="s">
        <v>536</v>
      </c>
      <c r="DA141" s="48" t="s">
        <v>537</v>
      </c>
      <c r="DB141" s="48" t="s">
        <v>538</v>
      </c>
      <c r="DC141" s="48" t="s">
        <v>539</v>
      </c>
      <c r="DD141" s="48" t="s">
        <v>540</v>
      </c>
      <c r="DE141" s="48" t="s">
        <v>541</v>
      </c>
      <c r="DF141" s="48" t="s">
        <v>542</v>
      </c>
      <c r="DG141" s="48" t="s">
        <v>543</v>
      </c>
      <c r="DH141" s="48" t="s">
        <v>544</v>
      </c>
      <c r="DI141" s="48" t="s">
        <v>545</v>
      </c>
      <c r="DJ141" s="48" t="s">
        <v>546</v>
      </c>
      <c r="DK141" s="48" t="s">
        <v>547</v>
      </c>
      <c r="DL141" s="48" t="s">
        <v>548</v>
      </c>
      <c r="DM141" s="48" t="s">
        <v>549</v>
      </c>
      <c r="DN141" s="48" t="s">
        <v>550</v>
      </c>
      <c r="DO141" s="48" t="s">
        <v>551</v>
      </c>
      <c r="DP141" s="48" t="s">
        <v>552</v>
      </c>
      <c r="DQ141" s="48" t="s">
        <v>553</v>
      </c>
      <c r="DR141" s="48" t="s">
        <v>554</v>
      </c>
      <c r="DS141" s="48" t="s">
        <v>555</v>
      </c>
      <c r="DT141" s="48" t="s">
        <v>556</v>
      </c>
      <c r="DU141" s="48" t="s">
        <v>557</v>
      </c>
      <c r="DV141" s="48" t="s">
        <v>558</v>
      </c>
      <c r="DW141" s="48" t="s">
        <v>559</v>
      </c>
      <c r="DX141" s="48" t="s">
        <v>560</v>
      </c>
      <c r="DY141" s="48" t="s">
        <v>561</v>
      </c>
      <c r="DZ141" s="48" t="s">
        <v>562</v>
      </c>
      <c r="EA141" s="48" t="s">
        <v>563</v>
      </c>
      <c r="EB141" s="48" t="s">
        <v>564</v>
      </c>
      <c r="EC141" s="48" t="s">
        <v>565</v>
      </c>
      <c r="ED141" s="48" t="s">
        <v>566</v>
      </c>
      <c r="EE141" s="48" t="s">
        <v>567</v>
      </c>
      <c r="EF141" s="48" t="s">
        <v>568</v>
      </c>
      <c r="EG141" s="48" t="s">
        <v>569</v>
      </c>
      <c r="EH141" s="48" t="s">
        <v>570</v>
      </c>
      <c r="EI141" s="48" t="s">
        <v>571</v>
      </c>
      <c r="EJ141" s="48" t="s">
        <v>572</v>
      </c>
      <c r="EK141" s="48" t="s">
        <v>573</v>
      </c>
      <c r="EL141" s="48" t="s">
        <v>574</v>
      </c>
      <c r="EM141" s="48" t="s">
        <v>575</v>
      </c>
      <c r="EN141" s="48" t="s">
        <v>576</v>
      </c>
      <c r="EO141" s="48" t="s">
        <v>577</v>
      </c>
      <c r="EP141" s="48" t="s">
        <v>578</v>
      </c>
      <c r="EQ141" s="48" t="s">
        <v>579</v>
      </c>
      <c r="ER141" s="48" t="s">
        <v>580</v>
      </c>
      <c r="ES141" s="48" t="s">
        <v>581</v>
      </c>
      <c r="ET141" s="48" t="s">
        <v>582</v>
      </c>
      <c r="EU141" s="48" t="s">
        <v>583</v>
      </c>
      <c r="EV141" s="48" t="s">
        <v>584</v>
      </c>
      <c r="EW141" s="48" t="s">
        <v>585</v>
      </c>
      <c r="EX141" s="48" t="s">
        <v>586</v>
      </c>
      <c r="EY141" s="48" t="s">
        <v>587</v>
      </c>
      <c r="EZ141" s="48" t="s">
        <v>588</v>
      </c>
      <c r="FA141" s="48" t="s">
        <v>589</v>
      </c>
      <c r="FB141" s="48" t="s">
        <v>590</v>
      </c>
      <c r="FC141" s="48" t="s">
        <v>591</v>
      </c>
      <c r="FD141" s="48" t="s">
        <v>592</v>
      </c>
      <c r="FE141" s="48" t="s">
        <v>593</v>
      </c>
      <c r="FF141" s="48" t="s">
        <v>594</v>
      </c>
      <c r="FG141" s="48" t="s">
        <v>595</v>
      </c>
      <c r="FH141" s="48" t="s">
        <v>596</v>
      </c>
      <c r="FI141" s="48" t="s">
        <v>597</v>
      </c>
      <c r="FJ141" s="48" t="s">
        <v>598</v>
      </c>
      <c r="FK141" s="48" t="s">
        <v>599</v>
      </c>
      <c r="FL141" s="48" t="s">
        <v>600</v>
      </c>
      <c r="FM141" s="48" t="s">
        <v>601</v>
      </c>
      <c r="FN141" s="48" t="s">
        <v>602</v>
      </c>
      <c r="FO141" s="48" t="s">
        <v>603</v>
      </c>
      <c r="FP141" s="48" t="s">
        <v>604</v>
      </c>
      <c r="FQ141" s="48" t="s">
        <v>605</v>
      </c>
      <c r="FR141" s="48" t="s">
        <v>606</v>
      </c>
      <c r="FS141" s="48" t="s">
        <v>607</v>
      </c>
      <c r="FT141" s="48" t="s">
        <v>608</v>
      </c>
      <c r="FU141" s="48" t="s">
        <v>609</v>
      </c>
      <c r="FV141" s="48" t="s">
        <v>610</v>
      </c>
      <c r="FW141" s="48" t="s">
        <v>611</v>
      </c>
      <c r="FX141" s="48" t="s">
        <v>612</v>
      </c>
      <c r="FY141" s="48" t="s">
        <v>613</v>
      </c>
      <c r="FZ141" s="48" t="s">
        <v>614</v>
      </c>
      <c r="GA141" s="48" t="s">
        <v>615</v>
      </c>
      <c r="GB141" s="48" t="s">
        <v>616</v>
      </c>
      <c r="GC141" s="48" t="s">
        <v>617</v>
      </c>
      <c r="GD141" s="48" t="s">
        <v>618</v>
      </c>
      <c r="GE141" s="48" t="s">
        <v>619</v>
      </c>
      <c r="GF141" s="48" t="s">
        <v>620</v>
      </c>
      <c r="GG141" s="48" t="s">
        <v>621</v>
      </c>
      <c r="GH141" s="48" t="s">
        <v>622</v>
      </c>
      <c r="GI141" s="48" t="s">
        <v>623</v>
      </c>
      <c r="GJ141" s="48" t="s">
        <v>624</v>
      </c>
      <c r="GK141" s="48" t="s">
        <v>625</v>
      </c>
      <c r="GL141" s="48" t="s">
        <v>626</v>
      </c>
      <c r="GM141" s="48" t="s">
        <v>627</v>
      </c>
      <c r="GN141" s="48" t="s">
        <v>628</v>
      </c>
      <c r="GO141" s="48" t="s">
        <v>629</v>
      </c>
      <c r="GP141" s="48" t="s">
        <v>630</v>
      </c>
      <c r="GQ141" s="48" t="s">
        <v>631</v>
      </c>
      <c r="GR141" s="48" t="s">
        <v>632</v>
      </c>
      <c r="GS141" s="48" t="s">
        <v>633</v>
      </c>
      <c r="GT141" s="48" t="s">
        <v>634</v>
      </c>
      <c r="GU141" s="48" t="s">
        <v>635</v>
      </c>
      <c r="GV141" s="48" t="s">
        <v>636</v>
      </c>
      <c r="GW141" s="48" t="s">
        <v>637</v>
      </c>
      <c r="GX141" s="48" t="s">
        <v>638</v>
      </c>
    </row>
    <row r="142" spans="2:209">
      <c r="B142" s="48" t="s">
        <v>165</v>
      </c>
      <c r="C142" s="48" t="s">
        <v>639</v>
      </c>
      <c r="D142" s="48" t="s">
        <v>167</v>
      </c>
      <c r="E142" s="48" t="s">
        <v>316</v>
      </c>
      <c r="H142" s="48">
        <v>1676.33428103092</v>
      </c>
      <c r="I142" s="48">
        <v>1957.46930746475</v>
      </c>
      <c r="J142" s="53">
        <v>1924.3799360724399</v>
      </c>
      <c r="K142" s="48">
        <v>1825.5549522092299</v>
      </c>
      <c r="L142" s="53">
        <v>1530.0874296921199</v>
      </c>
      <c r="M142" s="53">
        <v>1098.59274869559</v>
      </c>
      <c r="N142" s="53">
        <v>514.92781037028703</v>
      </c>
      <c r="O142" s="53">
        <v>109.20738863466001</v>
      </c>
      <c r="P142" s="48">
        <v>1.0455105838537699</v>
      </c>
      <c r="AA142" s="48">
        <v>6.5777155937820204</v>
      </c>
      <c r="AB142" s="53">
        <v>102.245395971978</v>
      </c>
      <c r="AC142" s="53">
        <v>514.069245387519</v>
      </c>
      <c r="AD142" s="53">
        <v>1121.5662858957701</v>
      </c>
      <c r="AE142" s="53"/>
      <c r="AG142" s="48">
        <v>2770.4901573567699</v>
      </c>
      <c r="AH142" s="53">
        <v>3271.6184622826099</v>
      </c>
      <c r="AI142" s="48">
        <v>3420.3466326503299</v>
      </c>
      <c r="AJ142" s="48">
        <v>3084.63869319984</v>
      </c>
      <c r="AK142" s="53">
        <v>2579.1027167469301</v>
      </c>
      <c r="AL142" s="48">
        <v>1823.6821847625999</v>
      </c>
      <c r="AM142" s="48">
        <v>916.18080421521495</v>
      </c>
      <c r="AN142" s="48">
        <v>163.54338347410601</v>
      </c>
      <c r="AO142" s="53">
        <v>6.0840106247292702</v>
      </c>
      <c r="AP142" s="53"/>
      <c r="AQ142" s="53"/>
      <c r="AZ142" s="48">
        <v>8.40758489523758</v>
      </c>
      <c r="BA142" s="48">
        <v>169.28435945722799</v>
      </c>
      <c r="BB142" s="48">
        <v>807.63946572935299</v>
      </c>
      <c r="BC142" s="48">
        <v>1824.08347056976</v>
      </c>
      <c r="BE142" s="48">
        <v>2041.2472777178</v>
      </c>
      <c r="BF142" s="48">
        <v>2314.7875262176299</v>
      </c>
      <c r="BG142" s="48">
        <v>2380.8741508799599</v>
      </c>
      <c r="BH142" s="53">
        <v>2381.9795683472498</v>
      </c>
      <c r="BI142" s="53">
        <v>2139.15258555634</v>
      </c>
      <c r="BJ142" s="48">
        <v>1819.95064821144</v>
      </c>
      <c r="BK142" s="48">
        <v>1130.2929727832</v>
      </c>
      <c r="BL142" s="48">
        <v>545.18394742341502</v>
      </c>
      <c r="BM142" s="48">
        <v>153.10393169556201</v>
      </c>
      <c r="BN142" s="53">
        <v>14.175353404119299</v>
      </c>
      <c r="BO142" s="53"/>
      <c r="BQ142" s="53"/>
      <c r="BR142" s="53"/>
      <c r="BW142" s="48">
        <v>6.3109944946474101</v>
      </c>
      <c r="BX142" s="48">
        <v>68.376934055344293</v>
      </c>
      <c r="BY142" s="48">
        <v>349.30469471404598</v>
      </c>
      <c r="BZ142" s="48">
        <v>948.54933624873604</v>
      </c>
      <c r="CA142" s="48">
        <v>1546.6741104145899</v>
      </c>
      <c r="CD142" s="48">
        <v>3891.6697578667099</v>
      </c>
      <c r="CE142" s="48">
        <v>4440.0079983789901</v>
      </c>
      <c r="CF142" s="48">
        <v>4780.3272626562803</v>
      </c>
      <c r="CG142" s="53">
        <v>4595.4919492729196</v>
      </c>
      <c r="CH142" s="48">
        <v>4044.5081726216099</v>
      </c>
      <c r="CI142" s="48">
        <v>3117.73303174579</v>
      </c>
      <c r="CJ142" s="53">
        <v>2244.2521381207598</v>
      </c>
      <c r="CK142" s="53">
        <v>1021.6778795916</v>
      </c>
      <c r="CL142" s="48">
        <v>280.84949035872899</v>
      </c>
      <c r="CM142" s="48">
        <v>28.662583849664699</v>
      </c>
      <c r="CN142" s="53"/>
      <c r="CR142" s="53"/>
      <c r="CS142" s="53"/>
      <c r="CV142" s="48">
        <v>11.2709231959359</v>
      </c>
      <c r="CW142" s="48">
        <v>123.651419895413</v>
      </c>
      <c r="CX142" s="48">
        <v>661.81452141135901</v>
      </c>
      <c r="CY142" s="48">
        <v>1754.98449299718</v>
      </c>
      <c r="CZ142" s="48">
        <v>2981.0261258150799</v>
      </c>
      <c r="DD142" s="48">
        <v>2279.6875112348998</v>
      </c>
      <c r="DE142" s="48">
        <v>2638.70494809621</v>
      </c>
      <c r="DF142" s="48">
        <v>2783.24309857871</v>
      </c>
      <c r="DG142" s="48">
        <v>2543.4710658036302</v>
      </c>
      <c r="DH142" s="48">
        <v>2401.20365713917</v>
      </c>
      <c r="DI142" s="48">
        <v>1980.6245220727301</v>
      </c>
      <c r="DJ142" s="48">
        <v>1388.5500420947001</v>
      </c>
      <c r="DK142" s="48">
        <v>742.86432015098001</v>
      </c>
      <c r="DL142" s="48">
        <v>256.479430383286</v>
      </c>
      <c r="DM142" s="48">
        <v>44.9400968872568</v>
      </c>
      <c r="DN142" s="53"/>
      <c r="DR142" s="53"/>
      <c r="DV142" s="53">
        <v>9.8436943799120495</v>
      </c>
      <c r="DW142" s="53">
        <v>115.853590740917</v>
      </c>
      <c r="DX142" s="53">
        <v>499.75195180479699</v>
      </c>
      <c r="DY142" s="48">
        <v>1174.7228075225701</v>
      </c>
      <c r="DZ142" s="48">
        <v>1763.2853593488001</v>
      </c>
      <c r="EC142" s="48">
        <v>5414.7285146213699</v>
      </c>
      <c r="ED142" s="48">
        <v>6237.58944641793</v>
      </c>
      <c r="EE142" s="48">
        <v>6208.4929139628402</v>
      </c>
      <c r="EF142" s="48">
        <v>6457.3063705431196</v>
      </c>
      <c r="EG142" s="48">
        <v>5651.4236214887196</v>
      </c>
      <c r="EH142" s="48">
        <v>4802.9017718464102</v>
      </c>
      <c r="EI142" s="48">
        <v>3382.8560620826902</v>
      </c>
      <c r="EJ142" s="48">
        <v>1819.7388668420999</v>
      </c>
      <c r="EK142" s="48">
        <v>638.44963271132303</v>
      </c>
      <c r="EL142" s="48">
        <v>122.582729261183</v>
      </c>
      <c r="EO142" s="53"/>
      <c r="EP142" s="53"/>
      <c r="EU142" s="48">
        <v>21.937960923627902</v>
      </c>
      <c r="EV142" s="48">
        <v>241.567433040586</v>
      </c>
      <c r="EW142" s="48">
        <v>1082.54342368638</v>
      </c>
      <c r="EX142" s="53">
        <v>2592.2149487497099</v>
      </c>
      <c r="EY142" s="53">
        <v>4088.39387825637</v>
      </c>
      <c r="FC142" s="53">
        <v>1636.6524431037001</v>
      </c>
      <c r="FD142" s="48">
        <v>2247.03735664129</v>
      </c>
      <c r="FE142" s="48">
        <v>2578.2992420137698</v>
      </c>
      <c r="FF142" s="48">
        <v>2490.25990548667</v>
      </c>
      <c r="FG142" s="48">
        <v>2253.9359804649598</v>
      </c>
      <c r="FH142" s="48">
        <v>1563.59253679312</v>
      </c>
      <c r="FI142" s="48">
        <v>810.16353238363695</v>
      </c>
      <c r="FJ142" s="48">
        <v>184.78895328259901</v>
      </c>
      <c r="FK142" s="48">
        <v>12.6662418127405</v>
      </c>
      <c r="FW142" s="53">
        <v>36.499247114531201</v>
      </c>
      <c r="FX142" s="53">
        <v>269.06679981682498</v>
      </c>
      <c r="FY142" s="53">
        <v>860.49073318625904</v>
      </c>
      <c r="FZ142" s="53"/>
      <c r="GA142" s="53"/>
      <c r="GB142" s="53">
        <v>4050.5771312655702</v>
      </c>
      <c r="GC142" s="48">
        <v>5452.5433048546602</v>
      </c>
      <c r="GD142" s="53">
        <v>6056.4185377515196</v>
      </c>
      <c r="GE142" s="53">
        <v>5910.7797864355798</v>
      </c>
      <c r="GF142" s="48">
        <v>5136.8237937792701</v>
      </c>
      <c r="GG142" s="48">
        <v>3754.6323104384401</v>
      </c>
      <c r="GH142" s="48">
        <v>1848.88236147716</v>
      </c>
      <c r="GI142" s="48">
        <v>508.369210792074</v>
      </c>
      <c r="GJ142" s="48">
        <v>29.549446556267899</v>
      </c>
      <c r="GV142" s="48">
        <v>82.189835762671095</v>
      </c>
      <c r="GW142" s="48">
        <v>634.82692198108998</v>
      </c>
      <c r="GX142" s="53">
        <v>2165.9529383459098</v>
      </c>
      <c r="GY142" s="53"/>
    </row>
    <row r="143" spans="2:209">
      <c r="B143" s="48" t="s">
        <v>165</v>
      </c>
      <c r="C143" s="48" t="s">
        <v>639</v>
      </c>
      <c r="D143" s="48" t="s">
        <v>168</v>
      </c>
      <c r="E143" s="48" t="s">
        <v>316</v>
      </c>
      <c r="G143" s="48">
        <v>225.00086611311701</v>
      </c>
      <c r="H143" s="48">
        <v>200.080740745675</v>
      </c>
      <c r="I143" s="48">
        <v>197.399239715721</v>
      </c>
      <c r="J143" s="48">
        <v>200.83312152753501</v>
      </c>
      <c r="K143" s="48">
        <v>201.53056656976801</v>
      </c>
      <c r="L143" s="48">
        <v>204.91827051348901</v>
      </c>
      <c r="M143" s="48">
        <v>209.13956459330299</v>
      </c>
      <c r="N143" s="48">
        <v>207.08783414372101</v>
      </c>
      <c r="O143" s="48">
        <v>207.11968094930299</v>
      </c>
      <c r="P143" s="48">
        <v>210.07426833711699</v>
      </c>
      <c r="Q143" s="48">
        <v>253.05551331990699</v>
      </c>
      <c r="R143" s="48">
        <v>232.55811307758199</v>
      </c>
      <c r="S143" s="48">
        <v>259.56738889116298</v>
      </c>
      <c r="T143" s="48">
        <v>258.83013534195402</v>
      </c>
      <c r="U143" s="48">
        <v>225.265990769582</v>
      </c>
      <c r="V143" s="48">
        <v>209.48749094427899</v>
      </c>
      <c r="W143" s="48">
        <v>208.65230846790701</v>
      </c>
      <c r="X143" s="48">
        <v>237.81602067906999</v>
      </c>
      <c r="Y143" s="48">
        <v>234.454590349954</v>
      </c>
      <c r="Z143" s="48">
        <v>235.79136001423299</v>
      </c>
      <c r="AA143" s="48">
        <v>236.946602886698</v>
      </c>
      <c r="AB143" s="48">
        <v>234.054116769768</v>
      </c>
      <c r="AC143" s="48">
        <v>223.45151902158199</v>
      </c>
      <c r="AD143" s="48">
        <v>206.420643566791</v>
      </c>
      <c r="AF143" s="48">
        <v>377.944492212</v>
      </c>
      <c r="AG143" s="48">
        <v>335.89012773600001</v>
      </c>
      <c r="AH143" s="48">
        <v>327.85971339600002</v>
      </c>
      <c r="AI143" s="48">
        <v>331.95008941200001</v>
      </c>
      <c r="AJ143" s="48">
        <v>337.17171934800001</v>
      </c>
      <c r="AK143" s="48">
        <v>358.870955724</v>
      </c>
      <c r="AL143" s="48">
        <v>376.24016887200003</v>
      </c>
      <c r="AM143" s="48">
        <v>387.868268376</v>
      </c>
      <c r="AN143" s="48">
        <v>401.08756582799998</v>
      </c>
      <c r="AO143" s="48">
        <v>406.25709854399997</v>
      </c>
      <c r="AP143" s="48">
        <v>481.59414414000099</v>
      </c>
      <c r="AQ143" s="48">
        <v>392.14619438400001</v>
      </c>
      <c r="AR143" s="48">
        <v>482.16721356000102</v>
      </c>
      <c r="AS143" s="48">
        <v>485.41212612000101</v>
      </c>
      <c r="AT143" s="48">
        <v>435.96888735599998</v>
      </c>
      <c r="AU143" s="48">
        <v>403.21313240400002</v>
      </c>
      <c r="AV143" s="48">
        <v>398.51842863600001</v>
      </c>
      <c r="AW143" s="48">
        <v>402.43911656400002</v>
      </c>
      <c r="AX143" s="48">
        <v>404.58849901200102</v>
      </c>
      <c r="AY143" s="48">
        <v>409.09416429599997</v>
      </c>
      <c r="AZ143" s="48">
        <v>398.29664332800002</v>
      </c>
      <c r="BA143" s="48">
        <v>381.42756349199999</v>
      </c>
      <c r="BB143" s="48">
        <v>369.69973502400001</v>
      </c>
      <c r="BC143" s="48">
        <v>339.92989502400002</v>
      </c>
      <c r="BD143" s="48">
        <v>170.640999808744</v>
      </c>
      <c r="BE143" s="48">
        <v>149.10120515720899</v>
      </c>
      <c r="BF143" s="48">
        <v>151.47974614102301</v>
      </c>
      <c r="BG143" s="48">
        <v>154.75636704223299</v>
      </c>
      <c r="BH143" s="48">
        <v>147.39393944930299</v>
      </c>
      <c r="BI143" s="48">
        <v>151.689104271628</v>
      </c>
      <c r="BJ143" s="48">
        <v>157.17312419274401</v>
      </c>
      <c r="BK143" s="48">
        <v>161.34450186641899</v>
      </c>
      <c r="BL143" s="48">
        <v>172.705503596651</v>
      </c>
      <c r="BM143" s="48">
        <v>172.69387258939599</v>
      </c>
      <c r="BN143" s="48">
        <v>172.72627325246501</v>
      </c>
      <c r="BO143" s="48">
        <v>175.27927934511601</v>
      </c>
      <c r="BP143" s="48">
        <v>187.775965855256</v>
      </c>
      <c r="BQ143" s="48">
        <v>194.34997731348901</v>
      </c>
      <c r="BR143" s="48">
        <v>201.72652827237201</v>
      </c>
      <c r="BS143" s="48">
        <v>196.201799825861</v>
      </c>
      <c r="BT143" s="48">
        <v>195.71163594865101</v>
      </c>
      <c r="BU143" s="48">
        <v>173.43742626753499</v>
      </c>
      <c r="BV143" s="48">
        <v>174.84643971795401</v>
      </c>
      <c r="BW143" s="48">
        <v>172.37069674493</v>
      </c>
      <c r="BX143" s="48">
        <v>169.53356176074399</v>
      </c>
      <c r="BY143" s="48">
        <v>160.68818074269799</v>
      </c>
      <c r="BZ143" s="48">
        <v>139.46242328707001</v>
      </c>
      <c r="CA143" s="48">
        <v>119.817652032</v>
      </c>
      <c r="CC143" s="48">
        <v>446.03472796576801</v>
      </c>
      <c r="CD143" s="48">
        <v>432.99346108018699</v>
      </c>
      <c r="CE143" s="48">
        <v>435.67551596762797</v>
      </c>
      <c r="CF143" s="48">
        <v>440.90282294288397</v>
      </c>
      <c r="CG143" s="48">
        <v>409.90618860614001</v>
      </c>
      <c r="CH143" s="48">
        <v>399.84398268614001</v>
      </c>
      <c r="CI143" s="48">
        <v>412.00143148465202</v>
      </c>
      <c r="CJ143" s="48">
        <v>422.67384989246602</v>
      </c>
      <c r="CK143" s="48">
        <v>431.34822741097702</v>
      </c>
      <c r="CL143" s="48">
        <v>430.09540177228001</v>
      </c>
      <c r="CM143" s="48">
        <v>426.623130713303</v>
      </c>
      <c r="CN143" s="48">
        <v>446.89694561079102</v>
      </c>
      <c r="CO143" s="48">
        <v>442.60925786455903</v>
      </c>
      <c r="CP143" s="48">
        <v>451.38443744595401</v>
      </c>
      <c r="CQ143" s="48">
        <v>449.73740373990802</v>
      </c>
      <c r="CR143" s="48">
        <v>429.623792120931</v>
      </c>
      <c r="CS143" s="48">
        <v>416.44212236204697</v>
      </c>
      <c r="CT143" s="48">
        <v>451.15943284130299</v>
      </c>
      <c r="CU143" s="48">
        <v>441.284430752373</v>
      </c>
      <c r="CV143" s="48">
        <v>424.69529126065203</v>
      </c>
      <c r="CW143" s="48">
        <v>411.709825517024</v>
      </c>
      <c r="CX143" s="48">
        <v>405.766103880559</v>
      </c>
      <c r="CY143" s="48">
        <v>378.80695216967501</v>
      </c>
      <c r="CZ143" s="48">
        <v>361.32139433302399</v>
      </c>
      <c r="DC143" s="48">
        <v>204.25973395981401</v>
      </c>
      <c r="DD143" s="48">
        <v>174.50380962921</v>
      </c>
      <c r="DE143" s="48">
        <v>176.522966335256</v>
      </c>
      <c r="DF143" s="48">
        <v>183.03162260986099</v>
      </c>
      <c r="DG143" s="48">
        <v>185.35069314586099</v>
      </c>
      <c r="DH143" s="48">
        <v>240.284909665675</v>
      </c>
      <c r="DI143" s="48">
        <v>252.540598936186</v>
      </c>
      <c r="DJ143" s="48">
        <v>240.00998865488401</v>
      </c>
      <c r="DK143" s="48">
        <v>218.96603491981401</v>
      </c>
      <c r="DL143" s="48">
        <v>201.25928024874401</v>
      </c>
      <c r="DM143" s="48">
        <v>198.43114544874399</v>
      </c>
      <c r="DN143" s="48">
        <v>210.838107045768</v>
      </c>
      <c r="DO143" s="48">
        <v>205.75930310958199</v>
      </c>
      <c r="DP143" s="48">
        <v>213.13350017414001</v>
      </c>
      <c r="DQ143" s="48">
        <v>208.574283794233</v>
      </c>
      <c r="DR143" s="48">
        <v>212.16667269600001</v>
      </c>
      <c r="DS143" s="48">
        <v>218.996289385117</v>
      </c>
      <c r="DT143" s="48">
        <v>211.637877258977</v>
      </c>
      <c r="DU143" s="48">
        <v>206.05921693953499</v>
      </c>
      <c r="DV143" s="48">
        <v>203.26922907404699</v>
      </c>
      <c r="DW143" s="48">
        <v>201.10537709916301</v>
      </c>
      <c r="DX143" s="48">
        <v>191.70150003627899</v>
      </c>
      <c r="DY143" s="48">
        <v>173.46594992818601</v>
      </c>
      <c r="DZ143" s="48">
        <v>171.436269929861</v>
      </c>
      <c r="EB143" s="48">
        <v>468.26940606865202</v>
      </c>
      <c r="EC143" s="48">
        <v>386.841866601768</v>
      </c>
      <c r="ED143" s="48">
        <v>368.71812647413998</v>
      </c>
      <c r="EE143" s="48">
        <v>365.38816217358197</v>
      </c>
      <c r="EF143" s="48">
        <v>366.81611062688398</v>
      </c>
      <c r="EG143" s="48">
        <v>491.22001420744198</v>
      </c>
      <c r="EH143" s="48">
        <v>511.22853136800097</v>
      </c>
      <c r="EI143" s="48">
        <v>476.95202221730301</v>
      </c>
      <c r="EJ143" s="48">
        <v>414.714156230512</v>
      </c>
      <c r="EK143" s="48">
        <v>376.49283173497702</v>
      </c>
      <c r="EL143" s="48">
        <v>369.61454481906998</v>
      </c>
      <c r="EM143" s="48">
        <v>472.85493067925597</v>
      </c>
      <c r="EN143" s="48">
        <v>411.628408466233</v>
      </c>
      <c r="EO143" s="48">
        <v>445.92215643125598</v>
      </c>
      <c r="EP143" s="48">
        <v>434.541665840652</v>
      </c>
      <c r="EQ143" s="48">
        <v>429.53091714334897</v>
      </c>
      <c r="ER143" s="48">
        <v>444.61487967823302</v>
      </c>
      <c r="ES143" s="48">
        <v>467.16324881609398</v>
      </c>
      <c r="ET143" s="48">
        <v>467.89302528921002</v>
      </c>
      <c r="EU143" s="48">
        <v>471.20862391116299</v>
      </c>
      <c r="EV143" s="48">
        <v>471.09369848232598</v>
      </c>
      <c r="EW143" s="48">
        <v>454.02152602855898</v>
      </c>
      <c r="EX143" s="48">
        <v>419.03247921907001</v>
      </c>
      <c r="EY143" s="48">
        <v>397.68508081255902</v>
      </c>
      <c r="FB143" s="48">
        <v>446.55964640037303</v>
      </c>
      <c r="FC143" s="48">
        <v>418.71660737023302</v>
      </c>
      <c r="FD143" s="48">
        <v>417.41254991386199</v>
      </c>
      <c r="FE143" s="48">
        <v>414.00058008893097</v>
      </c>
      <c r="FF143" s="48">
        <v>385.08416524632599</v>
      </c>
      <c r="FG143" s="48">
        <v>377.44107037116299</v>
      </c>
      <c r="FH143" s="48">
        <v>394.19373628632599</v>
      </c>
      <c r="FI143" s="48">
        <v>403.92473542827997</v>
      </c>
      <c r="FJ143" s="48">
        <v>411.534875782884</v>
      </c>
      <c r="FK143" s="48">
        <v>409.67294537134899</v>
      </c>
      <c r="FL143" s="48">
        <v>427.67317527907102</v>
      </c>
      <c r="FM143" s="48">
        <v>457.63942699088398</v>
      </c>
      <c r="FN143" s="48">
        <v>438.96480635888503</v>
      </c>
      <c r="FO143" s="48">
        <v>442.026045929303</v>
      </c>
      <c r="FP143" s="48">
        <v>446.34191117525597</v>
      </c>
      <c r="FQ143" s="48">
        <v>442.742806751442</v>
      </c>
      <c r="FR143" s="48">
        <v>452.39848127497697</v>
      </c>
      <c r="FS143" s="48">
        <v>463.314666209861</v>
      </c>
      <c r="FT143" s="48">
        <v>458.113736697489</v>
      </c>
      <c r="FU143" s="48">
        <v>450.736631881118</v>
      </c>
      <c r="FV143" s="48">
        <v>442.57450330716301</v>
      </c>
      <c r="FW143" s="48">
        <v>428.09099152186099</v>
      </c>
      <c r="FX143" s="48">
        <v>410.78280654586098</v>
      </c>
      <c r="FY143" s="48">
        <v>396.134522157768</v>
      </c>
      <c r="GA143" s="48">
        <v>1003.81823514419</v>
      </c>
      <c r="GB143" s="48">
        <v>1029.4968683419499</v>
      </c>
      <c r="GC143" s="48">
        <v>1012.0545113894</v>
      </c>
      <c r="GD143" s="48">
        <v>1005.05167577079</v>
      </c>
      <c r="GE143" s="48">
        <v>942.24271348130299</v>
      </c>
      <c r="GF143" s="48">
        <v>913.33453726883795</v>
      </c>
      <c r="GG143" s="48">
        <v>932.84361343925696</v>
      </c>
      <c r="GH143" s="48">
        <v>940.95748717953597</v>
      </c>
      <c r="GI143" s="48">
        <v>972.21014214028003</v>
      </c>
      <c r="GJ143" s="48">
        <v>998.18536602307097</v>
      </c>
      <c r="GK143" s="48">
        <v>1032.88412227647</v>
      </c>
      <c r="GL143" s="48">
        <v>1023.49679170605</v>
      </c>
      <c r="GM143" s="48">
        <v>1029.55806959442</v>
      </c>
      <c r="GN143" s="48">
        <v>1031.3564448591601</v>
      </c>
      <c r="GO143" s="48">
        <v>1002.6695347133</v>
      </c>
      <c r="GP143" s="48">
        <v>976.10583724911703</v>
      </c>
      <c r="GQ143" s="48">
        <v>976.93205415739601</v>
      </c>
      <c r="GR143" s="48">
        <v>1039.86341895182</v>
      </c>
      <c r="GS143" s="48">
        <v>1048.96828220316</v>
      </c>
      <c r="GT143" s="48">
        <v>1034.8943480305099</v>
      </c>
      <c r="GU143" s="48">
        <v>1030.62673761823</v>
      </c>
      <c r="GV143" s="48">
        <v>1014.8886001574</v>
      </c>
      <c r="GW143" s="48">
        <v>989.41240187162896</v>
      </c>
      <c r="GX143" s="48">
        <v>965.24967661953599</v>
      </c>
    </row>
    <row r="144" spans="2:209">
      <c r="B144" s="48" t="s">
        <v>165</v>
      </c>
      <c r="C144" s="48" t="s">
        <v>639</v>
      </c>
      <c r="D144" s="48" t="s">
        <v>170</v>
      </c>
      <c r="E144" s="48" t="s">
        <v>316</v>
      </c>
      <c r="AE144" s="48">
        <v>1032.4572854400001</v>
      </c>
      <c r="CB144" s="48">
        <v>1248.5529963460499</v>
      </c>
      <c r="EA144" s="48">
        <v>1992.8826672446701</v>
      </c>
      <c r="FA144" s="48">
        <v>816.36157453395799</v>
      </c>
      <c r="FZ144" s="48">
        <v>203.12996825168301</v>
      </c>
    </row>
    <row r="145" spans="2:206">
      <c r="B145" s="48" t="s">
        <v>165</v>
      </c>
      <c r="C145" s="48" t="s">
        <v>639</v>
      </c>
      <c r="D145" s="48" t="s">
        <v>171</v>
      </c>
      <c r="E145" s="48" t="s">
        <v>316</v>
      </c>
      <c r="AE145" s="48">
        <v>7495.8048000000099</v>
      </c>
      <c r="CB145" s="48">
        <v>2418.56457531055</v>
      </c>
      <c r="DB145" s="48">
        <v>5728.5078874306801</v>
      </c>
      <c r="EA145" s="48">
        <v>14468.6464744186</v>
      </c>
      <c r="FA145" s="48">
        <v>1841.8725611038001</v>
      </c>
      <c r="FZ145" s="48">
        <v>6477.4205902945296</v>
      </c>
    </row>
    <row r="146" spans="2:206">
      <c r="B146" s="48" t="s">
        <v>165</v>
      </c>
      <c r="C146" s="48" t="s">
        <v>639</v>
      </c>
      <c r="D146" s="48" t="s">
        <v>172</v>
      </c>
      <c r="E146" s="48" t="s">
        <v>316</v>
      </c>
      <c r="AE146" s="48">
        <v>357.57879839999998</v>
      </c>
      <c r="CB146" s="48">
        <v>432.42087248372201</v>
      </c>
      <c r="DB146" s="48">
        <v>8.7315753097668996</v>
      </c>
      <c r="EA146" s="48">
        <v>690.21023877209404</v>
      </c>
      <c r="FA146" s="48">
        <v>282.73672431627898</v>
      </c>
      <c r="FZ146" s="48">
        <v>565.47344863255898</v>
      </c>
    </row>
    <row r="147" spans="2:206">
      <c r="B147" s="48" t="s">
        <v>165</v>
      </c>
      <c r="C147" s="48" t="s">
        <v>639</v>
      </c>
      <c r="D147" s="48" t="s">
        <v>173</v>
      </c>
      <c r="E147" s="48" t="s">
        <v>316</v>
      </c>
      <c r="G147" s="48">
        <v>46.498236301449097</v>
      </c>
      <c r="P147" s="48">
        <v>46.498236301449097</v>
      </c>
      <c r="S147" s="48">
        <v>46.498236301449097</v>
      </c>
      <c r="T147" s="48">
        <v>92.996472602898294</v>
      </c>
      <c r="U147" s="48">
        <v>92.996472602898294</v>
      </c>
      <c r="V147" s="48">
        <v>46.498236301449097</v>
      </c>
      <c r="X147" s="48">
        <v>46.498236301449097</v>
      </c>
      <c r="Y147" s="48">
        <v>92.996472602898294</v>
      </c>
      <c r="Z147" s="48">
        <v>92.996472602898294</v>
      </c>
      <c r="AA147" s="48">
        <v>46.498236301449097</v>
      </c>
      <c r="AB147" s="48">
        <v>46.498236301449097</v>
      </c>
      <c r="AF147" s="48">
        <v>86.931485259230996</v>
      </c>
      <c r="AN147" s="48">
        <v>86.931485259230996</v>
      </c>
      <c r="AO147" s="48">
        <v>86.931485259230897</v>
      </c>
      <c r="AP147" s="48">
        <v>173.86297051846199</v>
      </c>
      <c r="AQ147" s="48">
        <v>173.86297051846199</v>
      </c>
      <c r="AR147" s="48">
        <v>86.931485259230897</v>
      </c>
      <c r="AS147" s="48">
        <v>173.86297051846199</v>
      </c>
      <c r="AT147" s="48">
        <v>86.931485259230897</v>
      </c>
      <c r="AU147" s="48">
        <v>86.931485259230996</v>
      </c>
      <c r="AW147" s="48">
        <v>86.931485259230996</v>
      </c>
      <c r="AY147" s="48">
        <v>86.931485259230996</v>
      </c>
      <c r="AZ147" s="48">
        <v>86.931485259230996</v>
      </c>
      <c r="BC147" s="48">
        <v>86.931485259230996</v>
      </c>
      <c r="BD147" s="48">
        <v>48.519898749338097</v>
      </c>
      <c r="BN147" s="48">
        <v>48.519898749338203</v>
      </c>
      <c r="BP147" s="48">
        <v>97.039797498676293</v>
      </c>
      <c r="BQ147" s="48">
        <v>97.039797498676293</v>
      </c>
      <c r="BR147" s="48">
        <v>97.039797498676293</v>
      </c>
      <c r="BS147" s="48">
        <v>48.519898749338203</v>
      </c>
      <c r="BU147" s="48">
        <v>48.519898749338203</v>
      </c>
      <c r="BV147" s="48">
        <v>97.039797498676293</v>
      </c>
      <c r="BW147" s="48">
        <v>48.519898749338203</v>
      </c>
      <c r="BX147" s="48">
        <v>48.519898749338097</v>
      </c>
      <c r="CC147" s="48">
        <v>125.483381622078</v>
      </c>
      <c r="CK147" s="48">
        <v>105.126447290233</v>
      </c>
      <c r="CL147" s="48">
        <v>105.126447290233</v>
      </c>
      <c r="CM147" s="48">
        <v>210.25289458046501</v>
      </c>
      <c r="CN147" s="48">
        <v>105.126447290233</v>
      </c>
      <c r="CO147" s="48">
        <v>105.126447290233</v>
      </c>
      <c r="CP147" s="48">
        <v>210.25289458046501</v>
      </c>
      <c r="CQ147" s="48">
        <v>210.25289458046501</v>
      </c>
      <c r="CR147" s="48">
        <v>125.483381622078</v>
      </c>
      <c r="CS147" s="48">
        <v>20.356934331845402</v>
      </c>
      <c r="CT147" s="48">
        <v>210.25289458046501</v>
      </c>
      <c r="CU147" s="48">
        <v>210.25289458046501</v>
      </c>
      <c r="CV147" s="48">
        <v>210.25289458046501</v>
      </c>
      <c r="CW147" s="48">
        <v>105.126447290233</v>
      </c>
      <c r="CX147" s="48">
        <v>105.126447290233</v>
      </c>
      <c r="DC147" s="48">
        <v>153.646346039571</v>
      </c>
      <c r="DM147" s="48">
        <v>76.8231730197856</v>
      </c>
      <c r="DN147" s="48">
        <v>153.646346039571</v>
      </c>
      <c r="DO147" s="48">
        <v>153.646346039571</v>
      </c>
      <c r="DP147" s="48">
        <v>153.646346039571</v>
      </c>
      <c r="DQ147" s="48">
        <v>153.646346039571</v>
      </c>
      <c r="DR147" s="48">
        <v>76.8231730197856</v>
      </c>
      <c r="DS147" s="48">
        <v>153.646346039571</v>
      </c>
      <c r="DT147" s="48">
        <v>76.8231730197856</v>
      </c>
      <c r="DU147" s="48">
        <v>153.646346039571</v>
      </c>
      <c r="DV147" s="48">
        <v>153.646346039571</v>
      </c>
      <c r="DW147" s="48">
        <v>153.646346039571</v>
      </c>
      <c r="DX147" s="48">
        <v>76.8231730197856</v>
      </c>
      <c r="DY147" s="48">
        <v>76.8231730197856</v>
      </c>
      <c r="EB147" s="48">
        <v>167.79798317479401</v>
      </c>
      <c r="EK147" s="48">
        <v>167.79798317479401</v>
      </c>
      <c r="EL147" s="48">
        <v>239.99381412859901</v>
      </c>
      <c r="EM147" s="48">
        <v>335.59596634958899</v>
      </c>
      <c r="EN147" s="48">
        <v>335.59596634958899</v>
      </c>
      <c r="EO147" s="48">
        <v>335.59596634958899</v>
      </c>
      <c r="EP147" s="48">
        <v>335.59596634958899</v>
      </c>
      <c r="EQ147" s="48">
        <v>167.79798317479401</v>
      </c>
      <c r="ER147" s="48">
        <v>335.59596634958899</v>
      </c>
      <c r="ES147" s="48">
        <v>167.79798317479401</v>
      </c>
      <c r="ET147" s="48">
        <v>167.79798317479401</v>
      </c>
      <c r="EU147" s="48">
        <v>335.59596634958899</v>
      </c>
      <c r="EV147" s="48">
        <v>167.79798317479401</v>
      </c>
      <c r="EW147" s="48">
        <v>167.79798317479401</v>
      </c>
      <c r="FB147" s="48">
        <v>68.736523228229103</v>
      </c>
      <c r="FL147" s="48">
        <v>68.736523228229103</v>
      </c>
      <c r="FN147" s="48">
        <v>137.47304645645801</v>
      </c>
      <c r="FO147" s="48">
        <v>137.47304645645801</v>
      </c>
      <c r="FP147" s="48">
        <v>68.736523228229103</v>
      </c>
      <c r="FQ147" s="48">
        <v>137.47304645645801</v>
      </c>
      <c r="FR147" s="48">
        <v>68.736523228229103</v>
      </c>
      <c r="FS147" s="48">
        <v>68.736523228229103</v>
      </c>
      <c r="FT147" s="48">
        <v>137.47304645645801</v>
      </c>
      <c r="FU147" s="48">
        <v>68.736523228229103</v>
      </c>
      <c r="FW147" s="48">
        <v>68.736523228229103</v>
      </c>
      <c r="GA147" s="48">
        <v>137.47304645645801</v>
      </c>
      <c r="GI147" s="48">
        <v>137.47304645645801</v>
      </c>
      <c r="GJ147" s="48">
        <v>137.47304645645801</v>
      </c>
      <c r="GK147" s="48">
        <v>274.94609291291698</v>
      </c>
      <c r="GL147" s="48">
        <v>137.47304645645801</v>
      </c>
      <c r="GM147" s="48">
        <v>274.94609291291698</v>
      </c>
      <c r="GN147" s="48">
        <v>137.47304645645801</v>
      </c>
      <c r="GO147" s="48">
        <v>274.94609291291698</v>
      </c>
      <c r="GP147" s="48">
        <v>137.47304645645801</v>
      </c>
      <c r="GR147" s="48">
        <v>274.94609291291698</v>
      </c>
      <c r="GS147" s="48">
        <v>274.94609291291698</v>
      </c>
      <c r="GT147" s="48">
        <v>137.47304645645801</v>
      </c>
      <c r="GV147" s="48">
        <v>137.47304645645801</v>
      </c>
      <c r="GX147" s="48">
        <v>137.47304645645801</v>
      </c>
    </row>
    <row r="148" spans="2:206">
      <c r="B148" s="48" t="s">
        <v>165</v>
      </c>
      <c r="C148" s="48" t="s">
        <v>639</v>
      </c>
      <c r="D148" s="48" t="s">
        <v>174</v>
      </c>
      <c r="E148" s="48" t="s">
        <v>316</v>
      </c>
      <c r="G148" s="48">
        <v>216.81701391407</v>
      </c>
      <c r="O148" s="48">
        <v>266.46256746</v>
      </c>
      <c r="Q148" s="48">
        <v>266.46256746</v>
      </c>
      <c r="R148" s="48">
        <v>483.27958137407001</v>
      </c>
      <c r="S148" s="48">
        <v>266.46256746</v>
      </c>
      <c r="T148" s="48">
        <v>532.92513492000205</v>
      </c>
      <c r="U148" s="48">
        <v>266.46256746</v>
      </c>
      <c r="V148" s="48">
        <v>532.92513492000103</v>
      </c>
      <c r="W148" s="48">
        <v>266.46256746</v>
      </c>
      <c r="X148" s="48">
        <v>216.81701391407</v>
      </c>
      <c r="Y148" s="48">
        <v>483.27958137407001</v>
      </c>
      <c r="Z148" s="48">
        <v>216.81701391407</v>
      </c>
      <c r="AA148" s="48">
        <v>483.27958137407001</v>
      </c>
      <c r="AB148" s="48">
        <v>216.81701391407</v>
      </c>
      <c r="AC148" s="48">
        <v>266.46256746</v>
      </c>
      <c r="AF148" s="48">
        <v>498.16914786000098</v>
      </c>
      <c r="AO148" s="48">
        <v>498.169147860002</v>
      </c>
      <c r="AP148" s="48">
        <v>449.20038269187</v>
      </c>
      <c r="AQ148" s="48">
        <v>128.106604141796</v>
      </c>
      <c r="AR148" s="48">
        <v>498.16914786000098</v>
      </c>
      <c r="AS148" s="48">
        <v>996.33829572000104</v>
      </c>
      <c r="AT148" s="48">
        <v>498.16914786000098</v>
      </c>
      <c r="AU148" s="48">
        <v>498.16914786000098</v>
      </c>
      <c r="AV148" s="48">
        <v>996.33829572000104</v>
      </c>
      <c r="AW148" s="48">
        <v>626.27575200179695</v>
      </c>
      <c r="AX148" s="48">
        <v>335.99219334613798</v>
      </c>
      <c r="AY148" s="48">
        <v>268.23658304068499</v>
      </c>
      <c r="AZ148" s="48">
        <v>766.40573090068597</v>
      </c>
      <c r="BA148" s="48">
        <v>385.92069120586598</v>
      </c>
      <c r="BB148" s="48">
        <v>498.169147860002</v>
      </c>
      <c r="BD148" s="48">
        <v>556.09579296000095</v>
      </c>
      <c r="BN148" s="48">
        <v>278.04789648000002</v>
      </c>
      <c r="BO148" s="48">
        <v>556.09579296000095</v>
      </c>
      <c r="BP148" s="48">
        <v>556.09579296000095</v>
      </c>
      <c r="BQ148" s="48">
        <v>556.09579296000095</v>
      </c>
      <c r="BR148" s="48">
        <v>556.09579296000095</v>
      </c>
      <c r="BS148" s="48">
        <v>278.04789648000002</v>
      </c>
      <c r="BT148" s="48">
        <v>547.32858618711498</v>
      </c>
      <c r="BU148" s="48">
        <v>556.09579296000095</v>
      </c>
      <c r="BV148" s="48">
        <v>556.09579296000095</v>
      </c>
      <c r="BW148" s="48">
        <v>556.09579296000095</v>
      </c>
      <c r="BX148" s="48">
        <v>556.09579296000095</v>
      </c>
      <c r="BY148" s="48">
        <v>278.04789648000002</v>
      </c>
      <c r="CC148" s="48">
        <v>1204.87421808</v>
      </c>
      <c r="CL148" s="48">
        <v>602.43710904000102</v>
      </c>
      <c r="CM148" s="48">
        <v>1204.87421808</v>
      </c>
      <c r="CN148" s="48">
        <v>602.43710904000102</v>
      </c>
      <c r="CO148" s="48">
        <v>1204.87421808</v>
      </c>
      <c r="CP148" s="48">
        <v>1204.87421808</v>
      </c>
      <c r="CQ148" s="48">
        <v>1204.87421808</v>
      </c>
      <c r="CR148" s="48">
        <v>1204.87421808</v>
      </c>
      <c r="CS148" s="48">
        <v>1204.87421808</v>
      </c>
      <c r="CT148" s="48">
        <v>1204.87421808</v>
      </c>
      <c r="CU148" s="48">
        <v>602.43710904000102</v>
      </c>
      <c r="CV148" s="48">
        <v>995.35830715064299</v>
      </c>
      <c r="CW148" s="48">
        <v>1204.87421808</v>
      </c>
      <c r="CX148" s="48">
        <v>602.43710904000102</v>
      </c>
      <c r="DC148" s="48">
        <v>880.48500552000201</v>
      </c>
      <c r="DL148" s="48">
        <v>440.24250275999998</v>
      </c>
      <c r="DM148" s="48">
        <v>880.48500552000201</v>
      </c>
      <c r="DN148" s="48">
        <v>880.48500552000201</v>
      </c>
      <c r="DO148" s="48">
        <v>440.24250275999998</v>
      </c>
      <c r="DP148" s="48">
        <v>880.48500552000201</v>
      </c>
      <c r="DQ148" s="48">
        <v>880.48500552000201</v>
      </c>
      <c r="DR148" s="48">
        <v>440.24250275999998</v>
      </c>
      <c r="DS148" s="48">
        <v>880.48500552000201</v>
      </c>
      <c r="DT148" s="48">
        <v>880.48500552000201</v>
      </c>
      <c r="DU148" s="48">
        <v>814.37430854290596</v>
      </c>
      <c r="DV148" s="48">
        <v>374.13180578290502</v>
      </c>
      <c r="DW148" s="48">
        <v>814.37430854290596</v>
      </c>
      <c r="DX148" s="48">
        <v>374.13180578290502</v>
      </c>
      <c r="DY148" s="48">
        <v>149.50771180362801</v>
      </c>
      <c r="EB148" s="48">
        <v>1923.1646173199999</v>
      </c>
      <c r="EK148" s="48">
        <v>961.58230866000099</v>
      </c>
      <c r="EL148" s="48">
        <v>1923.1646173199999</v>
      </c>
      <c r="EM148" s="48">
        <v>1923.1646173199999</v>
      </c>
      <c r="EN148" s="48">
        <v>1923.1646173199999</v>
      </c>
      <c r="EO148" s="48">
        <v>1923.1646173199999</v>
      </c>
      <c r="EP148" s="48">
        <v>1923.1646173199999</v>
      </c>
      <c r="EQ148" s="48">
        <v>1923.1646173199999</v>
      </c>
      <c r="ER148" s="48">
        <v>1923.1646173199999</v>
      </c>
      <c r="ES148" s="48">
        <v>1923.1646173199999</v>
      </c>
      <c r="ET148" s="48">
        <v>1923.1646173199999</v>
      </c>
      <c r="EU148" s="48">
        <v>1923.1646173199999</v>
      </c>
      <c r="EV148" s="48">
        <v>1923.1646173199999</v>
      </c>
      <c r="EW148" s="48">
        <v>1349.3265854966601</v>
      </c>
      <c r="EX148" s="48">
        <v>961.58230866000099</v>
      </c>
      <c r="FB148" s="48">
        <v>317.89450253766802</v>
      </c>
      <c r="FK148" s="48">
        <v>393.90118668000201</v>
      </c>
      <c r="FL148" s="48">
        <v>317.89450253766802</v>
      </c>
      <c r="FM148" s="48">
        <v>711.79568921766804</v>
      </c>
      <c r="FN148" s="48">
        <v>711.79568921766804</v>
      </c>
      <c r="FO148" s="48">
        <v>317.89450253766802</v>
      </c>
      <c r="FP148" s="48">
        <v>711.79568921766804</v>
      </c>
      <c r="FQ148" s="48">
        <v>317.89450253766802</v>
      </c>
      <c r="FR148" s="48">
        <v>711.79568921766804</v>
      </c>
      <c r="FS148" s="48">
        <v>317.89450253766802</v>
      </c>
      <c r="FT148" s="48">
        <v>711.79568921766804</v>
      </c>
      <c r="FU148" s="48">
        <v>393.90118668000002</v>
      </c>
      <c r="FV148" s="48">
        <v>787.80237336000198</v>
      </c>
      <c r="FW148" s="48">
        <v>393.90118668000002</v>
      </c>
      <c r="FX148" s="48">
        <v>196.893249202492</v>
      </c>
      <c r="GA148" s="48">
        <v>787.80237336000198</v>
      </c>
      <c r="GJ148" s="48">
        <v>787.80237336000096</v>
      </c>
      <c r="GK148" s="48">
        <v>787.80237336000198</v>
      </c>
      <c r="GL148" s="48">
        <v>437.738550936281</v>
      </c>
      <c r="GM148" s="48">
        <v>1575.6047467200001</v>
      </c>
      <c r="GN148" s="48">
        <v>787.80237336000198</v>
      </c>
      <c r="GO148" s="48">
        <v>822.45826395415202</v>
      </c>
      <c r="GP148" s="48">
        <v>787.80237336000198</v>
      </c>
      <c r="GQ148" s="48">
        <v>1575.6047467200001</v>
      </c>
      <c r="GR148" s="48">
        <v>1225.5409242962801</v>
      </c>
      <c r="GS148" s="48">
        <v>437.738550936281</v>
      </c>
      <c r="GT148" s="48">
        <v>787.80237336000198</v>
      </c>
      <c r="GU148" s="48">
        <v>1575.6047467200001</v>
      </c>
      <c r="GV148" s="48">
        <v>970.93961420668495</v>
      </c>
      <c r="GW148" s="48">
        <v>787.80237336000096</v>
      </c>
    </row>
    <row r="149" spans="2:206">
      <c r="B149" s="48" t="s">
        <v>165</v>
      </c>
      <c r="C149" s="48" t="s">
        <v>639</v>
      </c>
      <c r="D149" s="48" t="s">
        <v>175</v>
      </c>
      <c r="E149" s="48" t="s">
        <v>316</v>
      </c>
      <c r="G149" s="48">
        <v>32.902162163451798</v>
      </c>
      <c r="P149" s="48">
        <v>200.008984186047</v>
      </c>
      <c r="S149" s="48">
        <v>32.390812973786701</v>
      </c>
      <c r="U149" s="48">
        <v>2.6313724096559201</v>
      </c>
      <c r="W149" s="48">
        <v>68.405583139915507</v>
      </c>
      <c r="AA149" s="48">
        <v>200.008984186047</v>
      </c>
      <c r="AF149" s="48">
        <v>373.92984000000001</v>
      </c>
      <c r="AN149" s="48">
        <v>373.92984000000001</v>
      </c>
      <c r="AR149" s="48">
        <v>63.801956788153298</v>
      </c>
      <c r="BD149" s="48">
        <v>292.14801818839601</v>
      </c>
      <c r="BM149" s="48">
        <v>100.878785693091</v>
      </c>
      <c r="BN149" s="48">
        <v>175.16916961093199</v>
      </c>
      <c r="BO149" s="48">
        <v>232.869072686332</v>
      </c>
      <c r="BP149" s="48">
        <v>223.146761082155</v>
      </c>
      <c r="BQ149" s="48">
        <v>14.441734105410401</v>
      </c>
      <c r="BR149" s="48">
        <v>223.146761082155</v>
      </c>
      <c r="BS149" s="48">
        <v>292.14801818839601</v>
      </c>
      <c r="BT149" s="48">
        <v>83.442991211651304</v>
      </c>
      <c r="BU149" s="48">
        <v>24.164045709587</v>
      </c>
      <c r="BV149" s="48">
        <v>208.70502697674399</v>
      </c>
      <c r="BW149" s="48">
        <v>417.41005395348901</v>
      </c>
      <c r="BX149" s="48">
        <v>252.00379809532501</v>
      </c>
      <c r="BY149" s="48">
        <v>43.298771118580703</v>
      </c>
      <c r="CC149" s="48">
        <v>601.23127348283003</v>
      </c>
      <c r="CL149" s="48">
        <v>452.19422511627999</v>
      </c>
      <c r="CM149" s="48">
        <v>452.19422511627999</v>
      </c>
      <c r="CN149" s="48">
        <v>533.32182249720199</v>
      </c>
      <c r="CO149" s="48">
        <v>904.38845023255897</v>
      </c>
      <c r="CP149" s="48">
        <v>601.23127348283003</v>
      </c>
      <c r="CQ149" s="48">
        <v>149.03704836655001</v>
      </c>
      <c r="CR149" s="48">
        <v>601.23127348283003</v>
      </c>
      <c r="CS149" s="48">
        <v>149.03704836655001</v>
      </c>
      <c r="CT149" s="48">
        <v>81.127597380922197</v>
      </c>
      <c r="CU149" s="48">
        <v>533.32182249720199</v>
      </c>
      <c r="CV149" s="48">
        <v>81.127597380922197</v>
      </c>
      <c r="CW149" s="48">
        <v>533.32182249720199</v>
      </c>
      <c r="CX149" s="48">
        <v>81.127597380922197</v>
      </c>
      <c r="DC149" s="48">
        <v>372.157338956454</v>
      </c>
      <c r="DK149" s="48">
        <v>203.994045529608</v>
      </c>
      <c r="DL149" s="48">
        <v>268.758730030442</v>
      </c>
      <c r="DM149" s="48">
        <v>310.02507477453503</v>
      </c>
      <c r="DN149" s="48">
        <v>337.155551031757</v>
      </c>
      <c r="DO149" s="48">
        <v>552.45345317562203</v>
      </c>
      <c r="DP149" s="48">
        <v>660.89925209302498</v>
      </c>
      <c r="DQ149" s="48">
        <v>330.44962604651198</v>
      </c>
      <c r="DR149" s="48">
        <v>660.89925209302498</v>
      </c>
      <c r="DS149" s="48">
        <v>330.44962604651198</v>
      </c>
      <c r="DT149" s="48">
        <v>412.15891771687501</v>
      </c>
      <c r="DU149" s="48">
        <v>330.44962604651198</v>
      </c>
      <c r="DV149" s="48">
        <v>660.89925209302498</v>
      </c>
      <c r="DW149" s="48">
        <v>330.44962604651198</v>
      </c>
      <c r="EB149" s="48">
        <v>831.296139105924</v>
      </c>
      <c r="EJ149" s="48">
        <v>504.665684689594</v>
      </c>
      <c r="EK149" s="48">
        <v>1226.4372363175</v>
      </c>
      <c r="EL149" s="48">
        <v>721.77155162790802</v>
      </c>
      <c r="EM149" s="48">
        <v>643.43935552818596</v>
      </c>
      <c r="EN149" s="48">
        <v>1443.5431032558199</v>
      </c>
      <c r="EO149" s="48">
        <v>1443.5431032558199</v>
      </c>
      <c r="EP149" s="48">
        <v>1278.66990168504</v>
      </c>
      <c r="EQ149" s="48">
        <v>1443.5431032558199</v>
      </c>
      <c r="ER149" s="48">
        <v>972.85056550282297</v>
      </c>
      <c r="ES149" s="48">
        <v>783.517677970818</v>
      </c>
      <c r="ET149" s="48">
        <v>754.87997391004603</v>
      </c>
      <c r="EU149" s="48">
        <v>647.21160227077303</v>
      </c>
      <c r="EV149" s="48">
        <v>697.12665883366299</v>
      </c>
      <c r="EW149" s="48">
        <v>721.77155162790802</v>
      </c>
      <c r="FB149" s="48">
        <v>108.956713685888</v>
      </c>
      <c r="FK149" s="48">
        <v>295.665454883721</v>
      </c>
      <c r="FQ149" s="48">
        <v>108.956713685888</v>
      </c>
      <c r="FR149" s="48">
        <v>404.62216856960998</v>
      </c>
      <c r="GJ149" s="48">
        <v>591.33090976744302</v>
      </c>
      <c r="GK149" s="48">
        <v>154.08497964607301</v>
      </c>
      <c r="GL149" s="48">
        <v>238.11643289792599</v>
      </c>
      <c r="GN149" s="48">
        <v>265.12665321547701</v>
      </c>
      <c r="GP149" s="48">
        <v>308.81111391318899</v>
      </c>
      <c r="GW149" s="48">
        <v>591.33090976744302</v>
      </c>
    </row>
    <row r="150" spans="2:206">
      <c r="B150" s="48" t="s">
        <v>165</v>
      </c>
      <c r="C150" s="48" t="s">
        <v>639</v>
      </c>
      <c r="D150" s="48" t="s">
        <v>177</v>
      </c>
      <c r="E150" s="48" t="s">
        <v>316</v>
      </c>
      <c r="F150" s="48">
        <v>11036.4640424832</v>
      </c>
      <c r="DA150" s="48">
        <v>20337.454883720999</v>
      </c>
      <c r="EZ150" s="48">
        <v>16784.670004028401</v>
      </c>
    </row>
    <row r="151" spans="2:206">
      <c r="B151" s="48" t="s">
        <v>165</v>
      </c>
      <c r="C151" s="48" t="s">
        <v>639</v>
      </c>
      <c r="D151" s="48" t="s">
        <v>178</v>
      </c>
      <c r="E151" s="48" t="s">
        <v>316</v>
      </c>
      <c r="F151" s="48">
        <v>6711.3601116278996</v>
      </c>
      <c r="DA151" s="48">
        <v>12783.5430697675</v>
      </c>
      <c r="EZ151" s="48">
        <v>10776.2098604651</v>
      </c>
    </row>
    <row r="152" spans="2:206">
      <c r="B152" s="48" t="s">
        <v>165</v>
      </c>
      <c r="C152" s="48" t="s">
        <v>639</v>
      </c>
      <c r="D152" s="48" t="s">
        <v>181</v>
      </c>
      <c r="E152" s="48" t="s">
        <v>316</v>
      </c>
      <c r="G152" s="48">
        <v>36.397861367441898</v>
      </c>
      <c r="Q152" s="48">
        <v>36.397861367441898</v>
      </c>
      <c r="R152" s="48">
        <v>36.397861367441898</v>
      </c>
      <c r="T152" s="48">
        <v>36.397861367441898</v>
      </c>
      <c r="AA152" s="48">
        <v>36.397861367441898</v>
      </c>
      <c r="AP152" s="48">
        <v>68.048175600000107</v>
      </c>
      <c r="AQ152" s="48">
        <v>68.048175600000107</v>
      </c>
      <c r="AU152" s="48">
        <v>68.048175600000107</v>
      </c>
      <c r="AV152" s="48">
        <v>68.048175600000107</v>
      </c>
      <c r="AZ152" s="48">
        <v>68.048175600000107</v>
      </c>
      <c r="BA152" s="48">
        <v>68.048175600000107</v>
      </c>
      <c r="BM152" s="48">
        <v>37.980377079069797</v>
      </c>
      <c r="BO152" s="48">
        <v>37.980377079069797</v>
      </c>
      <c r="BP152" s="48">
        <v>37.980377079069797</v>
      </c>
      <c r="BQ152" s="48">
        <v>37.980377079069797</v>
      </c>
      <c r="BS152" s="48">
        <v>37.980377079069797</v>
      </c>
      <c r="BV152" s="48">
        <v>37.980377079069797</v>
      </c>
      <c r="BX152" s="48">
        <v>37.980377079069797</v>
      </c>
      <c r="CM152" s="48">
        <v>82.290817004651302</v>
      </c>
      <c r="CR152" s="48">
        <v>82.290817004651302</v>
      </c>
      <c r="CS152" s="48">
        <v>82.290817004651302</v>
      </c>
      <c r="CX152" s="48">
        <v>82.290817004651302</v>
      </c>
      <c r="CY152" s="48">
        <v>82.290817004651302</v>
      </c>
      <c r="DK152" s="48">
        <v>60.135597041860699</v>
      </c>
      <c r="DP152" s="48">
        <v>60.135597041860699</v>
      </c>
      <c r="DS152" s="48">
        <v>60.135597041860699</v>
      </c>
      <c r="DU152" s="48">
        <v>60.135597041860699</v>
      </c>
      <c r="DY152" s="48">
        <v>60.135597041860699</v>
      </c>
      <c r="EN152" s="48">
        <v>131.34880406511601</v>
      </c>
      <c r="EP152" s="48">
        <v>131.34880406511601</v>
      </c>
      <c r="ET152" s="48">
        <v>56.970565618604397</v>
      </c>
      <c r="EX152" s="48">
        <v>131.34880406511601</v>
      </c>
      <c r="FI152" s="48">
        <v>53.805534195348997</v>
      </c>
      <c r="FP152" s="48">
        <v>53.805534195348997</v>
      </c>
      <c r="FQ152" s="48">
        <v>53.805534195348997</v>
      </c>
      <c r="FS152" s="48">
        <v>53.805534195348997</v>
      </c>
      <c r="GH152" s="48">
        <v>107.61106839069799</v>
      </c>
      <c r="GO152" s="48">
        <v>107.61106839069799</v>
      </c>
      <c r="GP152" s="48">
        <v>107.61106839069799</v>
      </c>
      <c r="GS152" s="48">
        <v>107.61106839069799</v>
      </c>
      <c r="GX152" s="48">
        <v>107.61106839069799</v>
      </c>
    </row>
    <row r="153" spans="2:206">
      <c r="B153" s="48" t="s">
        <v>165</v>
      </c>
      <c r="C153" s="48" t="s">
        <v>639</v>
      </c>
      <c r="D153" s="48" t="s">
        <v>182</v>
      </c>
      <c r="E153" s="48" t="s">
        <v>316</v>
      </c>
      <c r="N153" s="48">
        <v>108.150279069768</v>
      </c>
      <c r="O153" s="48">
        <v>108.150279069768</v>
      </c>
      <c r="P153" s="48">
        <v>108.150279069768</v>
      </c>
      <c r="AM153" s="48">
        <v>202.19399999999999</v>
      </c>
      <c r="AN153" s="48">
        <v>202.19399999999999</v>
      </c>
      <c r="AO153" s="48">
        <v>202.19399999999999</v>
      </c>
      <c r="BK153" s="48">
        <v>112.85246511628</v>
      </c>
      <c r="BL153" s="48">
        <v>112.85246511627901</v>
      </c>
      <c r="BM153" s="48">
        <v>112.85246511627901</v>
      </c>
      <c r="CJ153" s="48">
        <v>244.51367441860501</v>
      </c>
      <c r="CK153" s="48">
        <v>244.51367441860501</v>
      </c>
      <c r="CL153" s="48">
        <v>244.513674418606</v>
      </c>
      <c r="DJ153" s="48">
        <v>93.726155021205102</v>
      </c>
      <c r="DK153" s="48">
        <v>178.68306976744199</v>
      </c>
      <c r="DL153" s="48">
        <v>178.68306976744199</v>
      </c>
      <c r="DM153" s="48">
        <v>84.9569147462378</v>
      </c>
      <c r="EI153" s="48">
        <v>390.28144186046597</v>
      </c>
      <c r="EJ153" s="48">
        <v>337.05443766001099</v>
      </c>
      <c r="FI153" s="48">
        <v>159.87432558139599</v>
      </c>
      <c r="FJ153" s="48">
        <v>159.87432558139599</v>
      </c>
      <c r="FK153" s="48">
        <v>159.87432558139599</v>
      </c>
      <c r="GH153" s="48">
        <v>319.74865116279102</v>
      </c>
      <c r="GI153" s="48">
        <v>319.74865116279102</v>
      </c>
      <c r="GJ153" s="48">
        <v>319.74865116279199</v>
      </c>
    </row>
    <row r="154" spans="2:206">
      <c r="B154" s="48" t="s">
        <v>165</v>
      </c>
      <c r="C154" s="48" t="s">
        <v>639</v>
      </c>
      <c r="D154" s="48" t="s">
        <v>183</v>
      </c>
      <c r="E154" s="48" t="s">
        <v>316</v>
      </c>
      <c r="N154" s="48">
        <v>41.419255813953498</v>
      </c>
      <c r="O154" s="48">
        <v>41.419255813953498</v>
      </c>
      <c r="P154" s="48">
        <v>41.419255813953797</v>
      </c>
      <c r="AM154" s="48">
        <v>77.436000000000107</v>
      </c>
      <c r="AN154" s="48">
        <v>77.436000000000107</v>
      </c>
      <c r="AO154" s="48">
        <v>77.436000000000305</v>
      </c>
      <c r="BK154" s="48">
        <v>0.49887133001116302</v>
      </c>
      <c r="BL154" s="48">
        <v>43.220093023255899</v>
      </c>
      <c r="BM154" s="48">
        <v>43.220093023255899</v>
      </c>
      <c r="BN154" s="48">
        <v>42.721221693244701</v>
      </c>
      <c r="CJ154" s="48">
        <v>93.643534883721003</v>
      </c>
      <c r="CK154" s="48">
        <v>93.643534883721003</v>
      </c>
      <c r="CL154" s="48">
        <v>93.643534883721301</v>
      </c>
      <c r="DJ154" s="48">
        <v>68.431813953488799</v>
      </c>
      <c r="DK154" s="48">
        <v>68.4318139534886</v>
      </c>
      <c r="DL154" s="48">
        <v>68.4318139534886</v>
      </c>
      <c r="EI154" s="48">
        <v>149.469488372093</v>
      </c>
      <c r="EJ154" s="48">
        <v>149.469488372093</v>
      </c>
      <c r="FI154" s="48">
        <v>61.228465116279303</v>
      </c>
      <c r="FJ154" s="48">
        <v>61.228465116279303</v>
      </c>
      <c r="FK154" s="48">
        <v>61.228465116279303</v>
      </c>
      <c r="GH154" s="48">
        <v>122.45693023255799</v>
      </c>
      <c r="GI154" s="48">
        <v>122.45693023255799</v>
      </c>
      <c r="GJ154" s="48">
        <v>122.45693023255799</v>
      </c>
    </row>
    <row r="155" spans="2:206">
      <c r="B155" s="48" t="s">
        <v>165</v>
      </c>
      <c r="C155" s="48" t="s">
        <v>639</v>
      </c>
      <c r="D155" s="48" t="s">
        <v>184</v>
      </c>
      <c r="E155" s="48" t="s">
        <v>316</v>
      </c>
      <c r="N155" s="53">
        <v>8.1687976744186305E-2</v>
      </c>
      <c r="Q155" s="53">
        <v>8.1687976744186305E-2</v>
      </c>
      <c r="R155" s="53">
        <v>8.1687976744186305E-2</v>
      </c>
      <c r="U155" s="53">
        <v>8.1687976744186305E-2</v>
      </c>
      <c r="W155" s="53">
        <v>8.1687976744186305E-2</v>
      </c>
      <c r="Z155" s="53">
        <v>8.1687976744186305E-2</v>
      </c>
      <c r="AA155" s="53">
        <v>8.1687976744186305E-2</v>
      </c>
      <c r="AB155" s="53">
        <v>8.1687976744186305E-2</v>
      </c>
      <c r="AQ155" s="48">
        <v>0.152721</v>
      </c>
      <c r="AR155" s="48">
        <v>0.152721</v>
      </c>
      <c r="AU155" s="48">
        <v>0.152721</v>
      </c>
      <c r="AZ155" s="48">
        <v>0.152721</v>
      </c>
      <c r="BC155" s="48">
        <v>0.152721</v>
      </c>
      <c r="BD155" s="53">
        <v>8.5239627906976798E-2</v>
      </c>
      <c r="BL155" s="53">
        <v>8.5239627906976798E-2</v>
      </c>
      <c r="BV155" s="53">
        <v>8.5239627906976798E-2</v>
      </c>
      <c r="CK155" s="48">
        <v>0.18468586046511601</v>
      </c>
      <c r="CO155" s="48">
        <v>0.18468586046511601</v>
      </c>
      <c r="CU155" s="48">
        <v>0.18468586046511601</v>
      </c>
      <c r="CY155" s="48">
        <v>0.18468586046511601</v>
      </c>
      <c r="DL155" s="48">
        <v>0.13496274418604701</v>
      </c>
      <c r="DN155" s="48">
        <v>0.13496274418604701</v>
      </c>
      <c r="DP155" s="48">
        <v>0.13496274418604701</v>
      </c>
      <c r="DQ155" s="48">
        <v>0.13496274418604701</v>
      </c>
      <c r="DV155" s="48">
        <v>0.13496274418604701</v>
      </c>
      <c r="EK155" s="48">
        <v>0.29478704651162801</v>
      </c>
      <c r="EN155" s="48">
        <v>0.29478704651162801</v>
      </c>
      <c r="ER155" s="48">
        <v>0.29478704651162801</v>
      </c>
      <c r="ES155" s="48">
        <v>0.26637383720929803</v>
      </c>
      <c r="EX155" s="48">
        <v>0.29478704651162801</v>
      </c>
      <c r="FK155" s="48">
        <v>0.120756139534884</v>
      </c>
      <c r="FO155" s="48">
        <v>0.120756139534884</v>
      </c>
      <c r="FR155" s="48">
        <v>0.120756139534884</v>
      </c>
      <c r="FT155" s="48">
        <v>0.120756139534884</v>
      </c>
      <c r="FV155" s="48">
        <v>0.120756139534884</v>
      </c>
      <c r="FW155" s="48">
        <v>0.120756139534884</v>
      </c>
      <c r="GM155" s="48">
        <v>0.24151227906976799</v>
      </c>
      <c r="GQ155" s="48">
        <v>0.24151227906976799</v>
      </c>
      <c r="GT155" s="48">
        <v>0.24151227906976799</v>
      </c>
      <c r="GX155" s="48">
        <v>0.24151227906976799</v>
      </c>
    </row>
    <row r="156" spans="2:206">
      <c r="B156" s="48" t="s">
        <v>165</v>
      </c>
      <c r="C156" s="48" t="s">
        <v>639</v>
      </c>
      <c r="D156" s="48" t="s">
        <v>185</v>
      </c>
      <c r="E156" s="48" t="s">
        <v>316</v>
      </c>
      <c r="N156" s="48">
        <v>1.21374527023256</v>
      </c>
      <c r="P156" s="48">
        <v>1.21374527023256</v>
      </c>
      <c r="R156" s="48">
        <v>1.21374527023256</v>
      </c>
      <c r="S156" s="48">
        <v>1.21374527023256</v>
      </c>
      <c r="V156" s="48">
        <v>1.21374527023256</v>
      </c>
      <c r="Z156" s="48">
        <v>1.21374527023256</v>
      </c>
      <c r="AA156" s="48">
        <v>1.21374527023256</v>
      </c>
      <c r="AB156" s="48">
        <v>1.21374527023256</v>
      </c>
      <c r="AF156" s="48">
        <v>2.2691759399999998</v>
      </c>
      <c r="AP156" s="48">
        <v>2.2691759399999998</v>
      </c>
      <c r="AT156" s="48">
        <v>2.2691759399999998</v>
      </c>
      <c r="AX156" s="48">
        <v>2.2691759399999998</v>
      </c>
      <c r="BA156" s="48">
        <v>2.2691759399999998</v>
      </c>
      <c r="BM156" s="48">
        <v>1.26651680372093</v>
      </c>
      <c r="BQ156" s="48">
        <v>1.26651680372093</v>
      </c>
      <c r="BR156" s="48">
        <v>1.26651680372093</v>
      </c>
      <c r="BU156" s="48">
        <v>1.26651680372093</v>
      </c>
      <c r="BW156" s="48">
        <v>1.26651680372093</v>
      </c>
      <c r="BY156" s="53">
        <v>1.26651680372093</v>
      </c>
      <c r="BZ156" s="53"/>
      <c r="CL156" s="48">
        <v>2.74411974139535</v>
      </c>
      <c r="CQ156" s="48">
        <v>2.74411974139535</v>
      </c>
      <c r="CU156" s="48">
        <v>2.74411974139535</v>
      </c>
      <c r="CX156" s="48">
        <v>2.74411974139535</v>
      </c>
      <c r="DC156" s="48">
        <v>2.00531827255814</v>
      </c>
      <c r="DL156" s="48">
        <v>2.00531827255814</v>
      </c>
      <c r="DV156" s="48">
        <v>2.00531827255814</v>
      </c>
      <c r="DX156" s="48">
        <v>2.00531827255814</v>
      </c>
      <c r="DY156" s="48">
        <v>2.00531827255814</v>
      </c>
      <c r="EB156" s="48">
        <v>4.3800372795348901</v>
      </c>
      <c r="EO156" s="48">
        <v>4.3800372795348901</v>
      </c>
      <c r="EP156" s="48">
        <v>2.74411974139533</v>
      </c>
      <c r="EQ156" s="53"/>
      <c r="EU156" s="48">
        <v>4.3800372795348901</v>
      </c>
      <c r="FB156" s="48">
        <v>1.79423213860465</v>
      </c>
      <c r="FI156" s="48">
        <v>1.79423213860465</v>
      </c>
      <c r="FL156" s="48">
        <v>1.79423213860465</v>
      </c>
      <c r="FP156" s="48">
        <v>1.79423213860465</v>
      </c>
      <c r="FR156" s="48">
        <v>1.79423213860465</v>
      </c>
      <c r="FT156" s="48">
        <v>1.79423213860465</v>
      </c>
      <c r="FV156" s="48">
        <v>1.79423213860465</v>
      </c>
      <c r="FW156" s="48">
        <v>1.79423213860465</v>
      </c>
      <c r="FX156" s="48">
        <v>1.79423213860465</v>
      </c>
      <c r="GA156" s="48">
        <v>3.5884642772093098</v>
      </c>
      <c r="GN156" s="48">
        <v>3.5884642772093098</v>
      </c>
      <c r="GU156" s="48">
        <v>3.5884642772093098</v>
      </c>
    </row>
    <row r="157" spans="2:206">
      <c r="B157" s="48" t="s">
        <v>165</v>
      </c>
      <c r="C157" s="48" t="s">
        <v>639</v>
      </c>
      <c r="D157" s="48" t="s">
        <v>186</v>
      </c>
      <c r="E157" s="48" t="s">
        <v>316</v>
      </c>
      <c r="O157" s="48">
        <v>6.6731023255814002</v>
      </c>
      <c r="Q157" s="48">
        <v>6.6731023255814002</v>
      </c>
      <c r="AM157" s="48">
        <v>12.4758</v>
      </c>
      <c r="AN157" s="48">
        <v>12.4758</v>
      </c>
      <c r="AR157" s="48">
        <v>12.4758</v>
      </c>
      <c r="AU157" s="48">
        <v>12.4758</v>
      </c>
      <c r="AW157" s="48">
        <v>12.4758</v>
      </c>
      <c r="AY157" s="48">
        <v>12.4758</v>
      </c>
      <c r="BC157" s="48">
        <v>12.4758</v>
      </c>
      <c r="BD157" s="48">
        <v>2.9013488372089302</v>
      </c>
      <c r="BN157" s="48">
        <v>6.9632372093023296</v>
      </c>
      <c r="BO157" s="48">
        <v>6.9632372093023296</v>
      </c>
      <c r="BQ157" s="48">
        <v>6.9632372093023296</v>
      </c>
      <c r="BS157" s="48">
        <v>6.9632372093023296</v>
      </c>
      <c r="CJ157" s="48">
        <v>15.0870139534884</v>
      </c>
      <c r="CL157" s="48">
        <v>15.0870139534884</v>
      </c>
      <c r="CR157" s="48">
        <v>15.0870139534884</v>
      </c>
      <c r="CU157" s="48">
        <v>15.0870139534884</v>
      </c>
      <c r="CY157" s="48">
        <v>15.0870139534884</v>
      </c>
      <c r="DM157" s="48">
        <v>11.0251255813954</v>
      </c>
      <c r="DN157" s="48">
        <v>11.0251255813954</v>
      </c>
      <c r="DR157" s="48">
        <v>11.0251255813954</v>
      </c>
      <c r="EI157" s="48">
        <v>24.081195348837198</v>
      </c>
      <c r="EM157" s="48">
        <v>24.081195348837198</v>
      </c>
      <c r="EN157" s="48">
        <v>24.081195348837198</v>
      </c>
      <c r="EQ157" s="48">
        <v>24.081195348837198</v>
      </c>
      <c r="EV157" s="48">
        <v>24.081195348837198</v>
      </c>
      <c r="FB157" s="48">
        <v>9.8645860465116506</v>
      </c>
      <c r="FL157" s="48">
        <v>9.8645860465116506</v>
      </c>
      <c r="FM157" s="48">
        <v>9.8645860465116506</v>
      </c>
      <c r="FO157" s="48">
        <v>9.8645860465116506</v>
      </c>
      <c r="FR157" s="48">
        <v>9.8645860465116506</v>
      </c>
      <c r="FV157" s="48">
        <v>9.8645860465116506</v>
      </c>
      <c r="FY157" s="48">
        <v>9.8645860465116506</v>
      </c>
      <c r="GK157" s="48">
        <v>19.729172093023301</v>
      </c>
      <c r="GL157" s="48">
        <v>19.729172093023301</v>
      </c>
      <c r="GP157" s="48">
        <v>19.729172093023301</v>
      </c>
      <c r="GU157" s="48">
        <v>19.729172093023301</v>
      </c>
    </row>
    <row r="158" spans="2:206">
      <c r="B158" s="48" t="s">
        <v>165</v>
      </c>
      <c r="C158" s="48" t="s">
        <v>639</v>
      </c>
      <c r="D158" s="48" t="s">
        <v>188</v>
      </c>
      <c r="E158" s="48" t="s">
        <v>415</v>
      </c>
      <c r="H158" s="48">
        <v>1676.33428103092</v>
      </c>
      <c r="I158" s="48">
        <v>1957.46930746475</v>
      </c>
      <c r="J158" s="48">
        <v>1924.3799360724399</v>
      </c>
      <c r="K158" s="48">
        <v>1825.5549522092299</v>
      </c>
      <c r="L158" s="48">
        <v>1530.0874296921199</v>
      </c>
      <c r="M158" s="48">
        <v>1098.59274869559</v>
      </c>
      <c r="N158" s="48">
        <v>514.92781037028703</v>
      </c>
      <c r="O158" s="48">
        <v>109.20738863466001</v>
      </c>
      <c r="P158" s="48">
        <v>1.0455105838537699</v>
      </c>
      <c r="AA158" s="48">
        <v>6.5777155937820204</v>
      </c>
      <c r="AB158" s="48">
        <v>102.245395971978</v>
      </c>
      <c r="AC158" s="48">
        <v>514.069245387519</v>
      </c>
      <c r="AD158" s="48">
        <v>1121.5662858957701</v>
      </c>
      <c r="AG158" s="48">
        <v>2770.4901573567699</v>
      </c>
      <c r="AH158" s="48">
        <v>3271.6184622826099</v>
      </c>
      <c r="AI158" s="48">
        <v>3420.3466326503299</v>
      </c>
      <c r="AJ158" s="48">
        <v>3084.63869319984</v>
      </c>
      <c r="AK158" s="48">
        <v>2579.1027167469301</v>
      </c>
      <c r="AL158" s="48">
        <v>1823.6821847625999</v>
      </c>
      <c r="AM158" s="48">
        <v>916.18080421521495</v>
      </c>
      <c r="AN158" s="48">
        <v>163.54338347410601</v>
      </c>
      <c r="AO158" s="48">
        <v>6.0840106247292702</v>
      </c>
      <c r="AZ158" s="48">
        <v>8.40758489523758</v>
      </c>
      <c r="BA158" s="48">
        <v>169.28435945722799</v>
      </c>
      <c r="BB158" s="48">
        <v>807.63946572935299</v>
      </c>
      <c r="BC158" s="48">
        <v>1824.08347056976</v>
      </c>
      <c r="BE158" s="48">
        <v>2041.2472777178</v>
      </c>
      <c r="BF158" s="48">
        <v>2314.7875262176299</v>
      </c>
      <c r="BG158" s="48">
        <v>2380.8741508799599</v>
      </c>
      <c r="BH158" s="48">
        <v>2381.9795683472498</v>
      </c>
      <c r="BI158" s="48">
        <v>2139.15258555634</v>
      </c>
      <c r="BJ158" s="48">
        <v>1819.95064821144</v>
      </c>
      <c r="BK158" s="48">
        <v>1130.2929727832</v>
      </c>
      <c r="BL158" s="48">
        <v>545.18394742341502</v>
      </c>
      <c r="BM158" s="48">
        <v>153.10393169556201</v>
      </c>
      <c r="BN158" s="48">
        <v>14.175353404119299</v>
      </c>
      <c r="BW158" s="48">
        <v>6.3109944946474101</v>
      </c>
      <c r="BX158" s="48">
        <v>68.376934055344293</v>
      </c>
      <c r="BY158" s="48">
        <v>349.30469471404598</v>
      </c>
      <c r="BZ158" s="48">
        <v>948.54933624873604</v>
      </c>
      <c r="CA158" s="48">
        <v>1546.6741104145899</v>
      </c>
      <c r="CD158" s="48">
        <v>3891.6697578667099</v>
      </c>
      <c r="CE158" s="48">
        <v>4440.0079983789901</v>
      </c>
      <c r="CF158" s="48">
        <v>4780.3272626562803</v>
      </c>
      <c r="CG158" s="48">
        <v>4595.4919492729196</v>
      </c>
      <c r="CH158" s="48">
        <v>4044.5081726216099</v>
      </c>
      <c r="CI158" s="48">
        <v>3117.73303174579</v>
      </c>
      <c r="CJ158" s="48">
        <v>2244.2521381207598</v>
      </c>
      <c r="CK158" s="48">
        <v>1021.6778795916</v>
      </c>
      <c r="CL158" s="48">
        <v>280.84949035872899</v>
      </c>
      <c r="CM158" s="48">
        <v>28.662583849664699</v>
      </c>
      <c r="CV158" s="48">
        <v>11.2709231959359</v>
      </c>
      <c r="CW158" s="48">
        <v>123.651419895413</v>
      </c>
      <c r="CX158" s="48">
        <v>661.81452141135901</v>
      </c>
      <c r="CY158" s="48">
        <v>1754.98449299718</v>
      </c>
      <c r="CZ158" s="48">
        <v>2981.0261258150799</v>
      </c>
      <c r="DD158" s="48">
        <v>2279.6875112348998</v>
      </c>
      <c r="DE158" s="48">
        <v>2638.70494809621</v>
      </c>
      <c r="DF158" s="48">
        <v>2783.24309857871</v>
      </c>
      <c r="DG158" s="48">
        <v>2543.4710658036302</v>
      </c>
      <c r="DH158" s="48">
        <v>2401.20365713917</v>
      </c>
      <c r="DI158" s="48">
        <v>1980.6245220727301</v>
      </c>
      <c r="DJ158" s="48">
        <v>1388.5500420947001</v>
      </c>
      <c r="DK158" s="48">
        <v>742.86432015098001</v>
      </c>
      <c r="DL158" s="48">
        <v>256.479430383286</v>
      </c>
      <c r="DM158" s="48">
        <v>44.9400968872568</v>
      </c>
      <c r="DV158" s="48">
        <v>9.8436943799120495</v>
      </c>
      <c r="DW158" s="48">
        <v>115.853590740917</v>
      </c>
      <c r="DX158" s="48">
        <v>499.75195180479699</v>
      </c>
      <c r="DY158" s="48">
        <v>1174.7228075225701</v>
      </c>
      <c r="DZ158" s="48">
        <v>1763.2853593488001</v>
      </c>
      <c r="EC158" s="48">
        <v>5414.7285146213699</v>
      </c>
      <c r="ED158" s="48">
        <v>6237.58944641793</v>
      </c>
      <c r="EE158" s="48">
        <v>6208.4929139628402</v>
      </c>
      <c r="EF158" s="48">
        <v>6457.3063705431196</v>
      </c>
      <c r="EG158" s="48">
        <v>5651.4236214887196</v>
      </c>
      <c r="EH158" s="48">
        <v>4802.9017718464102</v>
      </c>
      <c r="EI158" s="48">
        <v>3382.8560620826902</v>
      </c>
      <c r="EJ158" s="48">
        <v>1819.7388668420999</v>
      </c>
      <c r="EK158" s="48">
        <v>638.44963271132303</v>
      </c>
      <c r="EL158" s="48">
        <v>122.582729261183</v>
      </c>
      <c r="EU158" s="48">
        <v>21.937960923627902</v>
      </c>
      <c r="EV158" s="48">
        <v>241.567433040586</v>
      </c>
      <c r="EW158" s="48">
        <v>1082.54342368638</v>
      </c>
      <c r="EX158" s="48">
        <v>2592.2149487497099</v>
      </c>
      <c r="EY158" s="48">
        <v>4088.39387825637</v>
      </c>
      <c r="FC158" s="48">
        <v>1636.6524431037001</v>
      </c>
      <c r="FD158" s="48">
        <v>2247.03735664129</v>
      </c>
      <c r="FE158" s="48">
        <v>2578.2992420137698</v>
      </c>
      <c r="FF158" s="48">
        <v>2490.25990548667</v>
      </c>
      <c r="FG158" s="48">
        <v>2253.9359804649598</v>
      </c>
      <c r="FH158" s="48">
        <v>1563.59253679312</v>
      </c>
      <c r="FI158" s="48">
        <v>810.16353238363695</v>
      </c>
      <c r="FJ158" s="48">
        <v>184.78895328259901</v>
      </c>
      <c r="FK158" s="48">
        <v>12.6662418127405</v>
      </c>
      <c r="FW158" s="48">
        <v>36.499247114531201</v>
      </c>
      <c r="FX158" s="48">
        <v>269.06679981682498</v>
      </c>
      <c r="FY158" s="48">
        <v>860.49073318625904</v>
      </c>
      <c r="GB158" s="48">
        <v>4050.5771312655702</v>
      </c>
      <c r="GC158" s="48">
        <v>5452.5433048546602</v>
      </c>
      <c r="GD158" s="48">
        <v>6056.4185377515196</v>
      </c>
      <c r="GE158" s="48">
        <v>5910.7797864355798</v>
      </c>
      <c r="GF158" s="48">
        <v>5136.8237937792701</v>
      </c>
      <c r="GG158" s="48">
        <v>3754.6323104384401</v>
      </c>
      <c r="GH158" s="48">
        <v>1848.88236147716</v>
      </c>
      <c r="GI158" s="48">
        <v>508.369210792074</v>
      </c>
      <c r="GJ158" s="48">
        <v>29.549446556267899</v>
      </c>
      <c r="GV158" s="48">
        <v>82.189835762671095</v>
      </c>
      <c r="GW158" s="48">
        <v>634.82692198108998</v>
      </c>
      <c r="GX158" s="48">
        <v>2165.9529383459098</v>
      </c>
    </row>
    <row r="159" spans="2:206">
      <c r="B159" s="48" t="s">
        <v>165</v>
      </c>
      <c r="C159" s="48" t="s">
        <v>639</v>
      </c>
      <c r="D159" s="48" t="s">
        <v>189</v>
      </c>
      <c r="E159" s="53" t="s">
        <v>316</v>
      </c>
      <c r="F159" s="53"/>
      <c r="G159" s="48">
        <v>9.7902694967442105</v>
      </c>
      <c r="H159" s="48">
        <v>9.7902694967442105</v>
      </c>
      <c r="I159" s="48">
        <v>9.7902694967442105</v>
      </c>
      <c r="J159" s="48">
        <v>9.7902694967442105</v>
      </c>
      <c r="K159" s="48">
        <v>9.7902694967442105</v>
      </c>
      <c r="L159" s="48">
        <v>9.7902694967442105</v>
      </c>
      <c r="M159" s="53">
        <v>9.7902694967442105</v>
      </c>
      <c r="N159" s="53">
        <v>9.7902694967442105</v>
      </c>
      <c r="O159" s="53">
        <v>9.7902694967442105</v>
      </c>
      <c r="P159" s="53">
        <v>9.7902694967442105</v>
      </c>
      <c r="Q159" s="53">
        <v>9.7902694967442105</v>
      </c>
      <c r="R159" s="53">
        <v>9.7902694967442105</v>
      </c>
      <c r="S159" s="53">
        <v>9.7902694967442105</v>
      </c>
      <c r="T159" s="53">
        <v>9.7902694967442105</v>
      </c>
      <c r="U159" s="53">
        <v>9.7902694967442105</v>
      </c>
      <c r="V159" s="53">
        <v>9.7902694967442105</v>
      </c>
      <c r="W159" s="53">
        <v>9.7902694967442105</v>
      </c>
      <c r="X159" s="53">
        <v>9.7902694967442105</v>
      </c>
      <c r="Y159" s="48">
        <v>9.7902694967442105</v>
      </c>
      <c r="Z159" s="48">
        <v>9.7902694967442105</v>
      </c>
      <c r="AA159" s="53">
        <v>9.7902694967442105</v>
      </c>
      <c r="AB159" s="53">
        <v>9.7902694967442105</v>
      </c>
      <c r="AC159" s="48">
        <v>9.7902694967442105</v>
      </c>
      <c r="AD159" s="48">
        <v>9.7902694967442105</v>
      </c>
      <c r="AF159" s="48">
        <v>18.30354732</v>
      </c>
      <c r="AG159" s="48">
        <v>18.30354732</v>
      </c>
      <c r="AH159" s="48">
        <v>18.303547320002501</v>
      </c>
      <c r="AI159" s="48">
        <v>18.30354732</v>
      </c>
      <c r="AJ159" s="48">
        <v>18.30354732</v>
      </c>
      <c r="AK159" s="48">
        <v>18.30354732</v>
      </c>
      <c r="AL159" s="48">
        <v>18.30354732</v>
      </c>
      <c r="AM159" s="48">
        <v>18.30354732</v>
      </c>
      <c r="AN159" s="48">
        <v>18.30354732</v>
      </c>
      <c r="AO159" s="48">
        <v>18.30354732</v>
      </c>
      <c r="AP159" s="48">
        <v>18.30354732</v>
      </c>
      <c r="AQ159" s="48">
        <v>18.30354732</v>
      </c>
      <c r="AR159" s="48">
        <v>18.30354732</v>
      </c>
      <c r="AS159" s="48">
        <v>18.30354732</v>
      </c>
      <c r="AT159" s="48">
        <v>18.30354732</v>
      </c>
      <c r="AU159" s="48">
        <v>18.30354732</v>
      </c>
      <c r="AV159" s="48">
        <v>18.30354732</v>
      </c>
      <c r="AW159" s="48">
        <v>18.30354732</v>
      </c>
      <c r="AX159" s="48">
        <v>18.30354732</v>
      </c>
      <c r="AY159" s="48">
        <v>18.30354732</v>
      </c>
      <c r="AZ159" s="48">
        <v>18.30354732</v>
      </c>
      <c r="BA159" s="48">
        <v>18.30354732</v>
      </c>
      <c r="BB159" s="48">
        <v>18.30354732</v>
      </c>
      <c r="BC159" s="48">
        <v>18.30354732</v>
      </c>
      <c r="BD159" s="48">
        <v>10.215933387907</v>
      </c>
      <c r="BE159" s="48">
        <v>10.215933387907</v>
      </c>
      <c r="BF159" s="48">
        <v>10.215933387907</v>
      </c>
      <c r="BG159" s="48">
        <v>10.215933387907</v>
      </c>
      <c r="BH159" s="48">
        <v>10.215933387907</v>
      </c>
      <c r="BI159" s="53">
        <v>10.215933387907</v>
      </c>
      <c r="BJ159" s="48">
        <v>10.215933387907</v>
      </c>
      <c r="BK159" s="48">
        <v>10.215933387907</v>
      </c>
      <c r="BL159" s="53">
        <v>10.215933387907</v>
      </c>
      <c r="BM159" s="53">
        <v>10.215933387907</v>
      </c>
      <c r="BN159" s="48">
        <v>10.215933387907</v>
      </c>
      <c r="BO159" s="48">
        <v>10.215933387907</v>
      </c>
      <c r="BP159" s="48">
        <v>10.215933387907</v>
      </c>
      <c r="BQ159" s="53">
        <v>10.215933387907</v>
      </c>
      <c r="BR159" s="53">
        <v>10.215933387907</v>
      </c>
      <c r="BS159" s="53">
        <v>10.215933387907</v>
      </c>
      <c r="BT159" s="53">
        <v>10.215933387907</v>
      </c>
      <c r="BU159" s="53">
        <v>10.215933387907</v>
      </c>
      <c r="BV159" s="53">
        <v>10.215933387907</v>
      </c>
      <c r="BW159" s="53">
        <v>10.215933387907</v>
      </c>
      <c r="BX159" s="53">
        <v>10.215933387907</v>
      </c>
      <c r="BY159" s="48">
        <v>10.215933387907</v>
      </c>
      <c r="BZ159" s="53">
        <v>10.215933387907</v>
      </c>
      <c r="CA159" s="53">
        <v>10.215933387907</v>
      </c>
      <c r="CC159" s="53">
        <v>22.1345223404651</v>
      </c>
      <c r="CD159" s="53">
        <v>22.1345223404651</v>
      </c>
      <c r="CE159" s="48">
        <v>22.1345223404651</v>
      </c>
      <c r="CF159" s="48">
        <v>22.1345223404651</v>
      </c>
      <c r="CG159" s="48">
        <v>22.1345223404651</v>
      </c>
      <c r="CH159" s="48">
        <v>22.1345223404651</v>
      </c>
      <c r="CI159" s="48">
        <v>22.1345223404651</v>
      </c>
      <c r="CJ159" s="48">
        <v>22.1345223404651</v>
      </c>
      <c r="CK159" s="48">
        <v>22.1345223404651</v>
      </c>
      <c r="CL159" s="48">
        <v>22.1345223404651</v>
      </c>
      <c r="CM159" s="48">
        <v>22.1345223404651</v>
      </c>
      <c r="CN159" s="48">
        <v>22.1345223404651</v>
      </c>
      <c r="CO159" s="48">
        <v>22.1345223404651</v>
      </c>
      <c r="CP159" s="48">
        <v>22.1345223404651</v>
      </c>
      <c r="CQ159" s="48">
        <v>22.1345223404651</v>
      </c>
      <c r="CR159" s="48">
        <v>22.1345223404651</v>
      </c>
      <c r="CS159" s="48">
        <v>22.1345223404651</v>
      </c>
      <c r="CT159" s="48">
        <v>22.1345223404651</v>
      </c>
      <c r="CU159" s="48">
        <v>22.1345223404651</v>
      </c>
      <c r="CV159" s="48">
        <v>22.1345223404651</v>
      </c>
      <c r="CW159" s="48">
        <v>22.1345223404651</v>
      </c>
      <c r="CX159" s="48">
        <v>22.1345223404651</v>
      </c>
      <c r="CY159" s="48">
        <v>22.1345223404651</v>
      </c>
      <c r="CZ159" s="48">
        <v>22.1345223404651</v>
      </c>
      <c r="DC159" s="48">
        <v>16.175227864186098</v>
      </c>
      <c r="DD159" s="48">
        <v>16.175227864186098</v>
      </c>
      <c r="DE159" s="48">
        <v>16.175227864186098</v>
      </c>
      <c r="DF159" s="48">
        <v>16.175227864186098</v>
      </c>
      <c r="DG159" s="48">
        <v>16.175227864186098</v>
      </c>
      <c r="DH159" s="48">
        <v>16.175227864186098</v>
      </c>
      <c r="DI159" s="48">
        <v>16.175227864186098</v>
      </c>
      <c r="DJ159" s="48">
        <v>16.175227864186098</v>
      </c>
      <c r="DK159" s="48">
        <v>16.175227864186098</v>
      </c>
      <c r="DL159" s="48">
        <v>16.175227864186098</v>
      </c>
      <c r="DM159" s="48">
        <v>16.175227864186098</v>
      </c>
      <c r="DN159" s="48">
        <v>16.175227864186098</v>
      </c>
      <c r="DO159" s="48">
        <v>16.175227864186098</v>
      </c>
      <c r="DP159" s="48">
        <v>16.175227864186098</v>
      </c>
      <c r="DQ159" s="48">
        <v>16.175227864186098</v>
      </c>
      <c r="DR159" s="48">
        <v>16.175227864186098</v>
      </c>
      <c r="DS159" s="48">
        <v>16.175227864186098</v>
      </c>
      <c r="DT159" s="48">
        <v>16.175227864186098</v>
      </c>
      <c r="DU159" s="48">
        <v>16.175227864186098</v>
      </c>
      <c r="DV159" s="48">
        <v>16.175227864186098</v>
      </c>
      <c r="DW159" s="48">
        <v>16.175227864186098</v>
      </c>
      <c r="DX159" s="48">
        <v>16.175227864186098</v>
      </c>
      <c r="DY159" s="48">
        <v>16.175227864186098</v>
      </c>
      <c r="DZ159" s="48">
        <v>16.175227864186098</v>
      </c>
      <c r="EB159" s="48">
        <v>35.330102966511703</v>
      </c>
      <c r="EC159" s="48">
        <v>35.330102966511703</v>
      </c>
      <c r="ED159" s="53">
        <v>35.330102966511703</v>
      </c>
      <c r="EE159" s="53">
        <v>35.330102966511703</v>
      </c>
      <c r="EF159" s="48">
        <v>35.330102966511703</v>
      </c>
      <c r="EG159" s="48">
        <v>35.330102966511703</v>
      </c>
      <c r="EH159" s="53">
        <v>35.330102966511703</v>
      </c>
      <c r="EI159" s="48">
        <v>35.330102966511703</v>
      </c>
      <c r="EJ159" s="48">
        <v>35.330102966511703</v>
      </c>
      <c r="EK159" s="48">
        <v>35.330102966511703</v>
      </c>
      <c r="EL159" s="48">
        <v>35.330102966511703</v>
      </c>
      <c r="EM159" s="48">
        <v>35.330102966511703</v>
      </c>
      <c r="EN159" s="48">
        <v>35.330102966511703</v>
      </c>
      <c r="EO159" s="48">
        <v>35.330102966511703</v>
      </c>
      <c r="EP159" s="48">
        <v>35.330102966511703</v>
      </c>
      <c r="EQ159" s="48">
        <v>35.330102966511703</v>
      </c>
      <c r="ER159" s="48">
        <v>35.330102966511703</v>
      </c>
      <c r="ES159" s="48">
        <v>35.330102966511703</v>
      </c>
      <c r="ET159" s="48">
        <v>35.330102966511703</v>
      </c>
      <c r="EU159" s="48">
        <v>35.330102966511703</v>
      </c>
      <c r="EV159" s="48">
        <v>35.330102966511703</v>
      </c>
      <c r="EW159" s="48">
        <v>35.330102966511703</v>
      </c>
      <c r="EX159" s="48">
        <v>35.330102966511703</v>
      </c>
      <c r="EY159" s="48">
        <v>35.330102966511703</v>
      </c>
      <c r="FA159" s="53"/>
      <c r="FB159" s="48">
        <v>14.4725722995349</v>
      </c>
      <c r="FC159" s="48">
        <v>14.4725722995349</v>
      </c>
      <c r="FD159" s="48">
        <v>14.4725722995349</v>
      </c>
      <c r="FE159" s="48">
        <v>14.4725722995349</v>
      </c>
      <c r="FF159" s="48">
        <v>14.4725722995349</v>
      </c>
      <c r="FG159" s="48">
        <v>14.4725722995349</v>
      </c>
      <c r="FH159" s="48">
        <v>14.4725722995349</v>
      </c>
      <c r="FI159" s="48">
        <v>14.4725722995349</v>
      </c>
      <c r="FJ159" s="48">
        <v>14.4725722995349</v>
      </c>
      <c r="FK159" s="48">
        <v>14.4725722995349</v>
      </c>
      <c r="FL159" s="48">
        <v>14.4725722995349</v>
      </c>
      <c r="FM159" s="48">
        <v>14.4725722995349</v>
      </c>
      <c r="FN159" s="48">
        <v>14.4725722995349</v>
      </c>
      <c r="FO159" s="48">
        <v>14.4725722995349</v>
      </c>
      <c r="FP159" s="48">
        <v>14.4725722995349</v>
      </c>
      <c r="FQ159" s="48">
        <v>14.4725722995349</v>
      </c>
      <c r="FR159" s="48">
        <v>14.4725722995349</v>
      </c>
      <c r="FS159" s="48">
        <v>14.4725722995349</v>
      </c>
      <c r="FT159" s="48">
        <v>14.4725722995349</v>
      </c>
      <c r="FU159" s="48">
        <v>14.4725722995349</v>
      </c>
      <c r="FV159" s="48">
        <v>14.4725722995349</v>
      </c>
      <c r="FW159" s="48">
        <v>14.4725722995349</v>
      </c>
      <c r="FX159" s="48">
        <v>14.4725722995349</v>
      </c>
      <c r="FY159" s="48">
        <v>14.4725722995349</v>
      </c>
      <c r="GA159" s="48">
        <v>28.945144599069799</v>
      </c>
      <c r="GB159" s="48">
        <v>28.945144599069799</v>
      </c>
      <c r="GC159" s="48">
        <v>28.945144599069799</v>
      </c>
      <c r="GD159" s="48">
        <v>28.945144599069799</v>
      </c>
      <c r="GE159" s="48">
        <v>28.945144599069799</v>
      </c>
      <c r="GF159" s="48">
        <v>28.945144599069799</v>
      </c>
      <c r="GG159" s="48">
        <v>28.945144599069799</v>
      </c>
      <c r="GH159" s="48">
        <v>28.945144599069799</v>
      </c>
      <c r="GI159" s="48">
        <v>28.945144599069799</v>
      </c>
      <c r="GJ159" s="48">
        <v>28.945144599069799</v>
      </c>
      <c r="GK159" s="48">
        <v>28.945144599069799</v>
      </c>
      <c r="GL159" s="48">
        <v>28.945144599069799</v>
      </c>
      <c r="GM159" s="48">
        <v>28.945144599069799</v>
      </c>
      <c r="GN159" s="48">
        <v>28.945144599069799</v>
      </c>
      <c r="GO159" s="48">
        <v>28.945144599069799</v>
      </c>
      <c r="GP159" s="48">
        <v>28.945144599069799</v>
      </c>
      <c r="GQ159" s="48">
        <v>28.945144599069799</v>
      </c>
      <c r="GR159" s="48">
        <v>28.945144599069799</v>
      </c>
      <c r="GS159" s="48">
        <v>28.945144599069799</v>
      </c>
      <c r="GT159" s="48">
        <v>28.945144599069799</v>
      </c>
      <c r="GU159" s="48">
        <v>28.945144599069799</v>
      </c>
      <c r="GV159" s="48">
        <v>28.945144599069799</v>
      </c>
      <c r="GW159" s="48">
        <v>28.945144599069799</v>
      </c>
      <c r="GX159" s="48">
        <v>28.945144599069799</v>
      </c>
    </row>
    <row r="160" spans="2:206">
      <c r="B160" s="48" t="s">
        <v>165</v>
      </c>
      <c r="C160" s="48" t="s">
        <v>639</v>
      </c>
      <c r="D160" s="48" t="s">
        <v>190</v>
      </c>
      <c r="E160" s="48" t="s">
        <v>316</v>
      </c>
      <c r="G160" s="48">
        <v>22.654814224186101</v>
      </c>
      <c r="H160" s="48">
        <v>22.654814224186101</v>
      </c>
      <c r="I160" s="48">
        <v>22.654814224186101</v>
      </c>
      <c r="J160" s="48">
        <v>22.654814224186101</v>
      </c>
      <c r="K160" s="48">
        <v>22.654814224186101</v>
      </c>
      <c r="L160" s="48">
        <v>22.654814224186101</v>
      </c>
      <c r="M160" s="48">
        <v>22.654814224186101</v>
      </c>
      <c r="N160" s="48">
        <v>22.654814224186101</v>
      </c>
      <c r="O160" s="48">
        <v>22.654814224186101</v>
      </c>
      <c r="P160" s="48">
        <v>22.654814224186101</v>
      </c>
      <c r="Q160" s="53">
        <v>22.654814224186101</v>
      </c>
      <c r="R160" s="53">
        <v>22.654814224186101</v>
      </c>
      <c r="S160" s="48">
        <v>22.654814224186101</v>
      </c>
      <c r="T160" s="53">
        <v>22.654814224186101</v>
      </c>
      <c r="U160" s="53">
        <v>22.654814224186101</v>
      </c>
      <c r="V160" s="53">
        <v>22.654814224186101</v>
      </c>
      <c r="W160" s="53">
        <v>22.654814224186101</v>
      </c>
      <c r="X160" s="48">
        <v>22.654814224186101</v>
      </c>
      <c r="Y160" s="48">
        <v>22.654814224186101</v>
      </c>
      <c r="Z160" s="48">
        <v>22.654814224186101</v>
      </c>
      <c r="AA160" s="48">
        <v>22.654814224186101</v>
      </c>
      <c r="AB160" s="48">
        <v>22.654814224186101</v>
      </c>
      <c r="AC160" s="48">
        <v>22.654814224186101</v>
      </c>
      <c r="AD160" s="48">
        <v>22.654814224186101</v>
      </c>
      <c r="AE160" s="53"/>
      <c r="AF160" s="48">
        <v>42.3546526800001</v>
      </c>
      <c r="AG160" s="48">
        <v>42.3546526800001</v>
      </c>
      <c r="AH160" s="48">
        <v>42.3546526800028</v>
      </c>
      <c r="AI160" s="48">
        <v>42.3546526800001</v>
      </c>
      <c r="AJ160" s="48">
        <v>42.3546526800001</v>
      </c>
      <c r="AK160" s="48">
        <v>42.3546526800001</v>
      </c>
      <c r="AL160" s="48">
        <v>42.3546526800001</v>
      </c>
      <c r="AM160" s="48">
        <v>42.3546526800001</v>
      </c>
      <c r="AN160" s="48">
        <v>42.3546526800001</v>
      </c>
      <c r="AO160" s="48">
        <v>42.3546526800001</v>
      </c>
      <c r="AP160" s="48">
        <v>42.3546526800001</v>
      </c>
      <c r="AQ160" s="48">
        <v>42.3546526800001</v>
      </c>
      <c r="AR160" s="48">
        <v>42.3546526800001</v>
      </c>
      <c r="AS160" s="48">
        <v>42.3546526800001</v>
      </c>
      <c r="AT160" s="48">
        <v>42.3546526800001</v>
      </c>
      <c r="AU160" s="48">
        <v>42.3546526800001</v>
      </c>
      <c r="AV160" s="48">
        <v>42.3546526800001</v>
      </c>
      <c r="AW160" s="48">
        <v>42.3546526800001</v>
      </c>
      <c r="AX160" s="48">
        <v>42.3546526800001</v>
      </c>
      <c r="AY160" s="48">
        <v>42.3546526800001</v>
      </c>
      <c r="AZ160" s="48">
        <v>42.3546526800001</v>
      </c>
      <c r="BA160" s="48">
        <v>42.3546526800001</v>
      </c>
      <c r="BB160" s="48">
        <v>42.3546526800001</v>
      </c>
      <c r="BC160" s="48">
        <v>42.3546526800001</v>
      </c>
      <c r="BD160" s="48">
        <v>23.639806146976799</v>
      </c>
      <c r="BE160" s="48">
        <v>23.639806146976799</v>
      </c>
      <c r="BF160" s="48">
        <v>23.639806146976799</v>
      </c>
      <c r="BG160" s="48">
        <v>23.639806146976799</v>
      </c>
      <c r="BH160" s="48">
        <v>23.639806146976799</v>
      </c>
      <c r="BI160" s="48">
        <v>23.639806146976799</v>
      </c>
      <c r="BJ160" s="48">
        <v>23.639806146976799</v>
      </c>
      <c r="BK160" s="48">
        <v>23.639806146976799</v>
      </c>
      <c r="BL160" s="48">
        <v>23.639806146976799</v>
      </c>
      <c r="BM160" s="48">
        <v>23.639806146976799</v>
      </c>
      <c r="BN160" s="48">
        <v>23.639806146976799</v>
      </c>
      <c r="BO160" s="48">
        <v>23.639806146976799</v>
      </c>
      <c r="BP160" s="48">
        <v>23.639806146976799</v>
      </c>
      <c r="BQ160" s="53">
        <v>23.639806146976799</v>
      </c>
      <c r="BR160" s="48">
        <v>23.639806146976799</v>
      </c>
      <c r="BS160" s="53">
        <v>23.639806146976799</v>
      </c>
      <c r="BT160" s="53">
        <v>23.639806146976799</v>
      </c>
      <c r="BU160" s="53">
        <v>23.639806146976799</v>
      </c>
      <c r="BV160" s="53">
        <v>23.639806146976799</v>
      </c>
      <c r="BW160" s="48">
        <v>23.639806146976799</v>
      </c>
      <c r="BX160" s="48">
        <v>23.639806146976799</v>
      </c>
      <c r="BY160" s="48">
        <v>23.639806146976799</v>
      </c>
      <c r="BZ160" s="48">
        <v>23.639806146976799</v>
      </c>
      <c r="CA160" s="48">
        <v>23.639806146976799</v>
      </c>
      <c r="CB160" s="53"/>
      <c r="CC160" s="48">
        <v>51.219579985116297</v>
      </c>
      <c r="CD160" s="53">
        <v>51.219579985116297</v>
      </c>
      <c r="CE160" s="48">
        <v>51.219579985116297</v>
      </c>
      <c r="CF160" s="48">
        <v>51.219579985116297</v>
      </c>
      <c r="CG160" s="48">
        <v>51.219579985116297</v>
      </c>
      <c r="CH160" s="48">
        <v>51.219579985116297</v>
      </c>
      <c r="CI160" s="48">
        <v>51.219579985116297</v>
      </c>
      <c r="CJ160" s="48">
        <v>51.219579985116297</v>
      </c>
      <c r="CK160" s="48">
        <v>51.219579985116297</v>
      </c>
      <c r="CL160" s="48">
        <v>51.219579985116297</v>
      </c>
      <c r="CM160" s="48">
        <v>51.219579985116297</v>
      </c>
      <c r="CN160" s="48">
        <v>51.219579985116297</v>
      </c>
      <c r="CO160" s="48">
        <v>51.219579985116297</v>
      </c>
      <c r="CP160" s="48">
        <v>51.219579985116297</v>
      </c>
      <c r="CQ160" s="48">
        <v>51.219579985116297</v>
      </c>
      <c r="CR160" s="48">
        <v>51.219579985116297</v>
      </c>
      <c r="CS160" s="48">
        <v>51.219579985116297</v>
      </c>
      <c r="CT160" s="48">
        <v>51.219579985116297</v>
      </c>
      <c r="CU160" s="48">
        <v>51.219579985116297</v>
      </c>
      <c r="CV160" s="48">
        <v>51.219579985116297</v>
      </c>
      <c r="CW160" s="48">
        <v>51.219579985116297</v>
      </c>
      <c r="CX160" s="48">
        <v>51.219579985116297</v>
      </c>
      <c r="CY160" s="48">
        <v>51.219579985116297</v>
      </c>
      <c r="CZ160" s="48">
        <v>51.219579985116297</v>
      </c>
      <c r="DC160" s="48">
        <v>37.429693066046603</v>
      </c>
      <c r="DD160" s="48">
        <v>37.429693066046603</v>
      </c>
      <c r="DE160" s="48">
        <v>37.429693066046603</v>
      </c>
      <c r="DF160" s="48">
        <v>37.429693066046603</v>
      </c>
      <c r="DG160" s="48">
        <v>37.429693066046603</v>
      </c>
      <c r="DH160" s="48">
        <v>37.429693066046603</v>
      </c>
      <c r="DI160" s="48">
        <v>37.429693066046603</v>
      </c>
      <c r="DJ160" s="48">
        <v>37.429693066046603</v>
      </c>
      <c r="DK160" s="48">
        <v>37.429693066046603</v>
      </c>
      <c r="DL160" s="48">
        <v>37.429693066046603</v>
      </c>
      <c r="DM160" s="48">
        <v>37.429693066046603</v>
      </c>
      <c r="DN160" s="48">
        <v>37.429693066046603</v>
      </c>
      <c r="DO160" s="48">
        <v>37.429693066046603</v>
      </c>
      <c r="DP160" s="48">
        <v>37.429693066046603</v>
      </c>
      <c r="DQ160" s="48">
        <v>37.429693066046603</v>
      </c>
      <c r="DR160" s="48">
        <v>37.429693066046603</v>
      </c>
      <c r="DS160" s="48">
        <v>37.429693066046603</v>
      </c>
      <c r="DT160" s="48">
        <v>37.429693066046603</v>
      </c>
      <c r="DU160" s="48">
        <v>37.429693066046603</v>
      </c>
      <c r="DV160" s="48">
        <v>37.429693066046603</v>
      </c>
      <c r="DW160" s="48">
        <v>37.429693066046603</v>
      </c>
      <c r="DX160" s="48">
        <v>37.429693066046603</v>
      </c>
      <c r="DY160" s="48">
        <v>37.429693066046603</v>
      </c>
      <c r="DZ160" s="48">
        <v>37.429693066046603</v>
      </c>
      <c r="EB160" s="48">
        <v>81.754329591627993</v>
      </c>
      <c r="EC160" s="48">
        <v>81.754329591627993</v>
      </c>
      <c r="ED160" s="48">
        <v>81.754329591627993</v>
      </c>
      <c r="EE160" s="48">
        <v>81.754329591627993</v>
      </c>
      <c r="EF160" s="48">
        <v>81.754329591627993</v>
      </c>
      <c r="EG160" s="48">
        <v>81.754329591627993</v>
      </c>
      <c r="EH160" s="48">
        <v>81.754329591627993</v>
      </c>
      <c r="EI160" s="48">
        <v>81.754329591627993</v>
      </c>
      <c r="EJ160" s="48">
        <v>81.754329591627993</v>
      </c>
      <c r="EK160" s="48">
        <v>81.754329591627993</v>
      </c>
      <c r="EL160" s="48">
        <v>81.754329591627993</v>
      </c>
      <c r="EM160" s="48">
        <v>81.754329591627993</v>
      </c>
      <c r="EN160" s="48">
        <v>81.754329591627993</v>
      </c>
      <c r="EO160" s="48">
        <v>81.754329591627993</v>
      </c>
      <c r="EP160" s="48">
        <v>81.754329591627993</v>
      </c>
      <c r="EQ160" s="48">
        <v>81.754329591627993</v>
      </c>
      <c r="ER160" s="48">
        <v>81.754329591627993</v>
      </c>
      <c r="ES160" s="48">
        <v>81.754329591627993</v>
      </c>
      <c r="ET160" s="48">
        <v>81.754329591627993</v>
      </c>
      <c r="EU160" s="48">
        <v>81.754329591627993</v>
      </c>
      <c r="EV160" s="48">
        <v>81.754329591627993</v>
      </c>
      <c r="EW160" s="48">
        <v>81.754329591627993</v>
      </c>
      <c r="EX160" s="48">
        <v>81.754329591627993</v>
      </c>
      <c r="EY160" s="48">
        <v>81.754329591627993</v>
      </c>
      <c r="FB160" s="48">
        <v>33.489725374883797</v>
      </c>
      <c r="FC160" s="48">
        <v>33.489725374883797</v>
      </c>
      <c r="FD160" s="48">
        <v>33.489725374883797</v>
      </c>
      <c r="FE160" s="48">
        <v>33.489725374883797</v>
      </c>
      <c r="FF160" s="48">
        <v>33.489725374883797</v>
      </c>
      <c r="FG160" s="48">
        <v>33.489725374883797</v>
      </c>
      <c r="FH160" s="48">
        <v>33.489725374883797</v>
      </c>
      <c r="FI160" s="48">
        <v>33.489725374883797</v>
      </c>
      <c r="FJ160" s="48">
        <v>33.489725374883797</v>
      </c>
      <c r="FK160" s="48">
        <v>33.489725374883797</v>
      </c>
      <c r="FL160" s="48">
        <v>33.489725374883797</v>
      </c>
      <c r="FM160" s="48">
        <v>33.489725374883797</v>
      </c>
      <c r="FN160" s="48">
        <v>33.489725374883797</v>
      </c>
      <c r="FO160" s="48">
        <v>33.489725374883797</v>
      </c>
      <c r="FP160" s="48">
        <v>33.489725374883797</v>
      </c>
      <c r="FQ160" s="48">
        <v>33.489725374883797</v>
      </c>
      <c r="FR160" s="48">
        <v>33.489725374883797</v>
      </c>
      <c r="FS160" s="48">
        <v>33.489725374883797</v>
      </c>
      <c r="FT160" s="48">
        <v>33.489725374883797</v>
      </c>
      <c r="FU160" s="48">
        <v>33.489725374883797</v>
      </c>
      <c r="FV160" s="48">
        <v>33.489725374883797</v>
      </c>
      <c r="FW160" s="48">
        <v>33.489725374883797</v>
      </c>
      <c r="FX160" s="48">
        <v>33.489725374883797</v>
      </c>
      <c r="FY160" s="48">
        <v>33.489725374883797</v>
      </c>
      <c r="GA160" s="48">
        <v>66.979450749767494</v>
      </c>
      <c r="GB160" s="48">
        <v>66.979450749767494</v>
      </c>
      <c r="GC160" s="48">
        <v>66.979450749767494</v>
      </c>
      <c r="GD160" s="48">
        <v>66.979450749767494</v>
      </c>
      <c r="GE160" s="48">
        <v>66.979450749767494</v>
      </c>
      <c r="GF160" s="48">
        <v>66.979450749767494</v>
      </c>
      <c r="GG160" s="48">
        <v>66.979450749767494</v>
      </c>
      <c r="GH160" s="48">
        <v>66.979450749767494</v>
      </c>
      <c r="GI160" s="48">
        <v>66.979450749767494</v>
      </c>
      <c r="GJ160" s="48">
        <v>66.979450749767494</v>
      </c>
      <c r="GK160" s="48">
        <v>66.979450749767494</v>
      </c>
      <c r="GL160" s="48">
        <v>66.979450749767494</v>
      </c>
      <c r="GM160" s="48">
        <v>66.979450749767494</v>
      </c>
      <c r="GN160" s="48">
        <v>66.979450749767494</v>
      </c>
      <c r="GO160" s="48">
        <v>66.979450749767494</v>
      </c>
      <c r="GP160" s="48">
        <v>66.979450749767494</v>
      </c>
      <c r="GQ160" s="48">
        <v>66.979450749767494</v>
      </c>
      <c r="GR160" s="48">
        <v>66.979450749767494</v>
      </c>
      <c r="GS160" s="48">
        <v>66.979450749767494</v>
      </c>
      <c r="GT160" s="48">
        <v>66.979450749767494</v>
      </c>
      <c r="GU160" s="48">
        <v>66.979450749767494</v>
      </c>
      <c r="GV160" s="48">
        <v>66.979450749767494</v>
      </c>
      <c r="GW160" s="48">
        <v>66.979450749767494</v>
      </c>
      <c r="GX160" s="48">
        <v>66.979450749767494</v>
      </c>
    </row>
    <row r="161" spans="2:206">
      <c r="B161" s="48" t="s">
        <v>165</v>
      </c>
      <c r="C161" s="48" t="s">
        <v>639</v>
      </c>
      <c r="D161" s="48" t="s">
        <v>192</v>
      </c>
      <c r="E161" s="48" t="s">
        <v>316</v>
      </c>
      <c r="G161" s="48">
        <v>1.58672566883721</v>
      </c>
      <c r="H161" s="48">
        <v>1.58672566883721</v>
      </c>
      <c r="I161" s="48">
        <v>1.58672566883721</v>
      </c>
      <c r="J161" s="48">
        <v>1.58672566883721</v>
      </c>
      <c r="K161" s="48">
        <v>1.58672566883721</v>
      </c>
      <c r="L161" s="48">
        <v>1.58672566883721</v>
      </c>
      <c r="M161" s="48">
        <v>1.58672566883721</v>
      </c>
      <c r="N161" s="48">
        <v>1.58672566883721</v>
      </c>
      <c r="O161" s="48">
        <v>1.58672566883721</v>
      </c>
      <c r="P161" s="53">
        <v>1.58672566883721</v>
      </c>
      <c r="Q161" s="48">
        <v>1.58672566883721</v>
      </c>
      <c r="R161" s="48">
        <v>1.58672566883721</v>
      </c>
      <c r="S161" s="48">
        <v>1.58672566883721</v>
      </c>
      <c r="T161" s="48">
        <v>1.58672566883721</v>
      </c>
      <c r="U161" s="48">
        <v>1.58672566883721</v>
      </c>
      <c r="V161" s="48">
        <v>1.58672566883721</v>
      </c>
      <c r="W161" s="48">
        <v>1.58672566883721</v>
      </c>
      <c r="X161" s="48">
        <v>1.58672566883721</v>
      </c>
      <c r="Y161" s="48">
        <v>1.58672566883721</v>
      </c>
      <c r="Z161" s="48">
        <v>1.58672566883721</v>
      </c>
      <c r="AA161" s="48">
        <v>1.58672566883721</v>
      </c>
      <c r="AB161" s="48">
        <v>1.58672566883721</v>
      </c>
      <c r="AC161" s="48">
        <v>1.58672566883721</v>
      </c>
      <c r="AD161" s="48">
        <v>1.58672566883721</v>
      </c>
      <c r="AF161" s="48">
        <v>2.96648712</v>
      </c>
      <c r="AG161" s="48">
        <v>2.96648712</v>
      </c>
      <c r="AH161" s="48">
        <v>2.9664871199992802</v>
      </c>
      <c r="AI161" s="48">
        <v>2.96648712</v>
      </c>
      <c r="AJ161" s="48">
        <v>2.96648712</v>
      </c>
      <c r="AK161" s="48">
        <v>2.96648712</v>
      </c>
      <c r="AL161" s="48">
        <v>2.96648712</v>
      </c>
      <c r="AM161" s="48">
        <v>2.96648712</v>
      </c>
      <c r="AN161" s="48">
        <v>2.96648712</v>
      </c>
      <c r="AO161" s="48">
        <v>2.96648712</v>
      </c>
      <c r="AP161" s="48">
        <v>2.96648712</v>
      </c>
      <c r="AQ161" s="48">
        <v>2.96648712</v>
      </c>
      <c r="AR161" s="48">
        <v>2.96648712</v>
      </c>
      <c r="AS161" s="48">
        <v>2.96648712</v>
      </c>
      <c r="AT161" s="48">
        <v>2.96648712</v>
      </c>
      <c r="AU161" s="48">
        <v>2.96648712</v>
      </c>
      <c r="AV161" s="48">
        <v>2.96648712</v>
      </c>
      <c r="AW161" s="48">
        <v>2.96648712</v>
      </c>
      <c r="AX161" s="48">
        <v>2.96648712</v>
      </c>
      <c r="AY161" s="48">
        <v>2.96648712</v>
      </c>
      <c r="AZ161" s="48">
        <v>2.96648712</v>
      </c>
      <c r="BA161" s="48">
        <v>2.96648712</v>
      </c>
      <c r="BB161" s="48">
        <v>2.96648712</v>
      </c>
      <c r="BC161" s="48">
        <v>2.96648712</v>
      </c>
      <c r="BD161" s="48">
        <v>1.65571374139535</v>
      </c>
      <c r="BE161" s="48">
        <v>1.65571374139535</v>
      </c>
      <c r="BF161" s="48">
        <v>1.65571374139535</v>
      </c>
      <c r="BG161" s="48">
        <v>1.65571374139535</v>
      </c>
      <c r="BH161" s="48">
        <v>1.65571374139535</v>
      </c>
      <c r="BI161" s="48">
        <v>1.65571374139535</v>
      </c>
      <c r="BJ161" s="48">
        <v>1.65571374139535</v>
      </c>
      <c r="BK161" s="48">
        <v>1.65571374139535</v>
      </c>
      <c r="BL161" s="48">
        <v>1.65571374139535</v>
      </c>
      <c r="BM161" s="48">
        <v>1.65571374139535</v>
      </c>
      <c r="BN161" s="48">
        <v>1.65571374139535</v>
      </c>
      <c r="BO161" s="48">
        <v>1.65571374139535</v>
      </c>
      <c r="BP161" s="48">
        <v>1.65571374139535</v>
      </c>
      <c r="BQ161" s="48">
        <v>1.65571374139535</v>
      </c>
      <c r="BR161" s="48">
        <v>1.65571374139535</v>
      </c>
      <c r="BS161" s="48">
        <v>1.65571374139535</v>
      </c>
      <c r="BT161" s="48">
        <v>1.65571374139535</v>
      </c>
      <c r="BU161" s="48">
        <v>1.65571374139535</v>
      </c>
      <c r="BV161" s="48">
        <v>1.65571374139535</v>
      </c>
      <c r="BW161" s="48">
        <v>1.65571374139535</v>
      </c>
      <c r="BX161" s="48">
        <v>1.65571374139535</v>
      </c>
      <c r="BY161" s="48">
        <v>1.65571374139535</v>
      </c>
      <c r="BZ161" s="48">
        <v>1.65571374139535</v>
      </c>
      <c r="CA161" s="48">
        <v>1.65571374139535</v>
      </c>
      <c r="CC161" s="48">
        <v>3.5873797730232599</v>
      </c>
      <c r="CD161" s="48">
        <v>3.5873797730232599</v>
      </c>
      <c r="CE161" s="48">
        <v>3.5873797730232599</v>
      </c>
      <c r="CF161" s="48">
        <v>3.5873797730232599</v>
      </c>
      <c r="CG161" s="48">
        <v>3.5873797730232599</v>
      </c>
      <c r="CH161" s="48">
        <v>3.5873797730232599</v>
      </c>
      <c r="CI161" s="48">
        <v>3.5873797730232599</v>
      </c>
      <c r="CJ161" s="48">
        <v>3.5873797730232599</v>
      </c>
      <c r="CK161" s="48">
        <v>3.5873797730232599</v>
      </c>
      <c r="CL161" s="48">
        <v>3.5873797730232599</v>
      </c>
      <c r="CM161" s="48">
        <v>3.5873797730232599</v>
      </c>
      <c r="CN161" s="48">
        <v>3.5873797730232599</v>
      </c>
      <c r="CO161" s="48">
        <v>3.5873797730232599</v>
      </c>
      <c r="CP161" s="48">
        <v>3.5873797730232599</v>
      </c>
      <c r="CQ161" s="48">
        <v>3.5873797730232599</v>
      </c>
      <c r="CR161" s="48">
        <v>3.5873797730232599</v>
      </c>
      <c r="CS161" s="48">
        <v>3.5873797730232599</v>
      </c>
      <c r="CT161" s="48">
        <v>3.5873797730232599</v>
      </c>
      <c r="CU161" s="48">
        <v>3.5873797730232599</v>
      </c>
      <c r="CV161" s="48">
        <v>3.5873797730232599</v>
      </c>
      <c r="CW161" s="48">
        <v>3.5873797730232599</v>
      </c>
      <c r="CX161" s="48">
        <v>3.5873797730232599</v>
      </c>
      <c r="CY161" s="48">
        <v>3.5873797730232599</v>
      </c>
      <c r="CZ161" s="48">
        <v>3.5873797730232599</v>
      </c>
      <c r="DC161" s="48">
        <v>2.6215467572093099</v>
      </c>
      <c r="DD161" s="48">
        <v>2.6215467572093099</v>
      </c>
      <c r="DE161" s="48">
        <v>2.6215467572093099</v>
      </c>
      <c r="DF161" s="48">
        <v>2.6215467572093099</v>
      </c>
      <c r="DG161" s="48">
        <v>2.6215467572093099</v>
      </c>
      <c r="DH161" s="48">
        <v>2.6215467572093099</v>
      </c>
      <c r="DI161" s="48">
        <v>2.6215467572093099</v>
      </c>
      <c r="DJ161" s="48">
        <v>2.6215467572093099</v>
      </c>
      <c r="DK161" s="48">
        <v>2.6215467572093099</v>
      </c>
      <c r="DL161" s="48">
        <v>2.6215467572093099</v>
      </c>
      <c r="DM161" s="48">
        <v>2.6215467572093099</v>
      </c>
      <c r="DN161" s="48">
        <v>2.6215467572093099</v>
      </c>
      <c r="DO161" s="48">
        <v>2.6215467572093099</v>
      </c>
      <c r="DP161" s="48">
        <v>2.6215467572093099</v>
      </c>
      <c r="DQ161" s="48">
        <v>2.6215467572093099</v>
      </c>
      <c r="DR161" s="48">
        <v>2.6215467572093099</v>
      </c>
      <c r="DS161" s="48">
        <v>2.6215467572093099</v>
      </c>
      <c r="DT161" s="48">
        <v>2.6215467572093099</v>
      </c>
      <c r="DU161" s="48">
        <v>2.6215467572093099</v>
      </c>
      <c r="DV161" s="48">
        <v>2.6215467572093099</v>
      </c>
      <c r="DW161" s="48">
        <v>2.6215467572093099</v>
      </c>
      <c r="DX161" s="48">
        <v>2.6215467572093099</v>
      </c>
      <c r="DY161" s="48">
        <v>2.6215467572093099</v>
      </c>
      <c r="DZ161" s="48">
        <v>2.6215467572093099</v>
      </c>
      <c r="EB161" s="48">
        <v>5.7260100223255899</v>
      </c>
      <c r="EC161" s="48">
        <v>5.7260100223255899</v>
      </c>
      <c r="ED161" s="48">
        <v>5.7260100223255899</v>
      </c>
      <c r="EE161" s="48">
        <v>5.7260100223255899</v>
      </c>
      <c r="EF161" s="48">
        <v>5.7260100223255899</v>
      </c>
      <c r="EG161" s="48">
        <v>5.7260100223255899</v>
      </c>
      <c r="EH161" s="48">
        <v>5.7260100223255899</v>
      </c>
      <c r="EI161" s="48">
        <v>5.7260100223255899</v>
      </c>
      <c r="EJ161" s="48">
        <v>5.7260100223255899</v>
      </c>
      <c r="EK161" s="48">
        <v>5.7260100223255899</v>
      </c>
      <c r="EL161" s="48">
        <v>5.7260100223255899</v>
      </c>
      <c r="EM161" s="48">
        <v>5.7260100223255899</v>
      </c>
      <c r="EN161" s="48">
        <v>5.7260100223255899</v>
      </c>
      <c r="EO161" s="48">
        <v>5.7260100223255899</v>
      </c>
      <c r="EP161" s="48">
        <v>5.7260100223255899</v>
      </c>
      <c r="EQ161" s="48">
        <v>5.7260100223255899</v>
      </c>
      <c r="ER161" s="48">
        <v>5.7260100223255899</v>
      </c>
      <c r="ES161" s="48">
        <v>5.7260100223255899</v>
      </c>
      <c r="ET161" s="48">
        <v>5.7260100223255899</v>
      </c>
      <c r="EU161" s="48">
        <v>5.7260100223255899</v>
      </c>
      <c r="EV161" s="48">
        <v>5.7260100223255899</v>
      </c>
      <c r="EW161" s="48">
        <v>5.7260100223255899</v>
      </c>
      <c r="EX161" s="48">
        <v>5.7260100223255899</v>
      </c>
      <c r="EY161" s="48">
        <v>5.7260100223255899</v>
      </c>
      <c r="FB161" s="48">
        <v>2.3455944669767499</v>
      </c>
      <c r="FC161" s="48">
        <v>2.3455944669767499</v>
      </c>
      <c r="FD161" s="48">
        <v>2.3455944669767499</v>
      </c>
      <c r="FE161" s="48">
        <v>2.3455944669767499</v>
      </c>
      <c r="FF161" s="48">
        <v>2.3455944669767499</v>
      </c>
      <c r="FG161" s="48">
        <v>2.3455944669767499</v>
      </c>
      <c r="FH161" s="48">
        <v>2.3455944669767499</v>
      </c>
      <c r="FI161" s="48">
        <v>2.3455944669767499</v>
      </c>
      <c r="FJ161" s="48">
        <v>2.3455944669767499</v>
      </c>
      <c r="FK161" s="48">
        <v>2.3455944669767499</v>
      </c>
      <c r="FL161" s="48">
        <v>2.3455944669767499</v>
      </c>
      <c r="FM161" s="48">
        <v>2.3455944669767499</v>
      </c>
      <c r="FN161" s="48">
        <v>2.3455944669767499</v>
      </c>
      <c r="FO161" s="48">
        <v>2.3455944669767499</v>
      </c>
      <c r="FP161" s="48">
        <v>2.3455944669767499</v>
      </c>
      <c r="FQ161" s="48">
        <v>2.3455944669767499</v>
      </c>
      <c r="FR161" s="48">
        <v>2.3455944669767499</v>
      </c>
      <c r="FS161" s="48">
        <v>2.3455944669767499</v>
      </c>
      <c r="FT161" s="48">
        <v>2.3455944669767499</v>
      </c>
      <c r="FU161" s="48">
        <v>2.3455944669767499</v>
      </c>
      <c r="FV161" s="48">
        <v>2.3455944669767499</v>
      </c>
      <c r="FW161" s="48">
        <v>2.3455944669767499</v>
      </c>
      <c r="FX161" s="48">
        <v>2.3455944669767499</v>
      </c>
      <c r="FY161" s="48">
        <v>2.3455944669767499</v>
      </c>
      <c r="GA161" s="48">
        <v>4.69118893395349</v>
      </c>
      <c r="GB161" s="48">
        <v>4.69118893395349</v>
      </c>
      <c r="GC161" s="48">
        <v>4.69118893395349</v>
      </c>
      <c r="GD161" s="48">
        <v>4.69118893395349</v>
      </c>
      <c r="GE161" s="48">
        <v>4.69118893395349</v>
      </c>
      <c r="GF161" s="48">
        <v>4.69118893395349</v>
      </c>
      <c r="GG161" s="48">
        <v>4.69118893395349</v>
      </c>
      <c r="GH161" s="48">
        <v>4.69118893395349</v>
      </c>
      <c r="GI161" s="48">
        <v>4.69118893395349</v>
      </c>
      <c r="GJ161" s="48">
        <v>4.69118893395349</v>
      </c>
      <c r="GK161" s="48">
        <v>4.69118893395349</v>
      </c>
      <c r="GL161" s="48">
        <v>4.69118893395349</v>
      </c>
      <c r="GM161" s="48">
        <v>4.69118893395349</v>
      </c>
      <c r="GN161" s="48">
        <v>4.69118893395349</v>
      </c>
      <c r="GO161" s="48">
        <v>4.69118893395349</v>
      </c>
      <c r="GP161" s="48">
        <v>4.69118893395349</v>
      </c>
      <c r="GQ161" s="48">
        <v>4.69118893395349</v>
      </c>
      <c r="GR161" s="48">
        <v>4.69118893395349</v>
      </c>
      <c r="GS161" s="48">
        <v>4.69118893395349</v>
      </c>
      <c r="GT161" s="48">
        <v>4.69118893395349</v>
      </c>
      <c r="GU161" s="48">
        <v>4.69118893395349</v>
      </c>
      <c r="GV161" s="48">
        <v>4.69118893395349</v>
      </c>
      <c r="GW161" s="48">
        <v>4.69118893395349</v>
      </c>
      <c r="GX161" s="48">
        <v>4.69118893395349</v>
      </c>
    </row>
    <row r="162" spans="2:206">
      <c r="B162" s="48" t="s">
        <v>165</v>
      </c>
      <c r="C162" s="48" t="s">
        <v>639</v>
      </c>
      <c r="D162" s="48" t="s">
        <v>194</v>
      </c>
      <c r="E162" s="48" t="s">
        <v>417</v>
      </c>
      <c r="G162" s="48">
        <v>156.069964933954</v>
      </c>
      <c r="H162" s="48">
        <v>138.78432884092999</v>
      </c>
      <c r="I162" s="48">
        <v>136.92432812651199</v>
      </c>
      <c r="J162" s="48">
        <v>139.30621146418599</v>
      </c>
      <c r="K162" s="48">
        <v>139.78998837209301</v>
      </c>
      <c r="L162" s="48">
        <v>142.13984081860499</v>
      </c>
      <c r="M162" s="48">
        <v>145.067906076279</v>
      </c>
      <c r="N162" s="53">
        <v>143.644740446512</v>
      </c>
      <c r="O162" s="53">
        <v>143.66683071627901</v>
      </c>
      <c r="P162" s="48">
        <v>145.71625549395401</v>
      </c>
      <c r="Q162" s="53">
        <v>175.52983582883701</v>
      </c>
      <c r="R162" s="53">
        <v>161.311985949768</v>
      </c>
      <c r="S162" s="48">
        <v>180.046743739535</v>
      </c>
      <c r="T162" s="48">
        <v>179.53535399441901</v>
      </c>
      <c r="U162" s="48">
        <v>156.25386642976801</v>
      </c>
      <c r="V162" s="48">
        <v>145.30924227348899</v>
      </c>
      <c r="W162" s="48">
        <v>144.72992494883701</v>
      </c>
      <c r="X162" s="48">
        <v>164.959089488372</v>
      </c>
      <c r="Y162" s="48">
        <v>162.627461514419</v>
      </c>
      <c r="Z162" s="48">
        <v>163.55470058790701</v>
      </c>
      <c r="AA162" s="48">
        <v>164.356025123721</v>
      </c>
      <c r="AB162" s="48">
        <v>162.349676372093</v>
      </c>
      <c r="AC162" s="48">
        <v>154.99527330976801</v>
      </c>
      <c r="AD162" s="48">
        <v>143.18194929488399</v>
      </c>
      <c r="AF162" s="48">
        <v>262.15802927999999</v>
      </c>
      <c r="AG162" s="48">
        <v>232.98737184000001</v>
      </c>
      <c r="AH162" s="48">
        <v>227.41714224</v>
      </c>
      <c r="AI162" s="48">
        <v>230.25439728000001</v>
      </c>
      <c r="AJ162" s="48">
        <v>233.87633711999999</v>
      </c>
      <c r="AK162" s="48">
        <v>248.92783055999999</v>
      </c>
      <c r="AL162" s="48">
        <v>260.97583967999998</v>
      </c>
      <c r="AM162" s="48">
        <v>269.04157343999998</v>
      </c>
      <c r="AN162" s="48">
        <v>278.21102832000003</v>
      </c>
      <c r="AO162" s="48">
        <v>281.79683136</v>
      </c>
      <c r="AP162" s="48">
        <v>334.05374160000002</v>
      </c>
      <c r="AQ162" s="48">
        <v>272.00892096000001</v>
      </c>
      <c r="AR162" s="48">
        <v>334.4512464</v>
      </c>
      <c r="AS162" s="53">
        <v>336.70205279999999</v>
      </c>
      <c r="AT162" s="48">
        <v>302.40616463999999</v>
      </c>
      <c r="AU162" s="48">
        <v>279.68540976000003</v>
      </c>
      <c r="AV162" s="48">
        <v>276.42896783999998</v>
      </c>
      <c r="AW162" s="48">
        <v>279.14852015999998</v>
      </c>
      <c r="AX162" s="48">
        <v>280.63942128000002</v>
      </c>
      <c r="AY162" s="48">
        <v>283.76473823999999</v>
      </c>
      <c r="AZ162" s="48">
        <v>276.27512832000002</v>
      </c>
      <c r="BA162" s="48">
        <v>264.57403248000003</v>
      </c>
      <c r="BB162" s="48">
        <v>256.43912255999999</v>
      </c>
      <c r="BC162" s="48">
        <v>235.78952255999999</v>
      </c>
      <c r="BD162" s="48">
        <v>118.36369928930201</v>
      </c>
      <c r="BE162" s="48">
        <v>103.42280126511599</v>
      </c>
      <c r="BF162" s="48">
        <v>105.072656282791</v>
      </c>
      <c r="BG162" s="48">
        <v>107.34545690790701</v>
      </c>
      <c r="BH162" s="48">
        <v>102.238570716279</v>
      </c>
      <c r="BI162" s="48">
        <v>105.217875795349</v>
      </c>
      <c r="BJ162" s="48">
        <v>109.021820249302</v>
      </c>
      <c r="BK162" s="48">
        <v>111.915261410233</v>
      </c>
      <c r="BL162" s="48">
        <v>119.79572503814001</v>
      </c>
      <c r="BM162" s="48">
        <v>119.787657287442</v>
      </c>
      <c r="BN162" s="48">
        <v>119.810131735814</v>
      </c>
      <c r="BO162" s="48">
        <v>121.581003013954</v>
      </c>
      <c r="BP162" s="48">
        <v>130.24922487069799</v>
      </c>
      <c r="BQ162" s="48">
        <v>134.80923281860501</v>
      </c>
      <c r="BR162" s="48">
        <v>139.92591556465101</v>
      </c>
      <c r="BS162" s="48">
        <v>136.09373398325599</v>
      </c>
      <c r="BT162" s="48">
        <v>135.75373591813999</v>
      </c>
      <c r="BU162" s="48">
        <v>120.30341706418599</v>
      </c>
      <c r="BV162" s="48">
        <v>121.280767434419</v>
      </c>
      <c r="BW162" s="48">
        <v>119.563489071628</v>
      </c>
      <c r="BX162" s="48">
        <v>117.595534169302</v>
      </c>
      <c r="BY162" s="48">
        <v>111.460009763721</v>
      </c>
      <c r="BZ162" s="48">
        <v>96.736941008372199</v>
      </c>
      <c r="CA162" s="48">
        <v>83.110510080000097</v>
      </c>
      <c r="CC162" s="48">
        <v>309.38825061209297</v>
      </c>
      <c r="CD162" s="48">
        <v>300.34228514232598</v>
      </c>
      <c r="CE162" s="48">
        <v>302.202670035349</v>
      </c>
      <c r="CF162" s="53">
        <v>305.828547706047</v>
      </c>
      <c r="CG162" s="48">
        <v>284.32799209674499</v>
      </c>
      <c r="CH162" s="48">
        <v>277.34842729674398</v>
      </c>
      <c r="CI162" s="48">
        <v>285.78133975814001</v>
      </c>
      <c r="CJ162" s="48">
        <v>293.18417333581402</v>
      </c>
      <c r="CK162" s="48">
        <v>299.20108259721002</v>
      </c>
      <c r="CL162" s="48">
        <v>298.33207059348899</v>
      </c>
      <c r="CM162" s="48">
        <v>295.923558876279</v>
      </c>
      <c r="CN162" s="48">
        <v>309.98632065488403</v>
      </c>
      <c r="CO162" s="48">
        <v>307.012201986977</v>
      </c>
      <c r="CP162" s="48">
        <v>313.099031754419</v>
      </c>
      <c r="CQ162" s="48">
        <v>311.95658062883803</v>
      </c>
      <c r="CR162" s="48">
        <v>298.00494251162797</v>
      </c>
      <c r="CS162" s="48">
        <v>288.86158776558199</v>
      </c>
      <c r="CT162" s="48">
        <v>312.94295919627899</v>
      </c>
      <c r="CU162" s="48">
        <v>306.09324676465201</v>
      </c>
      <c r="CV162" s="48">
        <v>294.58632919813999</v>
      </c>
      <c r="CW162" s="53">
        <v>285.57906972279102</v>
      </c>
      <c r="CX162" s="48">
        <v>281.45625702697703</v>
      </c>
      <c r="CY162" s="48">
        <v>262.75626740093099</v>
      </c>
      <c r="CZ162" s="48">
        <v>250.62755676279099</v>
      </c>
      <c r="DC162" s="48">
        <v>141.68305245767499</v>
      </c>
      <c r="DD162" s="48">
        <v>121.043104945116</v>
      </c>
      <c r="DE162" s="48">
        <v>122.443676070698</v>
      </c>
      <c r="DF162" s="48">
        <v>126.95835094325599</v>
      </c>
      <c r="DG162" s="48">
        <v>128.56695478325599</v>
      </c>
      <c r="DH162" s="53">
        <v>166.67161364092999</v>
      </c>
      <c r="DI162" s="48">
        <v>175.17266978232601</v>
      </c>
      <c r="DJ162" s="48">
        <v>166.48091698604699</v>
      </c>
      <c r="DK162" s="48">
        <v>151.88395485767501</v>
      </c>
      <c r="DL162" s="48">
        <v>139.60181288930201</v>
      </c>
      <c r="DM162" s="48">
        <v>137.640100889302</v>
      </c>
      <c r="DN162" s="48">
        <v>146.24608581209301</v>
      </c>
      <c r="DO162" s="48">
        <v>142.723216029768</v>
      </c>
      <c r="DP162" s="48">
        <v>147.838266016744</v>
      </c>
      <c r="DQ162" s="48">
        <v>144.675803787907</v>
      </c>
      <c r="DR162" s="48">
        <v>147.16763424000001</v>
      </c>
      <c r="DS162" s="48">
        <v>151.90494061395401</v>
      </c>
      <c r="DT162" s="48">
        <v>146.80083971720899</v>
      </c>
      <c r="DU162" s="48">
        <v>142.93124874418601</v>
      </c>
      <c r="DV162" s="48">
        <v>140.99599704558199</v>
      </c>
      <c r="DW162" s="48">
        <v>139.495059259535</v>
      </c>
      <c r="DX162" s="48">
        <v>132.97213875348899</v>
      </c>
      <c r="DY162" s="48">
        <v>120.32320226232601</v>
      </c>
      <c r="DZ162" s="48">
        <v>118.915331743256</v>
      </c>
      <c r="EB162" s="48">
        <v>324.81114871813998</v>
      </c>
      <c r="EC162" s="48">
        <v>268.32961845209297</v>
      </c>
      <c r="ED162" s="48">
        <v>255.758238016745</v>
      </c>
      <c r="EE162" s="48">
        <v>253.44843618976799</v>
      </c>
      <c r="EF162" s="48">
        <v>254.43892066604701</v>
      </c>
      <c r="EG162" s="48">
        <v>340.73064569302397</v>
      </c>
      <c r="EH162" s="48">
        <v>354.60938592000002</v>
      </c>
      <c r="EI162" s="48">
        <v>330.83377263627898</v>
      </c>
      <c r="EJ162" s="48">
        <v>287.66299854139601</v>
      </c>
      <c r="EK162" s="48">
        <v>261.15109715721002</v>
      </c>
      <c r="EL162" s="53">
        <v>256.38003108837199</v>
      </c>
      <c r="EM162" s="48">
        <v>327.99185943069801</v>
      </c>
      <c r="EN162" s="48">
        <v>285.52259546790702</v>
      </c>
      <c r="EO162" s="48">
        <v>309.31016631069798</v>
      </c>
      <c r="EP162" s="48">
        <v>301.41618439813999</v>
      </c>
      <c r="EQ162" s="48">
        <v>297.94052056186098</v>
      </c>
      <c r="ER162" s="48">
        <v>308.40338474790701</v>
      </c>
      <c r="ES162" s="48">
        <v>324.04387201116299</v>
      </c>
      <c r="ET162" s="48">
        <v>324.55007534511702</v>
      </c>
      <c r="EU162" s="48">
        <v>326.84991253953501</v>
      </c>
      <c r="EV162" s="48">
        <v>326.77019547907003</v>
      </c>
      <c r="EW162" s="48">
        <v>314.92822614697701</v>
      </c>
      <c r="EX162" s="48">
        <v>290.65836708837202</v>
      </c>
      <c r="EY162" s="48">
        <v>275.85092310697701</v>
      </c>
      <c r="FB162" s="48">
        <v>309.75235588465199</v>
      </c>
      <c r="FC162" s="48">
        <v>290.43926522790701</v>
      </c>
      <c r="FD162" s="48">
        <v>289.53471670325598</v>
      </c>
      <c r="FE162" s="48">
        <v>287.16803243162798</v>
      </c>
      <c r="FF162" s="48">
        <v>267.11040363907</v>
      </c>
      <c r="FG162" s="48">
        <v>261.80883493953502</v>
      </c>
      <c r="FH162" s="48">
        <v>273.42918123906998</v>
      </c>
      <c r="FI162" s="48">
        <v>280.17900723348902</v>
      </c>
      <c r="FJ162" s="48">
        <v>285.45771730604702</v>
      </c>
      <c r="FK162" s="48">
        <v>284.16620488186101</v>
      </c>
      <c r="FL162" s="48">
        <v>296.65191348837197</v>
      </c>
      <c r="FM162" s="48">
        <v>317.43775282604702</v>
      </c>
      <c r="FN162" s="48">
        <v>304.48425874604698</v>
      </c>
      <c r="FO162" s="53">
        <v>306.60766191627903</v>
      </c>
      <c r="FP162" s="48">
        <v>309.60132567069797</v>
      </c>
      <c r="FQ162" s="48">
        <v>307.10483705302403</v>
      </c>
      <c r="FR162" s="48">
        <v>313.80241475720999</v>
      </c>
      <c r="FS162" s="48">
        <v>321.37433494325597</v>
      </c>
      <c r="FT162" s="48">
        <v>317.76675377860499</v>
      </c>
      <c r="FU162" s="48">
        <v>312.64968685395399</v>
      </c>
      <c r="FV162" s="48">
        <v>306.988094779535</v>
      </c>
      <c r="FW162" s="48">
        <v>296.94172822325601</v>
      </c>
      <c r="FX162" s="48">
        <v>284.93605078325601</v>
      </c>
      <c r="FY162" s="48">
        <v>274.775391092093</v>
      </c>
      <c r="GA162" s="48">
        <v>696.29010530232597</v>
      </c>
      <c r="GB162" s="48">
        <v>714.10187399441998</v>
      </c>
      <c r="GC162" s="48">
        <v>702.00312928744302</v>
      </c>
      <c r="GD162" s="48">
        <v>697.14567105488504</v>
      </c>
      <c r="GE162" s="48">
        <v>653.57876079627999</v>
      </c>
      <c r="GF162" s="53">
        <v>633.52684666046605</v>
      </c>
      <c r="GG162" s="48">
        <v>647.05915383069805</v>
      </c>
      <c r="GH162" s="48">
        <v>652.68727434418702</v>
      </c>
      <c r="GI162" s="48">
        <v>674.36541651348898</v>
      </c>
      <c r="GJ162" s="48">
        <v>692.38291284837305</v>
      </c>
      <c r="GK162" s="48">
        <v>716.45141429581497</v>
      </c>
      <c r="GL162" s="48">
        <v>709.93997112558202</v>
      </c>
      <c r="GM162" s="48">
        <v>714.14432573023305</v>
      </c>
      <c r="GN162" s="48">
        <v>715.39175365953599</v>
      </c>
      <c r="GO162" s="48">
        <v>695.49331887628</v>
      </c>
      <c r="GP162" s="48">
        <v>677.06763277395396</v>
      </c>
      <c r="GQ162" s="48">
        <v>677.64073120744297</v>
      </c>
      <c r="GR162" s="48">
        <v>721.29254493767496</v>
      </c>
      <c r="GS162" s="48">
        <v>727.60805701953598</v>
      </c>
      <c r="GT162" s="48">
        <v>717.84579054139601</v>
      </c>
      <c r="GU162" s="48">
        <v>714.88559834790794</v>
      </c>
      <c r="GV162" s="48">
        <v>703.96897120744302</v>
      </c>
      <c r="GW162" s="48">
        <v>686.29761979534999</v>
      </c>
      <c r="GX162" s="48">
        <v>669.53734794418699</v>
      </c>
    </row>
    <row r="163" spans="2:206">
      <c r="B163" s="48" t="s">
        <v>165</v>
      </c>
      <c r="C163" s="48" t="s">
        <v>639</v>
      </c>
      <c r="D163" s="48" t="s">
        <v>195</v>
      </c>
      <c r="E163" s="48" t="s">
        <v>417</v>
      </c>
      <c r="G163" s="48">
        <v>68.930901179162902</v>
      </c>
      <c r="H163" s="48">
        <v>61.296411904744303</v>
      </c>
      <c r="I163" s="48">
        <v>60.474911589209398</v>
      </c>
      <c r="J163" s="48">
        <v>61.5269100633489</v>
      </c>
      <c r="K163" s="48">
        <v>61.740578197674502</v>
      </c>
      <c r="L163" s="48">
        <v>62.778429694883798</v>
      </c>
      <c r="M163" s="48">
        <v>64.071658517023494</v>
      </c>
      <c r="N163" s="48">
        <v>63.443093697209399</v>
      </c>
      <c r="O163" s="48">
        <v>63.452850233023298</v>
      </c>
      <c r="P163" s="48">
        <v>64.358012843162896</v>
      </c>
      <c r="Q163" s="53">
        <v>77.525677491069899</v>
      </c>
      <c r="R163" s="48">
        <v>71.246127127814106</v>
      </c>
      <c r="S163" s="48">
        <v>79.520645151628102</v>
      </c>
      <c r="T163" s="48">
        <v>79.294781347535107</v>
      </c>
      <c r="U163" s="48">
        <v>69.012124339813994</v>
      </c>
      <c r="V163" s="48">
        <v>64.178248670790893</v>
      </c>
      <c r="W163" s="48">
        <v>63.922383519070003</v>
      </c>
      <c r="X163" s="48">
        <v>72.856931190697907</v>
      </c>
      <c r="Y163" s="48">
        <v>71.827128835535106</v>
      </c>
      <c r="Z163" s="48">
        <v>72.236659426325801</v>
      </c>
      <c r="AA163" s="48">
        <v>72.590577762976906</v>
      </c>
      <c r="AB163" s="48">
        <v>71.704440397674503</v>
      </c>
      <c r="AC163" s="48">
        <v>68.456245711814105</v>
      </c>
      <c r="AD163" s="48">
        <v>63.2386942719072</v>
      </c>
      <c r="AF163" s="48">
        <v>115.78646293200001</v>
      </c>
      <c r="AG163" s="48">
        <v>102.902755896</v>
      </c>
      <c r="AH163" s="48">
        <v>100.442571156</v>
      </c>
      <c r="AI163" s="48">
        <v>101.695692132</v>
      </c>
      <c r="AJ163" s="48">
        <v>103.29538222799999</v>
      </c>
      <c r="AK163" s="48">
        <v>109.94312516399999</v>
      </c>
      <c r="AL163" s="48">
        <v>115.26432919200001</v>
      </c>
      <c r="AM163" s="48">
        <v>118.826694936</v>
      </c>
      <c r="AN163" s="48">
        <v>122.876537508</v>
      </c>
      <c r="AO163" s="48">
        <v>124.460267184</v>
      </c>
      <c r="AP163" s="48">
        <v>147.54040254</v>
      </c>
      <c r="AQ163" s="48">
        <v>120.137273424</v>
      </c>
      <c r="AR163" s="48">
        <v>147.71596715999999</v>
      </c>
      <c r="AS163" s="48">
        <v>148.71007331999999</v>
      </c>
      <c r="AT163" s="48">
        <v>133.562722716</v>
      </c>
      <c r="AU163" s="48">
        <v>123.52772264399999</v>
      </c>
      <c r="AV163" s="48">
        <v>122.089460796</v>
      </c>
      <c r="AW163" s="48">
        <v>123.290596404</v>
      </c>
      <c r="AX163" s="48">
        <v>123.94907773200001</v>
      </c>
      <c r="AY163" s="48">
        <v>125.329426056</v>
      </c>
      <c r="AZ163" s="48">
        <v>122.02151500799999</v>
      </c>
      <c r="BA163" s="48">
        <v>116.853531012</v>
      </c>
      <c r="BB163" s="48">
        <v>113.260612464</v>
      </c>
      <c r="BC163" s="48">
        <v>104.140372464</v>
      </c>
      <c r="BD163" s="48">
        <v>52.277300519441901</v>
      </c>
      <c r="BE163" s="48">
        <v>45.678403892093101</v>
      </c>
      <c r="BF163" s="48">
        <v>46.407089858232602</v>
      </c>
      <c r="BG163" s="48">
        <v>47.410910134325597</v>
      </c>
      <c r="BH163" s="48">
        <v>45.155368733023302</v>
      </c>
      <c r="BI163" s="48">
        <v>46.471228476279101</v>
      </c>
      <c r="BJ163" s="48">
        <v>48.151303943441903</v>
      </c>
      <c r="BK163" s="48">
        <v>49.429240456186101</v>
      </c>
      <c r="BL163" s="48">
        <v>52.909778558511697</v>
      </c>
      <c r="BM163" s="48">
        <v>52.906215301953601</v>
      </c>
      <c r="BN163" s="48">
        <v>52.916141516651201</v>
      </c>
      <c r="BO163" s="48">
        <v>53.698276331162901</v>
      </c>
      <c r="BP163" s="48">
        <v>57.526740984558202</v>
      </c>
      <c r="BQ163" s="48">
        <v>59.540744494883803</v>
      </c>
      <c r="BR163" s="48">
        <v>61.800612707721001</v>
      </c>
      <c r="BS163" s="48">
        <v>60.108065842604702</v>
      </c>
      <c r="BT163" s="48">
        <v>59.957900030511702</v>
      </c>
      <c r="BU163" s="48">
        <v>53.134009203348903</v>
      </c>
      <c r="BV163" s="48">
        <v>53.565672283534902</v>
      </c>
      <c r="BW163" s="48">
        <v>52.807207673302401</v>
      </c>
      <c r="BX163" s="48">
        <v>51.938027591441902</v>
      </c>
      <c r="BY163" s="48">
        <v>49.228170978976799</v>
      </c>
      <c r="BZ163" s="48">
        <v>42.725482278697697</v>
      </c>
      <c r="CA163" s="48">
        <v>36.707141952000001</v>
      </c>
      <c r="CC163" s="48">
        <v>136.64647735367501</v>
      </c>
      <c r="CD163" s="48">
        <v>132.65117593786101</v>
      </c>
      <c r="CE163" s="48">
        <v>133.472845932279</v>
      </c>
      <c r="CF163" s="48">
        <v>135.074275236837</v>
      </c>
      <c r="CG163" s="48">
        <v>125.578196509395</v>
      </c>
      <c r="CH163" s="48">
        <v>122.495555389396</v>
      </c>
      <c r="CI163" s="48">
        <v>126.220091726512</v>
      </c>
      <c r="CJ163" s="48">
        <v>129.48967655665101</v>
      </c>
      <c r="CK163" s="48">
        <v>132.14714481376799</v>
      </c>
      <c r="CL163" s="48">
        <v>131.76333117879099</v>
      </c>
      <c r="CM163" s="48">
        <v>130.699571837023</v>
      </c>
      <c r="CN163" s="48">
        <v>136.910624955907</v>
      </c>
      <c r="CO163" s="48">
        <v>135.59705587758199</v>
      </c>
      <c r="CP163" s="48">
        <v>138.285405691535</v>
      </c>
      <c r="CQ163" s="48">
        <v>137.78082311106999</v>
      </c>
      <c r="CR163" s="48">
        <v>131.618849609302</v>
      </c>
      <c r="CS163" s="48">
        <v>127.580534596465</v>
      </c>
      <c r="CT163" s="48">
        <v>138.216473645023</v>
      </c>
      <c r="CU163" s="48">
        <v>135.19118398772099</v>
      </c>
      <c r="CV163" s="48">
        <v>130.10896206251201</v>
      </c>
      <c r="CW163" s="48">
        <v>126.130755794233</v>
      </c>
      <c r="CX163" s="48">
        <v>124.309846853582</v>
      </c>
      <c r="CY163" s="48">
        <v>116.05068476874401</v>
      </c>
      <c r="CZ163" s="48">
        <v>110.693837570233</v>
      </c>
      <c r="DC163" s="48">
        <v>62.576681502139699</v>
      </c>
      <c r="DD163" s="48">
        <v>53.460704684093102</v>
      </c>
      <c r="DE163" s="48">
        <v>54.079290264558203</v>
      </c>
      <c r="DF163" s="48">
        <v>56.073271666604697</v>
      </c>
      <c r="DG163" s="48">
        <v>56.783738362604801</v>
      </c>
      <c r="DH163" s="48">
        <v>73.6132960247444</v>
      </c>
      <c r="DI163" s="48">
        <v>77.3679291538607</v>
      </c>
      <c r="DJ163" s="48">
        <v>73.529071668837403</v>
      </c>
      <c r="DK163" s="48">
        <v>67.082080062139696</v>
      </c>
      <c r="DL163" s="48">
        <v>61.657467359442002</v>
      </c>
      <c r="DM163" s="48">
        <v>60.791044559442</v>
      </c>
      <c r="DN163" s="48">
        <v>64.592021233674501</v>
      </c>
      <c r="DO163" s="48">
        <v>63.036087079814003</v>
      </c>
      <c r="DP163" s="48">
        <v>65.295234157395498</v>
      </c>
      <c r="DQ163" s="48">
        <v>63.898480006325798</v>
      </c>
      <c r="DR163" s="48">
        <v>64.999038456000207</v>
      </c>
      <c r="DS163" s="48">
        <v>67.091348771162998</v>
      </c>
      <c r="DT163" s="48">
        <v>64.8370375417676</v>
      </c>
      <c r="DU163" s="48">
        <v>63.127968195348998</v>
      </c>
      <c r="DV163" s="48">
        <v>62.273232028465202</v>
      </c>
      <c r="DW163" s="48">
        <v>61.610317839628003</v>
      </c>
      <c r="DX163" s="48">
        <v>58.729361282790798</v>
      </c>
      <c r="DY163" s="48">
        <v>53.142747665860497</v>
      </c>
      <c r="DZ163" s="48">
        <v>52.520938186604702</v>
      </c>
      <c r="EB163" s="48">
        <v>143.45825735051201</v>
      </c>
      <c r="EC163" s="48">
        <v>118.512248149675</v>
      </c>
      <c r="ED163" s="48">
        <v>112.959888457395</v>
      </c>
      <c r="EE163" s="48">
        <v>111.939725983814</v>
      </c>
      <c r="EF163" s="48">
        <v>112.377189960837</v>
      </c>
      <c r="EG163" s="48">
        <v>150.489368514419</v>
      </c>
      <c r="EH163" s="48">
        <v>156.61914544800001</v>
      </c>
      <c r="EI163" s="48">
        <v>146.11824958102301</v>
      </c>
      <c r="EJ163" s="48">
        <v>127.051157689116</v>
      </c>
      <c r="EK163" s="48">
        <v>115.34173457776799</v>
      </c>
      <c r="EL163" s="48">
        <v>113.234513730698</v>
      </c>
      <c r="EM163" s="48">
        <v>144.86307124855799</v>
      </c>
      <c r="EN163" s="48">
        <v>126.105812998326</v>
      </c>
      <c r="EO163" s="48">
        <v>136.611990120558</v>
      </c>
      <c r="EP163" s="48">
        <v>133.12548144251201</v>
      </c>
      <c r="EQ163" s="48">
        <v>131.59039658148899</v>
      </c>
      <c r="ER163" s="48">
        <v>136.21149493032601</v>
      </c>
      <c r="ES163" s="48">
        <v>143.11937680493</v>
      </c>
      <c r="ET163" s="48">
        <v>143.34294994409299</v>
      </c>
      <c r="EU163" s="48">
        <v>144.358711371628</v>
      </c>
      <c r="EV163" s="48">
        <v>144.32350300325601</v>
      </c>
      <c r="EW163" s="48">
        <v>139.093299881582</v>
      </c>
      <c r="EX163" s="48">
        <v>128.37411213069799</v>
      </c>
      <c r="EY163" s="48">
        <v>121.834157705582</v>
      </c>
      <c r="FB163" s="48">
        <v>136.80729051572101</v>
      </c>
      <c r="FC163" s="48">
        <v>128.27734214232601</v>
      </c>
      <c r="FD163" s="48">
        <v>127.877833210605</v>
      </c>
      <c r="FE163" s="48">
        <v>126.832547657302</v>
      </c>
      <c r="FF163" s="48">
        <v>117.97376160725599</v>
      </c>
      <c r="FG163" s="48">
        <v>115.632235431628</v>
      </c>
      <c r="FH163" s="48">
        <v>120.764555047256</v>
      </c>
      <c r="FI163" s="48">
        <v>123.745728194791</v>
      </c>
      <c r="FJ163" s="48">
        <v>126.077158476837</v>
      </c>
      <c r="FK163" s="48">
        <v>125.506740489489</v>
      </c>
      <c r="FL163" s="48">
        <v>131.02126179069799</v>
      </c>
      <c r="FM163" s="48">
        <v>140.20167416483699</v>
      </c>
      <c r="FN163" s="48">
        <v>134.480547612837</v>
      </c>
      <c r="FO163" s="48">
        <v>135.418384013023</v>
      </c>
      <c r="FP163" s="48">
        <v>136.740585504558</v>
      </c>
      <c r="FQ163" s="48">
        <v>135.637969698419</v>
      </c>
      <c r="FR163" s="48">
        <v>138.59606651776801</v>
      </c>
      <c r="FS163" s="48">
        <v>141.940331266605</v>
      </c>
      <c r="FT163" s="48">
        <v>140.34698291888401</v>
      </c>
      <c r="FU163" s="48">
        <v>138.08694502716301</v>
      </c>
      <c r="FV163" s="48">
        <v>135.58640852762801</v>
      </c>
      <c r="FW163" s="48">
        <v>131.14926329860501</v>
      </c>
      <c r="FX163" s="48">
        <v>125.846755762605</v>
      </c>
      <c r="FY163" s="48">
        <v>121.359131065675</v>
      </c>
      <c r="GA163" s="48">
        <v>307.52812984186102</v>
      </c>
      <c r="GB163" s="48">
        <v>315.39499434753498</v>
      </c>
      <c r="GC163" s="48">
        <v>310.051382101954</v>
      </c>
      <c r="GD163" s="48">
        <v>307.90600471590699</v>
      </c>
      <c r="GE163" s="48">
        <v>288.66395268502401</v>
      </c>
      <c r="GF163" s="48">
        <v>279.80769060837201</v>
      </c>
      <c r="GG163" s="48">
        <v>285.784459608558</v>
      </c>
      <c r="GH163" s="48">
        <v>288.27021283534901</v>
      </c>
      <c r="GI163" s="48">
        <v>297.84472562679099</v>
      </c>
      <c r="GJ163" s="48">
        <v>305.80245317469797</v>
      </c>
      <c r="GK163" s="48">
        <v>316.43270798065203</v>
      </c>
      <c r="GL163" s="48">
        <v>313.556820580465</v>
      </c>
      <c r="GM163" s="48">
        <v>315.41374386418602</v>
      </c>
      <c r="GN163" s="48">
        <v>315.96469119962802</v>
      </c>
      <c r="GO163" s="48">
        <v>307.17621583702402</v>
      </c>
      <c r="GP163" s="48">
        <v>299.03820447516301</v>
      </c>
      <c r="GQ163" s="48">
        <v>299.29132294995401</v>
      </c>
      <c r="GR163" s="48">
        <v>318.57087401413997</v>
      </c>
      <c r="GS163" s="48">
        <v>321.36022518362802</v>
      </c>
      <c r="GT163" s="48">
        <v>317.048557489117</v>
      </c>
      <c r="GU163" s="48">
        <v>315.74113927032602</v>
      </c>
      <c r="GV163" s="48">
        <v>310.91962894995402</v>
      </c>
      <c r="GW163" s="48">
        <v>303.11478207627903</v>
      </c>
      <c r="GX163" s="48">
        <v>295.712328675349</v>
      </c>
    </row>
    <row r="164" spans="2:206">
      <c r="B164" s="48" t="s">
        <v>165</v>
      </c>
      <c r="C164" s="48" t="s">
        <v>639</v>
      </c>
      <c r="D164" s="48" t="s">
        <v>196</v>
      </c>
      <c r="E164" s="48" t="s">
        <v>316</v>
      </c>
      <c r="G164" s="48">
        <v>4.8674298683721</v>
      </c>
      <c r="M164" s="48">
        <v>4.8674298683721</v>
      </c>
      <c r="N164" s="48">
        <v>4.8674298683721</v>
      </c>
      <c r="O164" s="48">
        <v>4.8674298683721</v>
      </c>
      <c r="P164" s="48">
        <v>4.8674298683721</v>
      </c>
      <c r="Q164" s="48">
        <v>4.8674298683721</v>
      </c>
      <c r="R164" s="48">
        <v>4.8674298683721</v>
      </c>
      <c r="S164" s="48">
        <v>4.8674298683721</v>
      </c>
      <c r="T164" s="48">
        <v>4.8674298683721</v>
      </c>
      <c r="U164" s="48">
        <v>4.8674298683721</v>
      </c>
      <c r="V164" s="48">
        <v>4.8674298683721</v>
      </c>
      <c r="W164" s="48">
        <v>4.8674298683721</v>
      </c>
      <c r="X164" s="48">
        <v>4.8674298683721</v>
      </c>
      <c r="Y164" s="48">
        <v>4.8674298683721</v>
      </c>
      <c r="Z164" s="48">
        <v>4.8674298683721</v>
      </c>
      <c r="AA164" s="48">
        <v>4.8674298683721</v>
      </c>
      <c r="AB164" s="48">
        <v>4.8674298683721</v>
      </c>
      <c r="AC164" s="48">
        <v>4.8674298683721</v>
      </c>
      <c r="AD164" s="48">
        <v>0.63549441616147495</v>
      </c>
      <c r="AF164" s="48">
        <v>9.0999775800000098</v>
      </c>
      <c r="AL164" s="48">
        <v>9.0999775800000098</v>
      </c>
      <c r="AM164" s="48">
        <v>9.0999775800000098</v>
      </c>
      <c r="AN164" s="48">
        <v>9.0999775800000098</v>
      </c>
      <c r="AO164" s="48">
        <v>9.0999775800000098</v>
      </c>
      <c r="AP164" s="48">
        <v>9.0999775800000098</v>
      </c>
      <c r="AQ164" s="48">
        <v>9.0999775800000098</v>
      </c>
      <c r="AR164" s="48">
        <v>9.0999775800000098</v>
      </c>
      <c r="AS164" s="48">
        <v>9.0999775800000098</v>
      </c>
      <c r="AT164" s="48">
        <v>9.0999775800000098</v>
      </c>
      <c r="AU164" s="48">
        <v>9.0999775800000098</v>
      </c>
      <c r="AV164" s="48">
        <v>9.0999775800000098</v>
      </c>
      <c r="AW164" s="48">
        <v>9.0999775800000098</v>
      </c>
      <c r="AX164" s="48">
        <v>9.0999775800000098</v>
      </c>
      <c r="AY164" s="48">
        <v>9.0999775800000098</v>
      </c>
      <c r="AZ164" s="48">
        <v>9.0999775800000098</v>
      </c>
      <c r="BA164" s="48">
        <v>9.0999775800000098</v>
      </c>
      <c r="BB164" s="48">
        <v>9.0999775800000098</v>
      </c>
      <c r="BC164" s="48">
        <v>9.0999775800000098</v>
      </c>
      <c r="BD164" s="48">
        <v>5.0790572539534899</v>
      </c>
      <c r="BK164" s="48">
        <v>5.0790572539534899</v>
      </c>
      <c r="BL164" s="48">
        <v>5.0790572539534899</v>
      </c>
      <c r="BM164" s="48">
        <v>5.0790572539534899</v>
      </c>
      <c r="BN164" s="48">
        <v>5.0790572539534899</v>
      </c>
      <c r="BO164" s="48">
        <v>5.0790572539534899</v>
      </c>
      <c r="BP164" s="48">
        <v>5.0790572539534899</v>
      </c>
      <c r="BQ164" s="48">
        <v>5.0790572539534899</v>
      </c>
      <c r="BR164" s="48">
        <v>5.0790572539534899</v>
      </c>
      <c r="BS164" s="48">
        <v>5.0790572539534899</v>
      </c>
      <c r="BT164" s="48">
        <v>5.0790572539534899</v>
      </c>
      <c r="BU164" s="48">
        <v>5.0790572539534899</v>
      </c>
      <c r="BV164" s="48">
        <v>5.0790572539534899</v>
      </c>
      <c r="BW164" s="48">
        <v>5.0790572539534899</v>
      </c>
      <c r="BX164" s="48">
        <v>5.0790572539534899</v>
      </c>
      <c r="BY164" s="48">
        <v>5.0790572539534899</v>
      </c>
      <c r="BZ164" s="48">
        <v>5.0790572539534899</v>
      </c>
      <c r="CC164" s="48">
        <v>11.0046240502326</v>
      </c>
      <c r="CI164" s="48">
        <v>11.0046240502326</v>
      </c>
      <c r="CJ164" s="48">
        <v>11.0046240502326</v>
      </c>
      <c r="CK164" s="48">
        <v>11.0046240502326</v>
      </c>
      <c r="CL164" s="48">
        <v>11.0046240502326</v>
      </c>
      <c r="CM164" s="48">
        <v>11.0046240502326</v>
      </c>
      <c r="CN164" s="48">
        <v>11.0046240502326</v>
      </c>
      <c r="CO164" s="48">
        <v>11.0046240502326</v>
      </c>
      <c r="CP164" s="48">
        <v>11.0046240502326</v>
      </c>
      <c r="CQ164" s="48">
        <v>11.0046240502326</v>
      </c>
      <c r="CR164" s="48">
        <v>11.0046240502326</v>
      </c>
      <c r="CS164" s="48">
        <v>11.0046240502326</v>
      </c>
      <c r="CT164" s="48">
        <v>11.0046240502326</v>
      </c>
      <c r="CU164" s="48">
        <v>11.0046240502326</v>
      </c>
      <c r="CV164" s="48">
        <v>11.0046240502326</v>
      </c>
      <c r="CW164" s="48">
        <v>11.0046240502326</v>
      </c>
      <c r="CX164" s="48">
        <v>11.0046240502326</v>
      </c>
      <c r="CY164" s="48">
        <v>11.0046240502326</v>
      </c>
      <c r="CZ164" s="48">
        <v>11.0046240502326</v>
      </c>
      <c r="DC164" s="48">
        <v>8.0418406520930503</v>
      </c>
      <c r="DJ164" s="48">
        <v>8.0418406520930503</v>
      </c>
      <c r="DK164" s="48">
        <v>8.0418406520930503</v>
      </c>
      <c r="DL164" s="48">
        <v>8.0418406520930503</v>
      </c>
      <c r="DM164" s="48">
        <v>8.0418406520930503</v>
      </c>
      <c r="DN164" s="48">
        <v>8.0418406520930503</v>
      </c>
      <c r="DO164" s="48">
        <v>8.0418406520930503</v>
      </c>
      <c r="DP164" s="48">
        <v>8.0418406520930503</v>
      </c>
      <c r="DQ164" s="48">
        <v>8.0418406520930503</v>
      </c>
      <c r="DR164" s="48">
        <v>8.0418406520930503</v>
      </c>
      <c r="DS164" s="48">
        <v>8.0418406520930503</v>
      </c>
      <c r="DT164" s="48">
        <v>8.0418406520930503</v>
      </c>
      <c r="DU164" s="48">
        <v>8.0418406520930503</v>
      </c>
      <c r="DV164" s="48">
        <v>8.0418406520930503</v>
      </c>
      <c r="DW164" s="48">
        <v>8.0418406520930503</v>
      </c>
      <c r="DX164" s="48">
        <v>8.0418406520930503</v>
      </c>
      <c r="DY164" s="48">
        <v>8.0418406520930503</v>
      </c>
      <c r="DZ164" s="48">
        <v>8.0418406520930503</v>
      </c>
      <c r="EB164" s="48">
        <v>17.565073003255801</v>
      </c>
      <c r="ED164" s="48">
        <v>2.7505437531389401</v>
      </c>
      <c r="EE164" s="48">
        <v>17.565073003255801</v>
      </c>
      <c r="EG164" s="48">
        <v>17.565073003255801</v>
      </c>
      <c r="EH164" s="48">
        <v>17.565073003255801</v>
      </c>
      <c r="EI164" s="48">
        <v>17.565073003255801</v>
      </c>
      <c r="EJ164" s="48">
        <v>17.565073003255801</v>
      </c>
      <c r="EK164" s="48">
        <v>17.565073003255801</v>
      </c>
      <c r="EL164" s="48">
        <v>17.565073003255801</v>
      </c>
      <c r="EM164" s="48">
        <v>17.565073003255801</v>
      </c>
      <c r="EN164" s="48">
        <v>17.565073003255801</v>
      </c>
      <c r="EO164" s="48">
        <v>17.565073003255801</v>
      </c>
      <c r="EP164" s="48">
        <v>17.565073003255801</v>
      </c>
      <c r="EQ164" s="48">
        <v>17.565073003255801</v>
      </c>
      <c r="ER164" s="48">
        <v>17.565073003255801</v>
      </c>
      <c r="ES164" s="48">
        <v>17.565073003255801</v>
      </c>
      <c r="ET164" s="48">
        <v>17.565073003255801</v>
      </c>
      <c r="EU164" s="48">
        <v>17.565073003255801</v>
      </c>
      <c r="EV164" s="48">
        <v>17.565073003255801</v>
      </c>
      <c r="EW164" s="48">
        <v>17.565073003255801</v>
      </c>
      <c r="EX164" s="48">
        <v>17.565073003255801</v>
      </c>
      <c r="EY164" s="48">
        <v>17.565073003255801</v>
      </c>
      <c r="FB164" s="48">
        <v>7.1953311097674604</v>
      </c>
      <c r="FH164" s="48">
        <v>7.1953311097674604</v>
      </c>
      <c r="FI164" s="48">
        <v>7.1953311097674604</v>
      </c>
      <c r="FJ164" s="48">
        <v>7.1953311097674604</v>
      </c>
      <c r="FK164" s="48">
        <v>7.1953311097674604</v>
      </c>
      <c r="FL164" s="48">
        <v>7.1953311097674604</v>
      </c>
      <c r="FM164" s="48">
        <v>7.1953311097674604</v>
      </c>
      <c r="FN164" s="48">
        <v>7.1953311097674604</v>
      </c>
      <c r="FO164" s="48">
        <v>7.1953311097674604</v>
      </c>
      <c r="FP164" s="48">
        <v>7.1953311097674604</v>
      </c>
      <c r="FQ164" s="48">
        <v>7.1953311097674604</v>
      </c>
      <c r="FR164" s="48">
        <v>7.1953311097674604</v>
      </c>
      <c r="FS164" s="48">
        <v>7.1953311097674604</v>
      </c>
      <c r="FT164" s="48">
        <v>7.1953311097674604</v>
      </c>
      <c r="FU164" s="48">
        <v>7.1953311097674604</v>
      </c>
      <c r="FV164" s="48">
        <v>7.1953311097674604</v>
      </c>
      <c r="FW164" s="48">
        <v>7.1953311097674604</v>
      </c>
      <c r="FX164" s="48">
        <v>7.1953311097674604</v>
      </c>
      <c r="FY164" s="48">
        <v>7.1953311097674604</v>
      </c>
      <c r="GA164" s="48">
        <v>14.390662219534899</v>
      </c>
      <c r="GG164" s="48">
        <v>14.390662219534899</v>
      </c>
      <c r="GH164" s="48">
        <v>14.390662219534899</v>
      </c>
      <c r="GI164" s="48">
        <v>14.390662219534899</v>
      </c>
      <c r="GJ164" s="48">
        <v>14.390662219534899</v>
      </c>
      <c r="GK164" s="48">
        <v>14.390662219534899</v>
      </c>
      <c r="GL164" s="48">
        <v>14.390662219534899</v>
      </c>
      <c r="GM164" s="48">
        <v>14.390662219534899</v>
      </c>
      <c r="GN164" s="48">
        <v>14.390662219534899</v>
      </c>
      <c r="GO164" s="48">
        <v>14.390662219534899</v>
      </c>
      <c r="GP164" s="48">
        <v>14.390662219534899</v>
      </c>
      <c r="GQ164" s="48">
        <v>14.390662219534899</v>
      </c>
      <c r="GR164" s="48">
        <v>14.390662219534899</v>
      </c>
      <c r="GS164" s="48">
        <v>14.390662219534899</v>
      </c>
      <c r="GT164" s="48">
        <v>14.390662219534899</v>
      </c>
      <c r="GU164" s="48">
        <v>14.390662219534899</v>
      </c>
      <c r="GV164" s="48">
        <v>14.390662219534899</v>
      </c>
      <c r="GW164" s="48">
        <v>14.390662219534899</v>
      </c>
      <c r="GX164" s="48">
        <v>14.390662219534899</v>
      </c>
    </row>
    <row r="165" spans="2:206">
      <c r="B165" s="48" t="s">
        <v>165</v>
      </c>
      <c r="C165" s="48" t="s">
        <v>639</v>
      </c>
      <c r="D165" s="48" t="s">
        <v>197</v>
      </c>
      <c r="E165" s="48" t="s">
        <v>316</v>
      </c>
      <c r="O165" s="48">
        <v>31.1910006976745</v>
      </c>
      <c r="P165" s="48">
        <v>31.1910006976745</v>
      </c>
      <c r="R165" s="48">
        <v>31.1910006976745</v>
      </c>
      <c r="S165" s="48">
        <v>31.1910006976745</v>
      </c>
      <c r="T165" s="48">
        <v>31.1910006976745</v>
      </c>
      <c r="U165" s="48">
        <v>31.1910006976745</v>
      </c>
      <c r="V165" s="48">
        <v>31.1910006976745</v>
      </c>
      <c r="W165" s="48">
        <v>31.1910006976745</v>
      </c>
      <c r="X165" s="48">
        <v>31.1910006976745</v>
      </c>
      <c r="Y165" s="48">
        <v>31.1910006976745</v>
      </c>
      <c r="Z165" s="48">
        <v>31.1910006976745</v>
      </c>
      <c r="AA165" s="48">
        <v>31.1910006976745</v>
      </c>
      <c r="AB165" s="48">
        <v>31.1910006976745</v>
      </c>
      <c r="AC165" s="48">
        <v>31.1910006976745</v>
      </c>
      <c r="AF165" s="48">
        <v>58.313610000000097</v>
      </c>
      <c r="AM165" s="48">
        <v>58.313610000000097</v>
      </c>
      <c r="AN165" s="48">
        <v>58.313610000000097</v>
      </c>
      <c r="AP165" s="48">
        <v>58.313610000000097</v>
      </c>
      <c r="AR165" s="48">
        <v>58.313610000000097</v>
      </c>
      <c r="AS165" s="48">
        <v>58.313610000000097</v>
      </c>
      <c r="AT165" s="48">
        <v>58.313610000000097</v>
      </c>
      <c r="AV165" s="48">
        <v>58.313610000000097</v>
      </c>
      <c r="AW165" s="48">
        <v>58.313610000000097</v>
      </c>
      <c r="AX165" s="48">
        <v>58.313610000000097</v>
      </c>
      <c r="AY165" s="48">
        <v>58.313610000000097</v>
      </c>
      <c r="AZ165" s="48">
        <v>58.313610000000097</v>
      </c>
      <c r="BB165" s="48">
        <v>58.313610000000097</v>
      </c>
      <c r="BC165" s="48">
        <v>58.313610000000097</v>
      </c>
      <c r="BD165" s="48">
        <v>32.547131162790699</v>
      </c>
      <c r="BL165" s="48">
        <v>32.547131162790699</v>
      </c>
      <c r="BN165" s="48">
        <v>32.547131162790699</v>
      </c>
      <c r="BP165" s="48">
        <v>32.547131162790699</v>
      </c>
      <c r="BR165" s="48">
        <v>32.547131162790699</v>
      </c>
      <c r="BS165" s="48">
        <v>32.547131162790699</v>
      </c>
      <c r="BT165" s="48">
        <v>32.547131162790699</v>
      </c>
      <c r="BU165" s="48">
        <v>32.547131162790699</v>
      </c>
      <c r="BV165" s="48">
        <v>32.547131162790699</v>
      </c>
      <c r="BW165" s="48">
        <v>32.547131162790699</v>
      </c>
      <c r="BY165" s="48">
        <v>32.547131162790699</v>
      </c>
      <c r="BZ165" s="48">
        <v>32.547131162790699</v>
      </c>
      <c r="CC165" s="48">
        <v>70.518784186046602</v>
      </c>
      <c r="CJ165" s="48">
        <v>70.518784186046602</v>
      </c>
      <c r="CK165" s="48">
        <v>70.518784186046602</v>
      </c>
      <c r="CL165" s="48">
        <v>70.518784186046602</v>
      </c>
      <c r="CM165" s="48">
        <v>70.518784186046602</v>
      </c>
      <c r="CN165" s="48">
        <v>70.518784186046602</v>
      </c>
      <c r="CO165" s="48">
        <v>70.518784186046602</v>
      </c>
      <c r="CP165" s="48">
        <v>70.518784186046602</v>
      </c>
      <c r="CQ165" s="48">
        <v>70.518784186046602</v>
      </c>
      <c r="CS165" s="48">
        <v>70.518784186046602</v>
      </c>
      <c r="CT165" s="48">
        <v>70.518784186046602</v>
      </c>
      <c r="CU165" s="48">
        <v>70.518784186046602</v>
      </c>
      <c r="CV165" s="48">
        <v>70.518784186046602</v>
      </c>
      <c r="CW165" s="48">
        <v>70.518784186046602</v>
      </c>
      <c r="CX165" s="48">
        <v>70.518784186046602</v>
      </c>
      <c r="CZ165" s="48">
        <v>70.518784186046602</v>
      </c>
      <c r="DC165" s="48">
        <v>51.532957674418803</v>
      </c>
      <c r="DL165" s="48">
        <v>51.532957674418803</v>
      </c>
      <c r="DM165" s="48">
        <v>51.532957674418803</v>
      </c>
      <c r="DN165" s="48">
        <v>51.532957674418803</v>
      </c>
      <c r="DO165" s="48">
        <v>51.532957674418803</v>
      </c>
      <c r="DP165" s="48">
        <v>51.532957674418803</v>
      </c>
      <c r="DQ165" s="48">
        <v>51.532957674418803</v>
      </c>
      <c r="DR165" s="48">
        <v>51.532957674418803</v>
      </c>
      <c r="DS165" s="48">
        <v>51.532957674418803</v>
      </c>
      <c r="DT165" s="48">
        <v>51.532957674418803</v>
      </c>
      <c r="DU165" s="48">
        <v>51.532957674418803</v>
      </c>
      <c r="DV165" s="48">
        <v>51.532957674418803</v>
      </c>
      <c r="DW165" s="48">
        <v>51.532957674418803</v>
      </c>
      <c r="DX165" s="48">
        <v>51.532957674418803</v>
      </c>
      <c r="DY165" s="48">
        <v>51.532957674418803</v>
      </c>
      <c r="DZ165" s="48">
        <v>51.532957674418803</v>
      </c>
      <c r="EB165" s="48">
        <v>112.558828604651</v>
      </c>
      <c r="EI165" s="48">
        <v>112.558828604651</v>
      </c>
      <c r="EJ165" s="48">
        <v>112.558828604651</v>
      </c>
      <c r="EK165" s="48">
        <v>112.558828604651</v>
      </c>
      <c r="EL165" s="48">
        <v>112.558828604651</v>
      </c>
      <c r="EM165" s="48">
        <v>112.558828604651</v>
      </c>
      <c r="EO165" s="48">
        <v>112.558828604651</v>
      </c>
      <c r="EP165" s="48">
        <v>112.558828604651</v>
      </c>
      <c r="EQ165" s="48">
        <v>112.558828604651</v>
      </c>
      <c r="ER165" s="48">
        <v>112.558828604651</v>
      </c>
      <c r="ES165" s="48">
        <v>112.558828604651</v>
      </c>
      <c r="ET165" s="48">
        <v>112.558828604651</v>
      </c>
      <c r="EU165" s="48">
        <v>112.558828604651</v>
      </c>
      <c r="EV165" s="48">
        <v>112.558828604651</v>
      </c>
      <c r="EW165" s="48">
        <v>112.558828604651</v>
      </c>
      <c r="EX165" s="48">
        <v>112.558828604651</v>
      </c>
      <c r="EY165" s="48">
        <v>38.514105209291401</v>
      </c>
      <c r="FB165" s="48">
        <v>46.108435813953697</v>
      </c>
      <c r="FJ165" s="48">
        <v>46.108435813953697</v>
      </c>
      <c r="FK165" s="48">
        <v>46.108435813953697</v>
      </c>
      <c r="FL165" s="48">
        <v>46.108435813953697</v>
      </c>
      <c r="FM165" s="48">
        <v>46.108435813953697</v>
      </c>
      <c r="FN165" s="48">
        <v>46.108435813953697</v>
      </c>
      <c r="FO165" s="48">
        <v>46.108435813953697</v>
      </c>
      <c r="FQ165" s="48">
        <v>46.108435813953697</v>
      </c>
      <c r="FR165" s="48">
        <v>46.108435813953697</v>
      </c>
      <c r="FT165" s="48">
        <v>46.108435813953697</v>
      </c>
      <c r="FU165" s="48">
        <v>46.108435813953697</v>
      </c>
      <c r="FV165" s="48">
        <v>46.108435813953697</v>
      </c>
      <c r="FW165" s="48">
        <v>46.108435813953697</v>
      </c>
      <c r="FX165" s="48">
        <v>46.108435813953697</v>
      </c>
      <c r="FY165" s="48">
        <v>46.108435813953697</v>
      </c>
      <c r="GA165" s="48">
        <v>92.216871627907096</v>
      </c>
      <c r="GH165" s="48">
        <v>92.216871627907096</v>
      </c>
      <c r="GI165" s="48">
        <v>92.216871627907096</v>
      </c>
      <c r="GJ165" s="48">
        <v>92.216871627907096</v>
      </c>
      <c r="GK165" s="48">
        <v>92.216871627907096</v>
      </c>
      <c r="GL165" s="48">
        <v>92.216871627907096</v>
      </c>
      <c r="GM165" s="48">
        <v>92.216871627907096</v>
      </c>
      <c r="GN165" s="48">
        <v>92.216871627907096</v>
      </c>
      <c r="GO165" s="48">
        <v>92.216871627907096</v>
      </c>
      <c r="GQ165" s="48">
        <v>92.216871627907096</v>
      </c>
      <c r="GR165" s="48">
        <v>92.216871627907096</v>
      </c>
      <c r="GS165" s="48">
        <v>92.216871627907096</v>
      </c>
      <c r="GT165" s="48">
        <v>92.216871627907096</v>
      </c>
      <c r="GU165" s="48">
        <v>92.216871627907096</v>
      </c>
      <c r="GV165" s="48">
        <v>92.216871627907096</v>
      </c>
      <c r="GW165" s="48">
        <v>92.216871627907096</v>
      </c>
    </row>
    <row r="166" spans="2:206">
      <c r="B166" s="48" t="s">
        <v>165</v>
      </c>
      <c r="C166" s="48" t="s">
        <v>639</v>
      </c>
      <c r="D166" s="48" t="s">
        <v>198</v>
      </c>
      <c r="E166" s="48" t="s">
        <v>316</v>
      </c>
      <c r="G166" s="48">
        <v>5.8677279069767598</v>
      </c>
      <c r="N166" s="48">
        <v>5.8677279069767598</v>
      </c>
      <c r="X166" s="48">
        <v>5.8677279069767598</v>
      </c>
      <c r="AA166" s="48">
        <v>5.8677279069767598</v>
      </c>
      <c r="AC166" s="48">
        <v>5.8677279069767598</v>
      </c>
      <c r="AO166" s="48">
        <v>10.9701</v>
      </c>
      <c r="AQ166" s="48">
        <v>10.9701</v>
      </c>
      <c r="AT166" s="48">
        <v>10.9701</v>
      </c>
      <c r="AV166" s="48">
        <v>10.9701</v>
      </c>
      <c r="AZ166" s="48">
        <v>10.9701</v>
      </c>
      <c r="BB166" s="48">
        <v>10.9701</v>
      </c>
      <c r="BD166" s="48">
        <v>6.0325750869496897</v>
      </c>
      <c r="BM166" s="48">
        <v>6.1228465116279196</v>
      </c>
      <c r="BP166" s="48">
        <v>6.1228465116279196</v>
      </c>
      <c r="BR166" s="48">
        <v>6.1228465116279196</v>
      </c>
      <c r="BT166" s="48">
        <v>6.1228465116279196</v>
      </c>
      <c r="BU166" s="48">
        <v>6.1228465116279196</v>
      </c>
      <c r="BX166" s="48">
        <v>6.1228465116279196</v>
      </c>
      <c r="CK166" s="48">
        <v>13.2661674418605</v>
      </c>
      <c r="CP166" s="48">
        <v>13.2661674418605</v>
      </c>
      <c r="CS166" s="48">
        <v>13.2661674418605</v>
      </c>
      <c r="CT166" s="48">
        <v>13.2661674418605</v>
      </c>
      <c r="CV166" s="48">
        <v>13.2661674418605</v>
      </c>
      <c r="CZ166" s="48">
        <v>13.2661674418605</v>
      </c>
      <c r="DK166" s="48">
        <v>9.6945069767442096</v>
      </c>
      <c r="DO166" s="48">
        <v>9.6945069767442096</v>
      </c>
      <c r="DS166" s="48">
        <v>9.6945069767442096</v>
      </c>
      <c r="DU166" s="48">
        <v>9.6945069767442096</v>
      </c>
      <c r="DW166" s="48">
        <v>9.6945069767442096</v>
      </c>
      <c r="EL166" s="48">
        <v>21.174844186046499</v>
      </c>
      <c r="ER166" s="48">
        <v>21.174844186046499</v>
      </c>
      <c r="ES166" s="48">
        <v>21.174844186046499</v>
      </c>
      <c r="EY166" s="48">
        <v>21.174844186046499</v>
      </c>
      <c r="FI166" s="48">
        <v>8.6740325581395599</v>
      </c>
      <c r="FN166" s="48">
        <v>8.6740325581395599</v>
      </c>
      <c r="FP166" s="48">
        <v>8.6740325581395599</v>
      </c>
      <c r="FS166" s="48">
        <v>8.6740325581395599</v>
      </c>
      <c r="GA166" s="48">
        <v>17.348065116279098</v>
      </c>
      <c r="GI166" s="48">
        <v>17.348065116279098</v>
      </c>
      <c r="GM166" s="48">
        <v>17.348065116279098</v>
      </c>
      <c r="GQ166" s="48">
        <v>17.348065116279098</v>
      </c>
      <c r="GT166" s="48">
        <v>17.348065116279098</v>
      </c>
      <c r="GX166" s="48">
        <v>17.348065116279098</v>
      </c>
    </row>
    <row r="167" spans="2:206">
      <c r="B167" s="48" t="s">
        <v>165</v>
      </c>
      <c r="C167" s="48" t="s">
        <v>639</v>
      </c>
      <c r="D167" s="48" t="s">
        <v>199</v>
      </c>
      <c r="E167" s="48" t="s">
        <v>316</v>
      </c>
      <c r="N167" s="53">
        <v>2.3010697674418601E-2</v>
      </c>
      <c r="P167" s="53">
        <v>2.3010697674418601E-2</v>
      </c>
      <c r="R167" s="53">
        <v>2.3010697674418601E-2</v>
      </c>
      <c r="AM167" s="53">
        <v>4.30200000000001E-2</v>
      </c>
      <c r="AO167" s="53">
        <v>4.30200000000001E-2</v>
      </c>
      <c r="AQ167" s="53">
        <v>4.30200000000001E-2</v>
      </c>
      <c r="AR167" s="53">
        <v>4.30200000000001E-2</v>
      </c>
      <c r="AU167" s="53">
        <v>4.30200000000001E-2</v>
      </c>
      <c r="AZ167" s="53">
        <v>4.30200000000001E-2</v>
      </c>
      <c r="BC167" s="53">
        <v>4.30200000000001E-2</v>
      </c>
      <c r="BD167" s="53">
        <v>2.4011162790697701E-2</v>
      </c>
      <c r="BM167" s="53">
        <v>2.4011162790697701E-2</v>
      </c>
      <c r="BV167" s="53">
        <v>2.4011162790697701E-2</v>
      </c>
      <c r="BZ167" s="53">
        <v>2.4011162790697701E-2</v>
      </c>
      <c r="CC167" s="53">
        <v>5.2024186046511697E-2</v>
      </c>
      <c r="CK167" s="53">
        <v>5.2024186046511697E-2</v>
      </c>
      <c r="CP167" s="53">
        <v>5.2024186046511697E-2</v>
      </c>
      <c r="CS167" s="53">
        <v>1.4206604651162099E-2</v>
      </c>
      <c r="CV167" s="53">
        <v>5.2024186046511697E-2</v>
      </c>
      <c r="CY167" s="53">
        <v>5.2024186046511697E-2</v>
      </c>
      <c r="DC167" s="53">
        <v>3.8017674418604701E-2</v>
      </c>
      <c r="DK167" s="53">
        <v>3.8017674418604701E-2</v>
      </c>
      <c r="DO167" s="53">
        <v>3.8017674418604701E-2</v>
      </c>
      <c r="DR167" s="53">
        <v>3.8017674418604701E-2</v>
      </c>
      <c r="DU167" s="53">
        <v>3.8017674418604701E-2</v>
      </c>
      <c r="DZ167" s="53">
        <v>3.8017674418604701E-2</v>
      </c>
      <c r="EJ167" s="53">
        <v>8.3038604651162903E-2</v>
      </c>
      <c r="EN167" s="53">
        <v>8.3038604651162903E-2</v>
      </c>
      <c r="EQ167" s="53">
        <v>8.3038604651162903E-2</v>
      </c>
      <c r="ES167" s="53">
        <v>8.3038604651162903E-2</v>
      </c>
      <c r="EX167" s="53">
        <v>8.3038604651162903E-2</v>
      </c>
      <c r="FK167" s="53">
        <v>3.4015813953488398E-2</v>
      </c>
      <c r="FO167" s="53">
        <v>3.4015813953488398E-2</v>
      </c>
      <c r="FS167" s="53">
        <v>3.4015813953488398E-2</v>
      </c>
      <c r="FU167" s="53">
        <v>3.4015813953488398E-2</v>
      </c>
      <c r="GA167" s="53">
        <v>6.8031627906976797E-2</v>
      </c>
      <c r="GJ167" s="53">
        <v>6.8031627906976797E-2</v>
      </c>
      <c r="GN167" s="53">
        <v>6.8031627906976797E-2</v>
      </c>
      <c r="GQ167" s="53">
        <v>6.8031627906976797E-2</v>
      </c>
      <c r="GT167" s="53">
        <v>6.8031627906976797E-2</v>
      </c>
      <c r="GX167" s="53">
        <v>6.8031627906976797E-2</v>
      </c>
    </row>
    <row r="168" spans="2:206">
      <c r="B168" s="48" t="s">
        <v>165</v>
      </c>
      <c r="C168" s="48" t="s">
        <v>639</v>
      </c>
      <c r="D168" s="48" t="s">
        <v>345</v>
      </c>
      <c r="E168" s="48" t="s">
        <v>316</v>
      </c>
      <c r="N168" s="48">
        <v>6.6961130232558199</v>
      </c>
      <c r="P168" s="48">
        <v>6.6961130232558199</v>
      </c>
      <c r="Q168" s="48">
        <v>6.6961130232558199</v>
      </c>
      <c r="R168" s="48">
        <v>6.6961130232558199</v>
      </c>
      <c r="T168" s="48">
        <v>6.6961130232558199</v>
      </c>
      <c r="U168" s="48">
        <v>6.6961130232558199</v>
      </c>
      <c r="V168" s="48">
        <v>6.6961130232558199</v>
      </c>
      <c r="W168" s="48">
        <v>6.6961130232558199</v>
      </c>
      <c r="X168" s="48">
        <v>6.6961130232558199</v>
      </c>
      <c r="Y168" s="48">
        <v>6.6961130232558199</v>
      </c>
      <c r="Z168" s="48">
        <v>6.6961130232558199</v>
      </c>
      <c r="AA168" s="48">
        <v>6.6961130232558199</v>
      </c>
      <c r="AC168" s="48">
        <v>6.6961130232558199</v>
      </c>
      <c r="AF168" s="48">
        <v>12.51882</v>
      </c>
      <c r="AN168" s="48">
        <v>12.51882</v>
      </c>
      <c r="AO168" s="48">
        <v>12.51882</v>
      </c>
      <c r="AP168" s="48">
        <v>12.51882</v>
      </c>
      <c r="AQ168" s="48">
        <v>12.51882</v>
      </c>
      <c r="AS168" s="48">
        <v>12.51882</v>
      </c>
      <c r="AT168" s="48">
        <v>12.51882</v>
      </c>
      <c r="AU168" s="48">
        <v>12.51882</v>
      </c>
      <c r="AW168" s="48">
        <v>12.51882</v>
      </c>
      <c r="AY168" s="48">
        <v>12.51882</v>
      </c>
      <c r="AZ168" s="48">
        <v>12.51882</v>
      </c>
      <c r="BA168" s="48">
        <v>12.51882</v>
      </c>
      <c r="BC168" s="48">
        <v>12.51882</v>
      </c>
      <c r="BD168" s="48">
        <v>6.9872483720930303</v>
      </c>
      <c r="BL168" s="48">
        <v>6.9872483720930303</v>
      </c>
      <c r="BN168" s="48">
        <v>6.9872483720930303</v>
      </c>
      <c r="BQ168" s="48">
        <v>6.9872483720930303</v>
      </c>
      <c r="BS168" s="48">
        <v>6.9872483720930303</v>
      </c>
      <c r="BT168" s="48">
        <v>6.9872483720930303</v>
      </c>
      <c r="BU168" s="48">
        <v>6.9872483720930303</v>
      </c>
      <c r="BV168" s="48">
        <v>6.9872483720930303</v>
      </c>
      <c r="BY168" s="48">
        <v>6.9872483720930303</v>
      </c>
      <c r="BZ168" s="48">
        <v>6.9872483720930303</v>
      </c>
      <c r="CC168" s="48">
        <v>15.1390381395349</v>
      </c>
      <c r="CJ168" s="48">
        <v>15.1390381395349</v>
      </c>
      <c r="CK168" s="48">
        <v>15.1390381395349</v>
      </c>
      <c r="CL168" s="48">
        <v>15.1390381395349</v>
      </c>
      <c r="CN168" s="48">
        <v>15.1390381395349</v>
      </c>
      <c r="CO168" s="48">
        <v>15.1390381395349</v>
      </c>
      <c r="CP168" s="48">
        <v>15.1390381395349</v>
      </c>
      <c r="CQ168" s="48">
        <v>15.1390381395349</v>
      </c>
      <c r="CS168" s="48">
        <v>15.1390381395349</v>
      </c>
      <c r="CT168" s="48">
        <v>15.1390381395349</v>
      </c>
      <c r="CV168" s="48">
        <v>15.1390381395349</v>
      </c>
      <c r="CW168" s="48">
        <v>15.1390381395349</v>
      </c>
      <c r="CX168" s="48">
        <v>15.1390381395349</v>
      </c>
      <c r="CZ168" s="48">
        <v>15.1390381395349</v>
      </c>
      <c r="DL168" s="48">
        <v>11.063143255813999</v>
      </c>
      <c r="DM168" s="48">
        <v>11.063143255813999</v>
      </c>
      <c r="DN168" s="48">
        <v>11.063143255813999</v>
      </c>
      <c r="DO168" s="48">
        <v>11.063143255813999</v>
      </c>
      <c r="DQ168" s="48">
        <v>11.063143255813999</v>
      </c>
      <c r="DR168" s="48">
        <v>11.063143255813999</v>
      </c>
      <c r="DT168" s="48">
        <v>11.063143255813999</v>
      </c>
      <c r="DU168" s="48">
        <v>11.063143255813999</v>
      </c>
      <c r="DV168" s="48">
        <v>11.063143255813999</v>
      </c>
      <c r="DW168" s="48">
        <v>11.063143255813999</v>
      </c>
      <c r="DX168" s="48">
        <v>11.063143255813999</v>
      </c>
      <c r="DY168" s="48">
        <v>11.063143255813999</v>
      </c>
      <c r="DZ168" s="48">
        <v>11.063143255813999</v>
      </c>
      <c r="EB168" s="48">
        <v>24.164233953488399</v>
      </c>
      <c r="EI168" s="48">
        <v>24.164233953488399</v>
      </c>
      <c r="EK168" s="48">
        <v>24.164233953488399</v>
      </c>
      <c r="EL168" s="48">
        <v>24.164233953488399</v>
      </c>
      <c r="EN168" s="48">
        <v>24.164233953488399</v>
      </c>
      <c r="EO168" s="48">
        <v>24.164233953488399</v>
      </c>
      <c r="EQ168" s="48">
        <v>24.164233953488399</v>
      </c>
      <c r="ER168" s="48">
        <v>24.164233953488399</v>
      </c>
      <c r="ES168" s="48">
        <v>24.164233953488399</v>
      </c>
      <c r="ET168" s="48">
        <v>24.164233953488399</v>
      </c>
      <c r="EU168" s="48">
        <v>24.164233953488399</v>
      </c>
      <c r="EV168" s="48">
        <v>24.164233953488399</v>
      </c>
      <c r="EW168" s="48">
        <v>24.164233953488399</v>
      </c>
      <c r="EX168" s="48">
        <v>24.164233953488399</v>
      </c>
      <c r="EY168" s="48">
        <v>24.164233953488399</v>
      </c>
      <c r="FB168" s="48">
        <v>9.8986018604651402</v>
      </c>
      <c r="FI168" s="48">
        <v>9.8986018604651402</v>
      </c>
      <c r="FK168" s="48">
        <v>9.8986018604651402</v>
      </c>
      <c r="FL168" s="48">
        <v>9.8986018604651402</v>
      </c>
      <c r="FO168" s="48">
        <v>9.8986018604651402</v>
      </c>
      <c r="FP168" s="48">
        <v>9.8986018604651402</v>
      </c>
      <c r="FR168" s="48">
        <v>9.8986018604651402</v>
      </c>
      <c r="FS168" s="48">
        <v>9.8986018604651402</v>
      </c>
      <c r="FT168" s="48">
        <v>9.8986018604651402</v>
      </c>
      <c r="FU168" s="48">
        <v>9.8986018604651402</v>
      </c>
      <c r="FV168" s="48">
        <v>9.8986018604651402</v>
      </c>
      <c r="FW168" s="48">
        <v>9.8986018604651402</v>
      </c>
      <c r="FY168" s="48">
        <v>9.8986018604651402</v>
      </c>
      <c r="GA168" s="48">
        <v>19.797203720930298</v>
      </c>
      <c r="GH168" s="48">
        <v>19.797203720930298</v>
      </c>
      <c r="GJ168" s="48">
        <v>19.797203720930298</v>
      </c>
      <c r="GK168" s="48">
        <v>19.797203720930298</v>
      </c>
      <c r="GL168" s="48">
        <v>19.797203720930298</v>
      </c>
      <c r="GM168" s="48">
        <v>19.797203720930298</v>
      </c>
      <c r="GN168" s="48">
        <v>19.797203720930298</v>
      </c>
      <c r="GO168" s="48">
        <v>19.797203720930298</v>
      </c>
      <c r="GQ168" s="48">
        <v>19.797203720930298</v>
      </c>
      <c r="GS168" s="48">
        <v>19.797203720930298</v>
      </c>
      <c r="GT168" s="48">
        <v>19.797203720930298</v>
      </c>
      <c r="GU168" s="48">
        <v>19.797203720930298</v>
      </c>
      <c r="GV168" s="48">
        <v>19.797203720930298</v>
      </c>
      <c r="GX168" s="48">
        <v>19.797203720930298</v>
      </c>
    </row>
    <row r="169" spans="2:206">
      <c r="B169" s="48" t="s">
        <v>165</v>
      </c>
      <c r="C169" s="48" t="s">
        <v>639</v>
      </c>
      <c r="D169" s="48" t="s">
        <v>346</v>
      </c>
      <c r="E169" s="48" t="s">
        <v>316</v>
      </c>
      <c r="G169" s="48">
        <v>177.38946837209301</v>
      </c>
      <c r="N169" s="48">
        <v>177.38946837209301</v>
      </c>
      <c r="O169" s="48">
        <v>177.38946837209301</v>
      </c>
      <c r="P169" s="48">
        <v>177.38946837209301</v>
      </c>
      <c r="Q169" s="48">
        <v>155.24284223468899</v>
      </c>
      <c r="R169" s="48">
        <v>24.673987521708199</v>
      </c>
      <c r="S169" s="48">
        <v>177.38946837209301</v>
      </c>
      <c r="T169" s="48">
        <v>177.38946837209301</v>
      </c>
      <c r="U169" s="48">
        <v>177.38946837209301</v>
      </c>
      <c r="V169" s="48">
        <v>177.38946837209301</v>
      </c>
      <c r="W169" s="48">
        <v>177.38946837209301</v>
      </c>
      <c r="X169" s="48">
        <v>177.38946837209301</v>
      </c>
      <c r="Y169" s="48">
        <v>177.38946837209301</v>
      </c>
      <c r="Z169" s="48">
        <v>147.32976250642099</v>
      </c>
      <c r="AA169" s="48">
        <v>177.38946837209301</v>
      </c>
      <c r="AB169" s="48">
        <v>113.601482525313</v>
      </c>
      <c r="AF169" s="48">
        <v>124.534405376401</v>
      </c>
      <c r="AM169" s="48">
        <v>331.64118000000002</v>
      </c>
      <c r="AN169" s="48">
        <v>331.64118000000002</v>
      </c>
      <c r="AO169" s="48">
        <v>331.64118000000002</v>
      </c>
      <c r="AP169" s="48">
        <v>331.64118000000002</v>
      </c>
      <c r="AQ169" s="48">
        <v>331.64118000000002</v>
      </c>
      <c r="AR169" s="48">
        <v>331.64118000000002</v>
      </c>
      <c r="AS169" s="48">
        <v>331.64118000000002</v>
      </c>
      <c r="AT169" s="48">
        <v>289.13689944460799</v>
      </c>
      <c r="AU169" s="48">
        <v>303.830402519171</v>
      </c>
      <c r="AV169" s="48">
        <v>331.64118000000002</v>
      </c>
      <c r="AW169" s="48">
        <v>331.64118000000002</v>
      </c>
      <c r="AX169" s="48">
        <v>331.64118000000002</v>
      </c>
      <c r="AY169" s="48">
        <v>331.64118000000002</v>
      </c>
      <c r="AZ169" s="48">
        <v>331.64118000000002</v>
      </c>
      <c r="BA169" s="48">
        <v>331.64118000000002</v>
      </c>
      <c r="BB169" s="48">
        <v>331.64118000000002</v>
      </c>
      <c r="BC169" s="48">
        <v>288.32673561554799</v>
      </c>
      <c r="BD169" s="48">
        <v>24.668687521856</v>
      </c>
      <c r="BL169" s="48">
        <v>185.10205395348899</v>
      </c>
      <c r="BM169" s="48">
        <v>185.10205395348899</v>
      </c>
      <c r="BN169" s="48">
        <v>185.10205395348899</v>
      </c>
      <c r="BO169" s="48">
        <v>185.10205395348899</v>
      </c>
      <c r="BP169" s="48">
        <v>185.10205395348899</v>
      </c>
      <c r="BQ169" s="48">
        <v>185.10205395348899</v>
      </c>
      <c r="BR169" s="48">
        <v>185.10205395348899</v>
      </c>
      <c r="BS169" s="48">
        <v>185.10205395348899</v>
      </c>
      <c r="BT169" s="48">
        <v>185.10205395348899</v>
      </c>
      <c r="BU169" s="48">
        <v>185.10205395348899</v>
      </c>
      <c r="BV169" s="48">
        <v>185.10205395348899</v>
      </c>
      <c r="BW169" s="48">
        <v>185.10205395348899</v>
      </c>
      <c r="BX169" s="48">
        <v>185.10205395348899</v>
      </c>
      <c r="BY169" s="48">
        <v>185.10205395348899</v>
      </c>
      <c r="BZ169" s="48">
        <v>185.10205395348899</v>
      </c>
      <c r="CC169" s="48">
        <v>333.416522991997</v>
      </c>
      <c r="CJ169" s="48">
        <v>241.124281667151</v>
      </c>
      <c r="CK169" s="48">
        <v>401.05445023255902</v>
      </c>
      <c r="CL169" s="48">
        <v>401.05445023255902</v>
      </c>
      <c r="CM169" s="48">
        <v>401.05445023255902</v>
      </c>
      <c r="CN169" s="48">
        <v>401.05445023255902</v>
      </c>
      <c r="CO169" s="48">
        <v>401.05445023255902</v>
      </c>
      <c r="CP169" s="48">
        <v>401.05445023255902</v>
      </c>
      <c r="CQ169" s="48">
        <v>401.05445023255902</v>
      </c>
      <c r="CR169" s="48">
        <v>401.05445023255902</v>
      </c>
      <c r="CS169" s="48">
        <v>397.78733716899598</v>
      </c>
      <c r="CT169" s="48">
        <v>401.05445023255902</v>
      </c>
      <c r="CU169" s="48">
        <v>310.59089235841299</v>
      </c>
      <c r="CV169" s="48">
        <v>401.05445023255902</v>
      </c>
      <c r="CW169" s="48">
        <v>401.05445023255902</v>
      </c>
      <c r="CX169" s="48">
        <v>386.50134857238601</v>
      </c>
      <c r="CY169" s="48">
        <v>289.850808304243</v>
      </c>
      <c r="CZ169" s="48">
        <v>401.05445023255902</v>
      </c>
      <c r="DC169" s="48">
        <v>293.07825209302399</v>
      </c>
      <c r="DK169" s="48">
        <v>293.07825209302399</v>
      </c>
      <c r="DL169" s="48">
        <v>293.07825209302399</v>
      </c>
      <c r="DM169" s="48">
        <v>293.07825209302399</v>
      </c>
      <c r="DN169" s="48">
        <v>293.07825209302399</v>
      </c>
      <c r="DO169" s="48">
        <v>293.07825209302399</v>
      </c>
      <c r="DP169" s="48">
        <v>154.63401751440099</v>
      </c>
      <c r="DQ169" s="48">
        <v>293.07825209302399</v>
      </c>
      <c r="DR169" s="48">
        <v>293.07825209302399</v>
      </c>
      <c r="DS169" s="48">
        <v>260.88390999761299</v>
      </c>
      <c r="DT169" s="48">
        <v>293.07825209302399</v>
      </c>
      <c r="DU169" s="48">
        <v>293.07825209302399</v>
      </c>
      <c r="DW169" s="48">
        <v>259.36572931034601</v>
      </c>
      <c r="DX169" s="48">
        <v>293.07825209302399</v>
      </c>
      <c r="DY169" s="48">
        <v>293.07825209302399</v>
      </c>
      <c r="EB169" s="48">
        <v>640.14460325581501</v>
      </c>
      <c r="EI169" s="48">
        <v>60.7114124566329</v>
      </c>
      <c r="EJ169" s="48">
        <v>640.14460325581501</v>
      </c>
      <c r="EK169" s="48">
        <v>640.14460325581501</v>
      </c>
      <c r="EL169" s="48">
        <v>640.14460325581501</v>
      </c>
      <c r="EM169" s="48">
        <v>640.14460325581501</v>
      </c>
      <c r="EN169" s="48">
        <v>640.14460325581501</v>
      </c>
      <c r="EO169" s="48">
        <v>640.14460325581501</v>
      </c>
      <c r="EP169" s="48">
        <v>640.14460325581501</v>
      </c>
      <c r="EQ169" s="48">
        <v>525.55620105811795</v>
      </c>
      <c r="ER169" s="48">
        <v>640.14460325581501</v>
      </c>
      <c r="ES169" s="48">
        <v>640.14460325581501</v>
      </c>
      <c r="ET169" s="48">
        <v>640.14460325581501</v>
      </c>
      <c r="EU169" s="48">
        <v>640.14460325581501</v>
      </c>
      <c r="EV169" s="48">
        <v>640.14460325581501</v>
      </c>
      <c r="EW169" s="48">
        <v>640.14460325581501</v>
      </c>
      <c r="EX169" s="48">
        <v>580.88591005950502</v>
      </c>
      <c r="EY169" s="48">
        <v>289.87024916571301</v>
      </c>
      <c r="FB169" s="48">
        <v>210.78976696529</v>
      </c>
      <c r="FI169" s="48">
        <v>131.99744654334299</v>
      </c>
      <c r="FJ169" s="48">
        <v>262.22790976744199</v>
      </c>
      <c r="FK169" s="48">
        <v>262.22790976744199</v>
      </c>
      <c r="FL169" s="48">
        <v>219.50683455835701</v>
      </c>
      <c r="FM169" s="48">
        <v>262.22790976744199</v>
      </c>
      <c r="FN169" s="48">
        <v>262.22790976744199</v>
      </c>
      <c r="FO169" s="48">
        <v>262.22790976744199</v>
      </c>
      <c r="FP169" s="48">
        <v>262.22790976744199</v>
      </c>
      <c r="FQ169" s="48">
        <v>162.686767565379</v>
      </c>
      <c r="FR169" s="48">
        <v>262.22790976744199</v>
      </c>
      <c r="FS169" s="48">
        <v>246.12120442706001</v>
      </c>
      <c r="FU169" s="48">
        <v>204.07159297484199</v>
      </c>
      <c r="FV169" s="48">
        <v>262.22790976744199</v>
      </c>
      <c r="FW169" s="48">
        <v>207.06088985858199</v>
      </c>
      <c r="FX169" s="48">
        <v>262.22790976744199</v>
      </c>
      <c r="FY169" s="48">
        <v>262.22790976744199</v>
      </c>
      <c r="GA169" s="48">
        <v>482.19456181227002</v>
      </c>
      <c r="GH169" s="48">
        <v>524.45581953488397</v>
      </c>
      <c r="GI169" s="48">
        <v>524.45581953488397</v>
      </c>
      <c r="GJ169" s="48">
        <v>524.45581953488397</v>
      </c>
      <c r="GK169" s="48">
        <v>524.45581953488397</v>
      </c>
      <c r="GL169" s="48">
        <v>524.45581953488397</v>
      </c>
      <c r="GM169" s="48">
        <v>524.45581953488397</v>
      </c>
      <c r="GN169" s="48">
        <v>524.45581953488397</v>
      </c>
      <c r="GO169" s="48">
        <v>524.45581953488397</v>
      </c>
      <c r="GP169" s="48">
        <v>524.45581953488397</v>
      </c>
      <c r="GQ169" s="48">
        <v>524.45581953488397</v>
      </c>
      <c r="GR169" s="48">
        <v>410.60518093276102</v>
      </c>
      <c r="GS169" s="48">
        <v>524.45581953488397</v>
      </c>
      <c r="GT169" s="48">
        <v>493.62472893628399</v>
      </c>
      <c r="GU169" s="48">
        <v>524.45581953488397</v>
      </c>
      <c r="GV169" s="48">
        <v>524.45581953488397</v>
      </c>
      <c r="GW169" s="48">
        <v>524.45581953488397</v>
      </c>
      <c r="GX169" s="48">
        <v>524.45581953488397</v>
      </c>
    </row>
    <row r="170" spans="2:206">
      <c r="B170" s="48" t="s">
        <v>165</v>
      </c>
      <c r="C170" s="48" t="s">
        <v>639</v>
      </c>
      <c r="D170" s="48" t="s">
        <v>200</v>
      </c>
      <c r="E170" s="48" t="s">
        <v>316</v>
      </c>
      <c r="M170" s="48">
        <v>26.7974061938374</v>
      </c>
      <c r="N170" s="48">
        <v>240.00634964560399</v>
      </c>
      <c r="O170" s="48">
        <v>240.00634964560399</v>
      </c>
      <c r="P170" s="48">
        <v>240.00634964560399</v>
      </c>
      <c r="Q170" s="48">
        <v>102.80602261479</v>
      </c>
      <c r="AL170" s="48">
        <v>422.621011769559</v>
      </c>
      <c r="AM170" s="48">
        <v>448.70752325047698</v>
      </c>
      <c r="AN170" s="48">
        <v>448.70752325047698</v>
      </c>
      <c r="AO170" s="48">
        <v>268.38857403617698</v>
      </c>
      <c r="BK170" s="48">
        <v>250.44140832584799</v>
      </c>
      <c r="BL170" s="48">
        <v>250.44140832584799</v>
      </c>
      <c r="BM170" s="48">
        <v>250.44140832584799</v>
      </c>
      <c r="BN170" s="48">
        <v>135.238360495959</v>
      </c>
      <c r="CI170" s="48">
        <v>364.36487261134499</v>
      </c>
      <c r="CJ170" s="48">
        <v>542.62305137266901</v>
      </c>
      <c r="CK170" s="48">
        <v>542.62305137266901</v>
      </c>
      <c r="CL170" s="48">
        <v>471.274626502567</v>
      </c>
      <c r="DJ170" s="48">
        <v>396.53222984925901</v>
      </c>
      <c r="DK170" s="48">
        <v>396.53222984925901</v>
      </c>
      <c r="DL170" s="48">
        <v>396.53222984925901</v>
      </c>
      <c r="DM170" s="48">
        <v>214.1274041186</v>
      </c>
      <c r="EH170" s="48">
        <v>201.06813501676899</v>
      </c>
      <c r="EI170" s="48">
        <v>866.10987046022296</v>
      </c>
      <c r="EJ170" s="48">
        <v>866.10987046022296</v>
      </c>
      <c r="EK170" s="48">
        <v>866.10987046022296</v>
      </c>
      <c r="EL170" s="48">
        <v>266.631195031755</v>
      </c>
      <c r="FH170" s="48">
        <v>44.009280120988102</v>
      </c>
      <c r="FI170" s="48">
        <v>354.79199512828399</v>
      </c>
      <c r="FJ170" s="48">
        <v>354.79199512828399</v>
      </c>
      <c r="FK170" s="48">
        <v>354.79199512828399</v>
      </c>
      <c r="FL170" s="48">
        <v>147.57839724828699</v>
      </c>
      <c r="GG170" s="48">
        <v>140.93204398932701</v>
      </c>
      <c r="GH170" s="48">
        <v>709.58399025656797</v>
      </c>
      <c r="GI170" s="48">
        <v>709.58399025656797</v>
      </c>
      <c r="GJ170" s="48">
        <v>709.58399025656797</v>
      </c>
      <c r="GK170" s="48">
        <v>242.24331074922401</v>
      </c>
    </row>
    <row r="171" spans="2:206">
      <c r="FJ171" s="53"/>
    </row>
    <row r="174" spans="2:206">
      <c r="M174" s="53"/>
      <c r="AE174" s="53"/>
      <c r="AQ174" s="53"/>
      <c r="BM174" s="53"/>
      <c r="BZ174" s="53"/>
      <c r="DQ174" s="53"/>
      <c r="DY174" s="53"/>
      <c r="DZ174" s="53"/>
      <c r="EA174" s="53"/>
      <c r="EB174" s="53"/>
      <c r="EC174" s="53"/>
      <c r="EE174" s="53"/>
      <c r="EF174" s="53"/>
      <c r="EG174" s="53"/>
      <c r="EH174" s="53"/>
      <c r="EI174" s="53"/>
      <c r="EK174" s="53"/>
      <c r="EL174" s="53"/>
      <c r="EM174" s="53"/>
      <c r="EN174" s="53"/>
      <c r="EO174" s="53"/>
      <c r="FV174" s="53"/>
      <c r="GD174" s="53"/>
      <c r="GE174" s="53"/>
      <c r="GF174" s="53"/>
      <c r="GG174" s="53"/>
      <c r="GH174" s="53"/>
      <c r="GI174" s="53"/>
      <c r="GJ174" s="53"/>
      <c r="GK174" s="53"/>
      <c r="GM174" s="53"/>
      <c r="GN174" s="53"/>
      <c r="GO174" s="53"/>
      <c r="GP174" s="53"/>
      <c r="GQ174" s="53"/>
      <c r="GR174" s="53"/>
      <c r="GS174" s="53"/>
      <c r="GT174" s="53"/>
      <c r="GU174" s="53"/>
    </row>
    <row r="175" spans="2:206">
      <c r="M175" s="53"/>
      <c r="AB175" s="53"/>
      <c r="BK175" s="53"/>
      <c r="BX175" s="53"/>
      <c r="FB175" s="53"/>
      <c r="GE175" s="53"/>
    </row>
    <row r="176" spans="2:206">
      <c r="F176" s="53"/>
      <c r="G176" s="53"/>
      <c r="I176" s="53"/>
      <c r="J176" s="53"/>
      <c r="K176" s="53"/>
      <c r="L176" s="53"/>
      <c r="M176" s="53"/>
      <c r="N176" s="53"/>
      <c r="P176" s="53"/>
      <c r="R176" s="53"/>
      <c r="T176" s="53"/>
      <c r="U176" s="53"/>
      <c r="AA176" s="53"/>
      <c r="AC176" s="53"/>
      <c r="AD176" s="53"/>
      <c r="AE176" s="53"/>
      <c r="AK176" s="53"/>
      <c r="AO176" s="53"/>
      <c r="AQ176" s="53"/>
      <c r="AS176" s="53"/>
      <c r="AV176" s="53"/>
      <c r="BB176" s="53"/>
      <c r="BD176" s="53"/>
      <c r="BH176" s="53"/>
      <c r="BI176" s="53"/>
      <c r="BL176" s="53"/>
      <c r="BV176" s="53"/>
      <c r="BW176" s="53"/>
      <c r="BX176" s="53"/>
      <c r="BY176" s="53"/>
      <c r="BZ176" s="53"/>
      <c r="CA176" s="53"/>
      <c r="CB176" s="53"/>
      <c r="CC176" s="53"/>
      <c r="CD176" s="53"/>
      <c r="CV176" s="53"/>
      <c r="CW176" s="53"/>
      <c r="CY176" s="53"/>
      <c r="DG176" s="53"/>
      <c r="DH176" s="53"/>
      <c r="DK176" s="53"/>
      <c r="EY176" s="53"/>
      <c r="FA176" s="53"/>
      <c r="FB176" s="53"/>
      <c r="FC176" s="53"/>
      <c r="FP176" s="53"/>
      <c r="FQ176" s="53"/>
      <c r="FS176" s="53"/>
      <c r="FX176" s="53"/>
      <c r="FZ176" s="53"/>
      <c r="GA176" s="53"/>
      <c r="GB176" s="53"/>
      <c r="GD176" s="53"/>
      <c r="GE176" s="53"/>
      <c r="GF176" s="53"/>
      <c r="GG176" s="53"/>
      <c r="GI176" s="53"/>
      <c r="GJ176" s="53"/>
      <c r="GK176" s="53"/>
      <c r="GX176" s="53"/>
    </row>
    <row r="177" spans="2:207">
      <c r="I177" s="53"/>
      <c r="J177" s="53"/>
      <c r="L177" s="53"/>
      <c r="M177" s="53"/>
      <c r="N177" s="53"/>
      <c r="O177" s="53"/>
      <c r="P177" s="53"/>
      <c r="Q177" s="53"/>
      <c r="R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H177" s="53"/>
      <c r="AK177" s="53"/>
      <c r="AO177" s="53"/>
      <c r="AP177" s="53"/>
      <c r="AQ177" s="53"/>
      <c r="AR177" s="53"/>
      <c r="AS177" s="53"/>
      <c r="BD177" s="53"/>
      <c r="BF177" s="53"/>
      <c r="BH177" s="53"/>
      <c r="BI177" s="53"/>
      <c r="BL177" s="53"/>
      <c r="BN177" s="53"/>
      <c r="BO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F177" s="53"/>
      <c r="CG177" s="53"/>
      <c r="CI177" s="53"/>
      <c r="CJ177" s="53"/>
      <c r="CK177" s="53"/>
      <c r="CN177" s="53"/>
      <c r="CR177" s="53"/>
      <c r="CS177" s="53"/>
      <c r="CU177" s="53"/>
      <c r="DL177" s="53"/>
      <c r="DN177" s="53"/>
      <c r="DR177" s="53"/>
      <c r="DV177" s="53"/>
      <c r="DW177" s="53"/>
      <c r="DX177" s="53"/>
      <c r="DY177" s="53"/>
      <c r="DZ177" s="53"/>
      <c r="EA177" s="53"/>
      <c r="EL177" s="53"/>
      <c r="EM177" s="53"/>
      <c r="EN177" s="53"/>
      <c r="EO177" s="53"/>
      <c r="EP177" s="53"/>
      <c r="EX177" s="53"/>
      <c r="EY177" s="53"/>
      <c r="FS177" s="53"/>
      <c r="FW177" s="53"/>
      <c r="FY177" s="53"/>
      <c r="GA177" s="53"/>
      <c r="GD177" s="53"/>
      <c r="GF177" s="53"/>
      <c r="GI177" s="53"/>
      <c r="GR177" s="53"/>
      <c r="GT177" s="53"/>
      <c r="GX177" s="53"/>
      <c r="GY177" s="53"/>
    </row>
    <row r="179" spans="2:207">
      <c r="E179" s="48" t="s">
        <v>400</v>
      </c>
      <c r="F179" s="3" t="e">
        <f t="shared" ref="F179:BQ179" si="29">HLOOKUP(F141, TS_ELC_DMD_1,2,FALSE)</f>
        <v>#N/A</v>
      </c>
      <c r="G179" s="3">
        <f t="shared" si="29"/>
        <v>1003.5491491751092</v>
      </c>
      <c r="H179" s="3">
        <f t="shared" si="29"/>
        <v>2086.0754402178127</v>
      </c>
      <c r="I179" s="3">
        <f t="shared" si="29"/>
        <v>1977.0225673749042</v>
      </c>
      <c r="J179" s="3">
        <f t="shared" si="29"/>
        <v>1948.3368123036996</v>
      </c>
      <c r="K179" s="3">
        <f t="shared" si="29"/>
        <v>1853.4180440021676</v>
      </c>
      <c r="L179" s="3">
        <f t="shared" si="29"/>
        <v>1582.0641520593767</v>
      </c>
      <c r="M179" s="3">
        <f t="shared" si="29"/>
        <v>1577.7929687838923</v>
      </c>
      <c r="N179" s="3">
        <f t="shared" si="29"/>
        <v>1547.1620240876578</v>
      </c>
      <c r="O179" s="3">
        <f t="shared" si="29"/>
        <v>1435.6863197568057</v>
      </c>
      <c r="P179" s="3">
        <f t="shared" si="29"/>
        <v>1315.8350726676067</v>
      </c>
      <c r="Q179" s="3">
        <f t="shared" si="29"/>
        <v>1087.2615877231115</v>
      </c>
      <c r="R179" s="3">
        <f t="shared" si="29"/>
        <v>1076.3305083317173</v>
      </c>
      <c r="S179" s="3">
        <f t="shared" si="29"/>
        <v>1074.974468801742</v>
      </c>
      <c r="T179" s="3">
        <f t="shared" si="29"/>
        <v>1386.1674211607228</v>
      </c>
      <c r="U179" s="3">
        <f t="shared" si="29"/>
        <v>1063.3682746228471</v>
      </c>
      <c r="V179" s="3">
        <f t="shared" si="29"/>
        <v>1259.4269417596313</v>
      </c>
      <c r="W179" s="3">
        <f t="shared" si="29"/>
        <v>1020.9657658230343</v>
      </c>
      <c r="X179" s="3">
        <f t="shared" si="29"/>
        <v>985.55954052757852</v>
      </c>
      <c r="Y179" s="3">
        <f t="shared" si="29"/>
        <v>1279.3591612442574</v>
      </c>
      <c r="Z179" s="3">
        <f t="shared" si="29"/>
        <v>995.07929613239207</v>
      </c>
      <c r="AA179" s="3">
        <f t="shared" si="29"/>
        <v>1478.7598327786313</v>
      </c>
      <c r="AB179" s="3">
        <f t="shared" si="29"/>
        <v>1008.2205729382008</v>
      </c>
      <c r="AC179" s="3">
        <f t="shared" si="29"/>
        <v>1300.3795063518978</v>
      </c>
      <c r="AD179" s="3">
        <f t="shared" si="29"/>
        <v>1567.3705768344571</v>
      </c>
      <c r="AE179" s="3" t="e">
        <f t="shared" si="29"/>
        <v>#N/A</v>
      </c>
      <c r="AF179" s="3">
        <f t="shared" si="29"/>
        <v>2378.9483035154781</v>
      </c>
      <c r="AG179" s="3">
        <f t="shared" si="29"/>
        <v>3452.6032345345957</v>
      </c>
      <c r="AH179" s="3">
        <f t="shared" si="29"/>
        <v>3639.1544135745339</v>
      </c>
      <c r="AI179" s="3">
        <f t="shared" si="29"/>
        <v>3786.9757934915006</v>
      </c>
      <c r="AJ179" s="3">
        <f t="shared" si="29"/>
        <v>3467.2963862981351</v>
      </c>
      <c r="AK179" s="3">
        <f t="shared" si="29"/>
        <v>3437.1962203484768</v>
      </c>
      <c r="AL179" s="3">
        <f t="shared" si="29"/>
        <v>3431.3053031596628</v>
      </c>
      <c r="AM179" s="3">
        <f t="shared" si="29"/>
        <v>3249.7593829148927</v>
      </c>
      <c r="AN179" s="3">
        <f t="shared" si="29"/>
        <v>2992.3792335205926</v>
      </c>
      <c r="AO179" s="3">
        <f t="shared" si="29"/>
        <v>2733.0018287605644</v>
      </c>
      <c r="AP179" s="3">
        <f t="shared" si="29"/>
        <v>2420.3850000888438</v>
      </c>
      <c r="AQ179" s="3">
        <f t="shared" si="29"/>
        <v>1975.4669754579127</v>
      </c>
      <c r="AR179" s="3">
        <f t="shared" si="29"/>
        <v>2378.063376674525</v>
      </c>
      <c r="AS179" s="3">
        <f t="shared" si="29"/>
        <v>2885.3066631855645</v>
      </c>
      <c r="AT179" s="3">
        <f t="shared" si="29"/>
        <v>2243.2043369484468</v>
      </c>
      <c r="AU179" s="3">
        <f t="shared" si="29"/>
        <v>2234.5997960048176</v>
      </c>
      <c r="AV179" s="3">
        <f t="shared" si="29"/>
        <v>2697.4016616286617</v>
      </c>
      <c r="AW179" s="3">
        <f t="shared" si="29"/>
        <v>2375.0643881521742</v>
      </c>
      <c r="AX179" s="3">
        <f t="shared" si="29"/>
        <v>1990.2810517760115</v>
      </c>
      <c r="AY179" s="3">
        <f t="shared" si="29"/>
        <v>2035.1705276872522</v>
      </c>
      <c r="AZ179" s="3">
        <f t="shared" si="29"/>
        <v>2579.2936361662296</v>
      </c>
      <c r="BA179" s="3">
        <f t="shared" si="29"/>
        <v>2201.4477756210886</v>
      </c>
      <c r="BB179" s="3">
        <f t="shared" si="29"/>
        <v>2903.0529775149221</v>
      </c>
      <c r="BC179" s="3">
        <f t="shared" si="29"/>
        <v>3431.5299025435434</v>
      </c>
      <c r="BD179" s="3">
        <f t="shared" si="29"/>
        <v>1142.6148662006367</v>
      </c>
      <c r="BE179" s="3">
        <f t="shared" si="29"/>
        <v>2153.0743162391391</v>
      </c>
      <c r="BF179" s="3">
        <f t="shared" si="29"/>
        <v>2320.2455318999669</v>
      </c>
      <c r="BG179" s="3">
        <f t="shared" si="29"/>
        <v>2080.5516622748878</v>
      </c>
      <c r="BH179" s="3">
        <f t="shared" si="29"/>
        <v>2074.499256380363</v>
      </c>
      <c r="BI179" s="3">
        <f t="shared" si="29"/>
        <v>1843.767428859358</v>
      </c>
      <c r="BJ179" s="3">
        <f t="shared" si="29"/>
        <v>1640.0331167420327</v>
      </c>
      <c r="BK179" s="3">
        <f t="shared" si="29"/>
        <v>1640.560852082559</v>
      </c>
      <c r="BL179" s="3">
        <f t="shared" si="29"/>
        <v>1344.2719009749446</v>
      </c>
      <c r="BM179" s="3">
        <f t="shared" si="29"/>
        <v>1068.1670187541213</v>
      </c>
      <c r="BN179" s="3">
        <f t="shared" si="29"/>
        <v>1101.5499757082787</v>
      </c>
      <c r="BO179" s="3">
        <f t="shared" si="29"/>
        <v>1194.4997371764748</v>
      </c>
      <c r="BP179" s="3">
        <f t="shared" si="29"/>
        <v>1321.7199161953872</v>
      </c>
      <c r="BQ179" s="3">
        <f t="shared" si="29"/>
        <v>1103.5125218869907</v>
      </c>
      <c r="BR179" s="3">
        <f t="shared" ref="BR179:EC179" si="30">HLOOKUP(BR141, TS_ELC_DMD_1,2,FALSE)</f>
        <v>1299.7009781771192</v>
      </c>
      <c r="BS179" s="3">
        <f t="shared" si="30"/>
        <v>1088.2977883408691</v>
      </c>
      <c r="BT179" s="3">
        <f t="shared" si="30"/>
        <v>1061.933864650852</v>
      </c>
      <c r="BU179" s="3">
        <f t="shared" si="30"/>
        <v>1039.6864165180461</v>
      </c>
      <c r="BV179" s="3">
        <f t="shared" si="30"/>
        <v>1296.1855103720829</v>
      </c>
      <c r="BW179" s="3">
        <f t="shared" si="30"/>
        <v>1412.4646630188063</v>
      </c>
      <c r="BX179" s="3">
        <f t="shared" si="30"/>
        <v>1319.7123208953385</v>
      </c>
      <c r="BY179" s="3">
        <f t="shared" si="30"/>
        <v>1061.933864650852</v>
      </c>
      <c r="BZ179" s="3">
        <f t="shared" si="30"/>
        <v>1309.0110239459482</v>
      </c>
      <c r="CA179" s="3">
        <f t="shared" si="30"/>
        <v>1646.3477105687398</v>
      </c>
      <c r="CB179" s="3" t="e">
        <f t="shared" si="30"/>
        <v>#N/A</v>
      </c>
      <c r="CC179" s="3">
        <f t="shared" si="30"/>
        <v>2955.5949958007168</v>
      </c>
      <c r="CD179" s="3">
        <f t="shared" si="30"/>
        <v>4050.5939499751953</v>
      </c>
      <c r="CE179" s="3">
        <f t="shared" si="30"/>
        <v>4075.1223790955214</v>
      </c>
      <c r="CF179" s="3">
        <f t="shared" si="30"/>
        <v>4409.3695774681082</v>
      </c>
      <c r="CG179" s="3">
        <f t="shared" si="30"/>
        <v>4200.5953344384316</v>
      </c>
      <c r="CH179" s="3">
        <f t="shared" si="30"/>
        <v>4030.2023135523887</v>
      </c>
      <c r="CI179" s="3">
        <f t="shared" si="30"/>
        <v>4017.0610367465761</v>
      </c>
      <c r="CJ179" s="3">
        <f t="shared" si="30"/>
        <v>4012.6850013323074</v>
      </c>
      <c r="CK179" s="3">
        <f t="shared" si="30"/>
        <v>3093.3365757451588</v>
      </c>
      <c r="CL179" s="3">
        <f t="shared" si="30"/>
        <v>3330.8376969809665</v>
      </c>
      <c r="CM179" s="3">
        <f t="shared" si="30"/>
        <v>3032.7092478567297</v>
      </c>
      <c r="CN179" s="3">
        <f t="shared" si="30"/>
        <v>2353.6873728613946</v>
      </c>
      <c r="CO179" s="3">
        <f t="shared" si="30"/>
        <v>3291.3887037200993</v>
      </c>
      <c r="CP179" s="3">
        <f t="shared" si="30"/>
        <v>3121.0258504518583</v>
      </c>
      <c r="CQ179" s="3">
        <f t="shared" si="30"/>
        <v>2671.7969010571978</v>
      </c>
      <c r="CR179" s="3">
        <f t="shared" si="30"/>
        <v>3016.4333059329151</v>
      </c>
      <c r="CS179" s="3">
        <f t="shared" si="30"/>
        <v>2542.5353606434501</v>
      </c>
      <c r="CT179" s="3">
        <f t="shared" si="30"/>
        <v>2617.6615946092352</v>
      </c>
      <c r="CU179" s="3">
        <f t="shared" si="30"/>
        <v>2365.2245108345442</v>
      </c>
      <c r="CV179" s="3">
        <f t="shared" si="30"/>
        <v>2400.3507768188965</v>
      </c>
      <c r="CW179" s="3">
        <f t="shared" si="30"/>
        <v>3021.9963056339193</v>
      </c>
      <c r="CX179" s="3">
        <f t="shared" si="30"/>
        <v>2584.8443013405358</v>
      </c>
      <c r="CY179" s="3">
        <f t="shared" si="30"/>
        <v>2689.1104464831965</v>
      </c>
      <c r="CZ179" s="3">
        <f t="shared" si="30"/>
        <v>3966.9806504380795</v>
      </c>
      <c r="DA179" s="3" t="e">
        <f t="shared" si="30"/>
        <v>#N/A</v>
      </c>
      <c r="DB179" s="3" t="e">
        <f t="shared" si="30"/>
        <v>#N/A</v>
      </c>
      <c r="DC179" s="3">
        <f t="shared" si="30"/>
        <v>2605.8330829370652</v>
      </c>
      <c r="DD179" s="3">
        <f t="shared" si="30"/>
        <v>2769.9017725264557</v>
      </c>
      <c r="DE179" s="3">
        <f t="shared" si="30"/>
        <v>2807.9661605156975</v>
      </c>
      <c r="DF179" s="3">
        <f t="shared" si="30"/>
        <v>2930.4822016447815</v>
      </c>
      <c r="DG179" s="3">
        <f t="shared" si="30"/>
        <v>2801.1689483747605</v>
      </c>
      <c r="DH179" s="3">
        <f t="shared" si="30"/>
        <v>2836.5144515076281</v>
      </c>
      <c r="DI179" s="3">
        <f t="shared" si="30"/>
        <v>2829.7172393666888</v>
      </c>
      <c r="DJ179" s="3">
        <f t="shared" si="30"/>
        <v>2828.3577969385042</v>
      </c>
      <c r="DK179" s="3">
        <f t="shared" si="30"/>
        <v>2814.0104728924853</v>
      </c>
      <c r="DL179" s="3">
        <f t="shared" si="30"/>
        <v>2809.9321456079238</v>
      </c>
      <c r="DM179" s="3">
        <f t="shared" si="30"/>
        <v>2817.9477758068206</v>
      </c>
      <c r="DN179" s="3">
        <f t="shared" si="30"/>
        <v>2597.8591268107234</v>
      </c>
      <c r="DO179" s="3">
        <f t="shared" si="30"/>
        <v>2373.9766052449982</v>
      </c>
      <c r="DP179" s="3">
        <f t="shared" si="30"/>
        <v>2816.1228150848187</v>
      </c>
      <c r="DQ179" s="3">
        <f t="shared" si="30"/>
        <v>2578.5180853664019</v>
      </c>
      <c r="DR179" s="3">
        <f t="shared" si="30"/>
        <v>2412.0501272529841</v>
      </c>
      <c r="DS179" s="3">
        <f t="shared" si="30"/>
        <v>2614.1724359489708</v>
      </c>
      <c r="DT179" s="3">
        <f t="shared" si="30"/>
        <v>2586.0772924330995</v>
      </c>
      <c r="DU179" s="3">
        <f t="shared" si="30"/>
        <v>2579.5892686631182</v>
      </c>
      <c r="DV179" s="3">
        <f t="shared" si="30"/>
        <v>2131.2019357938148</v>
      </c>
      <c r="DW179" s="3">
        <f t="shared" si="30"/>
        <v>2596.0465369064732</v>
      </c>
      <c r="DX179" s="3">
        <f t="shared" si="30"/>
        <v>2163.6658708781833</v>
      </c>
      <c r="DY179" s="3">
        <f t="shared" si="30"/>
        <v>2639.816208906861</v>
      </c>
      <c r="DZ179" s="3">
        <f t="shared" si="30"/>
        <v>2644.6728647995551</v>
      </c>
      <c r="EA179" s="3" t="e">
        <f t="shared" si="30"/>
        <v>#N/A</v>
      </c>
      <c r="EB179" s="3">
        <f t="shared" si="30"/>
        <v>5778.1155393261461</v>
      </c>
      <c r="EC179" s="3">
        <f t="shared" si="30"/>
        <v>6892.7240398853946</v>
      </c>
      <c r="ED179" s="3">
        <f t="shared" ref="ED179:GO179" si="31">HLOOKUP(ED141, TS_ELC_DMD_1,2,FALSE)</f>
        <v>6985.1661250021161</v>
      </c>
      <c r="EE179" s="3">
        <f t="shared" si="31"/>
        <v>6845.5967023749035</v>
      </c>
      <c r="EF179" s="3">
        <f t="shared" si="31"/>
        <v>6920.8789410447516</v>
      </c>
      <c r="EG179" s="3">
        <f t="shared" si="31"/>
        <v>7092.1089293528421</v>
      </c>
      <c r="EH179" s="3">
        <f t="shared" si="31"/>
        <v>7077.6082101188476</v>
      </c>
      <c r="EI179" s="3">
        <f t="shared" si="31"/>
        <v>7050.5103812140487</v>
      </c>
      <c r="EJ179" s="3">
        <f t="shared" si="31"/>
        <v>6428.8793110641354</v>
      </c>
      <c r="EK179" s="3">
        <f t="shared" si="31"/>
        <v>6592.8302200065573</v>
      </c>
      <c r="EL179" s="3">
        <f t="shared" si="31"/>
        <v>6039.310831542799</v>
      </c>
      <c r="EM179" s="3">
        <f t="shared" si="31"/>
        <v>5758.8311063494339</v>
      </c>
      <c r="EN179" s="3">
        <f t="shared" si="31"/>
        <v>6515.4621241082023</v>
      </c>
      <c r="EO179" s="3">
        <f t="shared" si="31"/>
        <v>6511.0365222990695</v>
      </c>
      <c r="EP179" s="3">
        <f t="shared" si="31"/>
        <v>6442.6435375056844</v>
      </c>
      <c r="EQ179" s="3">
        <f t="shared" si="31"/>
        <v>6241.1661794077754</v>
      </c>
      <c r="ER179" s="3">
        <f t="shared" si="31"/>
        <v>6071.0018659581565</v>
      </c>
      <c r="ES179" s="3">
        <f t="shared" si="31"/>
        <v>5747.4130513354448</v>
      </c>
      <c r="ET179" s="3">
        <f t="shared" si="31"/>
        <v>5754.7049276666012</v>
      </c>
      <c r="EU179" s="3">
        <f t="shared" si="31"/>
        <v>5786.4252509909584</v>
      </c>
      <c r="EV179" s="3">
        <f t="shared" si="31"/>
        <v>5903.7904472911332</v>
      </c>
      <c r="EW179" s="3">
        <f t="shared" si="31"/>
        <v>6146.2243469845062</v>
      </c>
      <c r="EX179" s="3">
        <f t="shared" si="31"/>
        <v>6407.2372931964474</v>
      </c>
      <c r="EY179" s="3">
        <f t="shared" si="31"/>
        <v>6443.6436141965087</v>
      </c>
      <c r="EZ179" s="3" t="e">
        <f t="shared" si="31"/>
        <v>#N/A</v>
      </c>
      <c r="FA179" s="3" t="e">
        <f t="shared" si="31"/>
        <v>#N/A</v>
      </c>
      <c r="FB179" s="3">
        <f t="shared" si="31"/>
        <v>1725.1183030250027</v>
      </c>
      <c r="FC179" s="3">
        <f t="shared" si="31"/>
        <v>2525.6274514727111</v>
      </c>
      <c r="FD179" s="3">
        <f t="shared" si="31"/>
        <v>2538.8965777341145</v>
      </c>
      <c r="FE179" s="3">
        <f t="shared" si="31"/>
        <v>2856.0258010432608</v>
      </c>
      <c r="FF179" s="3">
        <f t="shared" si="31"/>
        <v>2742.8945027433419</v>
      </c>
      <c r="FG179" s="3">
        <f t="shared" si="31"/>
        <v>2506.9052043970969</v>
      </c>
      <c r="FH179" s="3">
        <f t="shared" si="31"/>
        <v>2480.7658513425331</v>
      </c>
      <c r="FI179" s="3">
        <f t="shared" si="31"/>
        <v>2475.3077138050007</v>
      </c>
      <c r="FJ179" s="3">
        <f t="shared" si="31"/>
        <v>1976.5698259971348</v>
      </c>
      <c r="FK179" s="3">
        <f t="shared" si="31"/>
        <v>2485.016922780087</v>
      </c>
      <c r="FL179" s="3">
        <f t="shared" si="31"/>
        <v>1752.6401935020506</v>
      </c>
      <c r="FM179" s="3">
        <f t="shared" si="31"/>
        <v>1983.4193618039665</v>
      </c>
      <c r="FN179" s="3">
        <f t="shared" si="31"/>
        <v>2097.1814567146607</v>
      </c>
      <c r="FO179" s="3">
        <f t="shared" si="31"/>
        <v>1729.998226755102</v>
      </c>
      <c r="FP179" s="3">
        <f t="shared" si="31"/>
        <v>2056.5843728764958</v>
      </c>
      <c r="FQ179" s="3">
        <f t="shared" si="31"/>
        <v>1772.5786824487925</v>
      </c>
      <c r="FR179" s="3">
        <f t="shared" si="31"/>
        <v>2447.6569433300879</v>
      </c>
      <c r="FS179" s="3">
        <f t="shared" si="31"/>
        <v>1674.6988276193156</v>
      </c>
      <c r="FT179" s="3">
        <f t="shared" si="31"/>
        <v>1865.0880539607297</v>
      </c>
      <c r="FU179" s="3">
        <f t="shared" si="31"/>
        <v>1679.5429764684586</v>
      </c>
      <c r="FV179" s="3">
        <f t="shared" si="31"/>
        <v>2053.7956124366524</v>
      </c>
      <c r="FW179" s="3">
        <f t="shared" si="31"/>
        <v>1697.6545818230866</v>
      </c>
      <c r="FX179" s="3">
        <f t="shared" si="31"/>
        <v>1692.4916847485115</v>
      </c>
      <c r="FY179" s="3">
        <f t="shared" si="31"/>
        <v>2077.3333009693379</v>
      </c>
      <c r="FZ179" s="3" t="e">
        <f t="shared" si="31"/>
        <v>#N/A</v>
      </c>
      <c r="GA179" s="3">
        <f t="shared" si="31"/>
        <v>3604.9442443620956</v>
      </c>
      <c r="GB179" s="3">
        <f t="shared" si="31"/>
        <v>6029.1471562880624</v>
      </c>
      <c r="GC179" s="3">
        <f t="shared" si="31"/>
        <v>6231.3320337527039</v>
      </c>
      <c r="GD179" s="3">
        <f t="shared" si="31"/>
        <v>6808.6867036399726</v>
      </c>
      <c r="GE179" s="3">
        <f t="shared" si="31"/>
        <v>6607.0552302694414</v>
      </c>
      <c r="GF179" s="3">
        <f t="shared" si="31"/>
        <v>5845.1692810067325</v>
      </c>
      <c r="GG179" s="3">
        <f t="shared" si="31"/>
        <v>5814.3552526344902</v>
      </c>
      <c r="GH179" s="3">
        <f t="shared" si="31"/>
        <v>5676.3238793565988</v>
      </c>
      <c r="GI179" s="3">
        <f t="shared" si="31"/>
        <v>4436.3926414531707</v>
      </c>
      <c r="GJ179" s="3">
        <f t="shared" si="31"/>
        <v>5334.8266011048163</v>
      </c>
      <c r="GK179" s="3">
        <f t="shared" si="31"/>
        <v>4189.0513410065141</v>
      </c>
      <c r="GL179" s="3">
        <f t="shared" si="31"/>
        <v>3555.3382331207458</v>
      </c>
      <c r="GM179" s="3">
        <f t="shared" si="31"/>
        <v>4562.437300747868</v>
      </c>
      <c r="GN179" s="3">
        <f t="shared" si="31"/>
        <v>3912.1374974828277</v>
      </c>
      <c r="GO179" s="3">
        <f t="shared" si="31"/>
        <v>3894.9872164177582</v>
      </c>
      <c r="GP179" s="3">
        <f t="shared" ref="GP179:GX179" si="32">HLOOKUP(GP141, TS_ELC_DMD_1,2,FALSE)</f>
        <v>3912.2376346204737</v>
      </c>
      <c r="GQ179" s="3">
        <f t="shared" si="32"/>
        <v>4245.6426073346429</v>
      </c>
      <c r="GR179" s="3">
        <f t="shared" si="32"/>
        <v>4087.4969736571907</v>
      </c>
      <c r="GS179" s="3">
        <f t="shared" si="32"/>
        <v>3567.6326164625207</v>
      </c>
      <c r="GT179" s="3">
        <f t="shared" si="32"/>
        <v>3642.8230623482941</v>
      </c>
      <c r="GU179" s="3">
        <f t="shared" si="32"/>
        <v>4303.0564190990426</v>
      </c>
      <c r="GV179" s="3">
        <f t="shared" si="32"/>
        <v>3892.865092362681</v>
      </c>
      <c r="GW179" s="3">
        <f t="shared" si="32"/>
        <v>4645.5060422103961</v>
      </c>
      <c r="GX179" s="3">
        <f t="shared" si="32"/>
        <v>4953.2545336679914</v>
      </c>
    </row>
    <row r="180" spans="2:207">
      <c r="E180" s="48" t="s">
        <v>664</v>
      </c>
    </row>
    <row r="183" spans="2:207">
      <c r="F183" s="48" t="s">
        <v>439</v>
      </c>
      <c r="G183" s="48" t="s">
        <v>440</v>
      </c>
      <c r="H183" s="48" t="s">
        <v>441</v>
      </c>
      <c r="I183" s="48" t="s">
        <v>442</v>
      </c>
      <c r="J183" s="48" t="s">
        <v>443</v>
      </c>
      <c r="K183" s="48" t="s">
        <v>444</v>
      </c>
      <c r="L183" s="48" t="s">
        <v>445</v>
      </c>
      <c r="M183" s="48" t="s">
        <v>446</v>
      </c>
      <c r="N183" s="48" t="s">
        <v>447</v>
      </c>
      <c r="O183" s="48" t="s">
        <v>448</v>
      </c>
      <c r="P183" s="48" t="s">
        <v>449</v>
      </c>
      <c r="Q183" s="48" t="s">
        <v>450</v>
      </c>
      <c r="R183" s="48" t="s">
        <v>451</v>
      </c>
      <c r="S183" s="48" t="s">
        <v>452</v>
      </c>
      <c r="T183" s="48" t="s">
        <v>453</v>
      </c>
      <c r="U183" s="48" t="s">
        <v>454</v>
      </c>
      <c r="V183" s="48" t="s">
        <v>455</v>
      </c>
      <c r="W183" s="48" t="s">
        <v>456</v>
      </c>
      <c r="X183" s="48" t="s">
        <v>457</v>
      </c>
      <c r="Y183" s="48" t="s">
        <v>458</v>
      </c>
      <c r="Z183" s="48" t="s">
        <v>459</v>
      </c>
      <c r="AA183" s="48" t="s">
        <v>460</v>
      </c>
      <c r="AB183" s="48" t="s">
        <v>461</v>
      </c>
      <c r="AC183" s="48" t="s">
        <v>462</v>
      </c>
      <c r="AD183" s="48" t="s">
        <v>464</v>
      </c>
      <c r="AE183" s="48" t="s">
        <v>465</v>
      </c>
      <c r="AF183" s="48" t="s">
        <v>466</v>
      </c>
      <c r="AG183" s="48" t="s">
        <v>467</v>
      </c>
      <c r="AH183" s="48" t="s">
        <v>468</v>
      </c>
      <c r="AI183" s="48" t="s">
        <v>469</v>
      </c>
      <c r="AJ183" s="48" t="s">
        <v>470</v>
      </c>
      <c r="AK183" s="48" t="s">
        <v>471</v>
      </c>
      <c r="AL183" s="48" t="s">
        <v>472</v>
      </c>
      <c r="AM183" s="48" t="s">
        <v>473</v>
      </c>
      <c r="AN183" s="48" t="s">
        <v>474</v>
      </c>
      <c r="AO183" s="48" t="s">
        <v>475</v>
      </c>
      <c r="AP183" s="48" t="s">
        <v>476</v>
      </c>
      <c r="AQ183" s="48" t="s">
        <v>477</v>
      </c>
      <c r="AR183" s="48" t="s">
        <v>478</v>
      </c>
      <c r="AS183" s="48" t="s">
        <v>479</v>
      </c>
      <c r="AT183" s="48" t="s">
        <v>480</v>
      </c>
      <c r="AU183" s="48" t="s">
        <v>481</v>
      </c>
      <c r="AV183" s="48" t="s">
        <v>482</v>
      </c>
      <c r="AW183" s="48" t="s">
        <v>483</v>
      </c>
      <c r="AX183" s="48" t="s">
        <v>484</v>
      </c>
      <c r="AY183" s="48" t="s">
        <v>485</v>
      </c>
      <c r="AZ183" s="48" t="s">
        <v>486</v>
      </c>
      <c r="BA183" s="48" t="s">
        <v>487</v>
      </c>
      <c r="BB183" s="48" t="s">
        <v>488</v>
      </c>
      <c r="BC183" s="48" t="s">
        <v>489</v>
      </c>
      <c r="BD183" s="48" t="s">
        <v>490</v>
      </c>
      <c r="BE183" s="48" t="s">
        <v>491</v>
      </c>
      <c r="BF183" s="48" t="s">
        <v>492</v>
      </c>
      <c r="BG183" s="48" t="s">
        <v>493</v>
      </c>
      <c r="BH183" s="48" t="s">
        <v>494</v>
      </c>
      <c r="BI183" s="48" t="s">
        <v>495</v>
      </c>
      <c r="BJ183" s="48" t="s">
        <v>496</v>
      </c>
      <c r="BK183" s="48" t="s">
        <v>497</v>
      </c>
      <c r="BL183" s="48" t="s">
        <v>498</v>
      </c>
      <c r="BM183" s="48" t="s">
        <v>499</v>
      </c>
      <c r="BN183" s="48" t="s">
        <v>500</v>
      </c>
      <c r="BO183" s="48" t="s">
        <v>501</v>
      </c>
      <c r="BP183" s="48" t="s">
        <v>502</v>
      </c>
      <c r="BQ183" s="48" t="s">
        <v>503</v>
      </c>
      <c r="BR183" s="48" t="s">
        <v>504</v>
      </c>
      <c r="BS183" s="48" t="s">
        <v>505</v>
      </c>
      <c r="BT183" s="48" t="s">
        <v>506</v>
      </c>
      <c r="BU183" s="48" t="s">
        <v>507</v>
      </c>
      <c r="BV183" s="48" t="s">
        <v>508</v>
      </c>
      <c r="BW183" s="48" t="s">
        <v>509</v>
      </c>
      <c r="BX183" s="48" t="s">
        <v>510</v>
      </c>
      <c r="BY183" s="48" t="s">
        <v>511</v>
      </c>
      <c r="BZ183" s="48" t="s">
        <v>513</v>
      </c>
      <c r="CA183" s="48" t="s">
        <v>514</v>
      </c>
      <c r="CB183" s="48" t="s">
        <v>515</v>
      </c>
      <c r="CC183" s="48" t="s">
        <v>516</v>
      </c>
      <c r="CD183" s="48" t="s">
        <v>517</v>
      </c>
      <c r="CE183" s="48" t="s">
        <v>518</v>
      </c>
      <c r="CF183" s="48" t="s">
        <v>519</v>
      </c>
      <c r="CG183" s="48" t="s">
        <v>520</v>
      </c>
      <c r="CH183" s="48" t="s">
        <v>521</v>
      </c>
      <c r="CI183" s="48" t="s">
        <v>522</v>
      </c>
      <c r="CJ183" s="48" t="s">
        <v>523</v>
      </c>
      <c r="CK183" s="48" t="s">
        <v>524</v>
      </c>
      <c r="CL183" s="48" t="s">
        <v>525</v>
      </c>
      <c r="CM183" s="48" t="s">
        <v>526</v>
      </c>
      <c r="CN183" s="48" t="s">
        <v>527</v>
      </c>
      <c r="CO183" s="48" t="s">
        <v>528</v>
      </c>
      <c r="CP183" s="48" t="s">
        <v>529</v>
      </c>
      <c r="CQ183" s="48" t="s">
        <v>530</v>
      </c>
      <c r="CR183" s="48" t="s">
        <v>531</v>
      </c>
      <c r="CS183" s="48" t="s">
        <v>532</v>
      </c>
      <c r="CT183" s="48" t="s">
        <v>533</v>
      </c>
      <c r="CU183" s="48" t="s">
        <v>534</v>
      </c>
      <c r="CV183" s="48" t="s">
        <v>535</v>
      </c>
      <c r="CW183" s="48" t="s">
        <v>536</v>
      </c>
      <c r="CX183" s="48" t="s">
        <v>539</v>
      </c>
      <c r="CY183" s="48" t="s">
        <v>540</v>
      </c>
      <c r="CZ183" s="48" t="s">
        <v>541</v>
      </c>
      <c r="DA183" s="48" t="s">
        <v>542</v>
      </c>
      <c r="DB183" s="48" t="s">
        <v>543</v>
      </c>
      <c r="DC183" s="48" t="s">
        <v>544</v>
      </c>
      <c r="DD183" s="48" t="s">
        <v>545</v>
      </c>
      <c r="DE183" s="48" t="s">
        <v>546</v>
      </c>
      <c r="DF183" s="48" t="s">
        <v>547</v>
      </c>
      <c r="DG183" s="48" t="s">
        <v>548</v>
      </c>
      <c r="DH183" s="48" t="s">
        <v>549</v>
      </c>
      <c r="DI183" s="48" t="s">
        <v>550</v>
      </c>
      <c r="DJ183" s="48" t="s">
        <v>551</v>
      </c>
      <c r="DK183" s="48" t="s">
        <v>552</v>
      </c>
      <c r="DL183" s="48" t="s">
        <v>553</v>
      </c>
      <c r="DM183" s="48" t="s">
        <v>554</v>
      </c>
      <c r="DN183" s="48" t="s">
        <v>555</v>
      </c>
      <c r="DO183" s="48" t="s">
        <v>556</v>
      </c>
      <c r="DP183" s="48" t="s">
        <v>557</v>
      </c>
      <c r="DQ183" s="48" t="s">
        <v>558</v>
      </c>
      <c r="DR183" s="48" t="s">
        <v>559</v>
      </c>
      <c r="DS183" s="48" t="s">
        <v>560</v>
      </c>
      <c r="DT183" s="48" t="s">
        <v>561</v>
      </c>
      <c r="DU183" s="48" t="s">
        <v>562</v>
      </c>
      <c r="DV183" s="48" t="s">
        <v>564</v>
      </c>
      <c r="DW183" s="48" t="s">
        <v>565</v>
      </c>
      <c r="DX183" s="48" t="s">
        <v>566</v>
      </c>
      <c r="DY183" s="48" t="s">
        <v>567</v>
      </c>
      <c r="DZ183" s="48" t="s">
        <v>568</v>
      </c>
      <c r="EA183" s="48" t="s">
        <v>569</v>
      </c>
      <c r="EB183" s="48" t="s">
        <v>570</v>
      </c>
      <c r="EC183" s="48" t="s">
        <v>571</v>
      </c>
      <c r="ED183" s="48" t="s">
        <v>572</v>
      </c>
      <c r="EE183" s="48" t="s">
        <v>573</v>
      </c>
      <c r="EF183" s="48" t="s">
        <v>574</v>
      </c>
      <c r="EG183" s="48" t="s">
        <v>575</v>
      </c>
      <c r="EH183" s="48" t="s">
        <v>576</v>
      </c>
      <c r="EI183" s="48" t="s">
        <v>577</v>
      </c>
      <c r="EJ183" s="48" t="s">
        <v>578</v>
      </c>
      <c r="EK183" s="48" t="s">
        <v>579</v>
      </c>
      <c r="EL183" s="48" t="s">
        <v>580</v>
      </c>
      <c r="EM183" s="48" t="s">
        <v>581</v>
      </c>
      <c r="EN183" s="48" t="s">
        <v>582</v>
      </c>
      <c r="EO183" s="48" t="s">
        <v>583</v>
      </c>
      <c r="EP183" s="48" t="s">
        <v>584</v>
      </c>
      <c r="EQ183" s="48" t="s">
        <v>585</v>
      </c>
      <c r="ER183" s="48" t="s">
        <v>586</v>
      </c>
      <c r="ES183" s="48" t="s">
        <v>587</v>
      </c>
      <c r="ET183" s="48" t="s">
        <v>590</v>
      </c>
      <c r="EU183" s="48" t="s">
        <v>591</v>
      </c>
      <c r="EV183" s="48" t="s">
        <v>592</v>
      </c>
      <c r="EW183" s="48" t="s">
        <v>593</v>
      </c>
      <c r="EX183" s="48" t="s">
        <v>594</v>
      </c>
      <c r="EY183" s="48" t="s">
        <v>595</v>
      </c>
      <c r="EZ183" s="48" t="s">
        <v>596</v>
      </c>
      <c r="FA183" s="48" t="s">
        <v>597</v>
      </c>
      <c r="FB183" s="48" t="s">
        <v>598</v>
      </c>
      <c r="FC183" s="48" t="s">
        <v>599</v>
      </c>
      <c r="FD183" s="48" t="s">
        <v>600</v>
      </c>
      <c r="FE183" s="48" t="s">
        <v>601</v>
      </c>
      <c r="FF183" s="48" t="s">
        <v>602</v>
      </c>
      <c r="FG183" s="48" t="s">
        <v>603</v>
      </c>
      <c r="FH183" s="48" t="s">
        <v>604</v>
      </c>
      <c r="FI183" s="48" t="s">
        <v>605</v>
      </c>
      <c r="FJ183" s="48" t="s">
        <v>606</v>
      </c>
      <c r="FK183" s="48" t="s">
        <v>607</v>
      </c>
      <c r="FL183" s="48" t="s">
        <v>608</v>
      </c>
      <c r="FM183" s="48" t="s">
        <v>609</v>
      </c>
      <c r="FN183" s="48" t="s">
        <v>610</v>
      </c>
      <c r="FO183" s="48" t="s">
        <v>611</v>
      </c>
      <c r="FP183" s="48" t="s">
        <v>612</v>
      </c>
      <c r="FQ183" s="48" t="s">
        <v>613</v>
      </c>
      <c r="FR183" s="48" t="s">
        <v>615</v>
      </c>
      <c r="FS183" s="48" t="s">
        <v>616</v>
      </c>
      <c r="FT183" s="48" t="s">
        <v>617</v>
      </c>
      <c r="FU183" s="48" t="s">
        <v>618</v>
      </c>
      <c r="FV183" s="48" t="s">
        <v>619</v>
      </c>
      <c r="FW183" s="48" t="s">
        <v>620</v>
      </c>
      <c r="FX183" s="48" t="s">
        <v>621</v>
      </c>
      <c r="FY183" s="48" t="s">
        <v>622</v>
      </c>
      <c r="FZ183" s="48" t="s">
        <v>623</v>
      </c>
      <c r="GA183" s="48" t="s">
        <v>624</v>
      </c>
      <c r="GB183" s="48" t="s">
        <v>625</v>
      </c>
      <c r="GC183" s="48" t="s">
        <v>626</v>
      </c>
      <c r="GD183" s="48" t="s">
        <v>627</v>
      </c>
      <c r="GE183" s="48" t="s">
        <v>628</v>
      </c>
      <c r="GF183" s="48" t="s">
        <v>629</v>
      </c>
      <c r="GG183" s="48" t="s">
        <v>630</v>
      </c>
      <c r="GH183" s="48" t="s">
        <v>631</v>
      </c>
      <c r="GI183" s="48" t="s">
        <v>632</v>
      </c>
      <c r="GJ183" s="48" t="s">
        <v>633</v>
      </c>
      <c r="GK183" s="48" t="s">
        <v>634</v>
      </c>
      <c r="GL183" s="48" t="s">
        <v>635</v>
      </c>
      <c r="GM183" s="48" t="s">
        <v>636</v>
      </c>
      <c r="GN183" s="48" t="s">
        <v>637</v>
      </c>
      <c r="GO183" s="48" t="s">
        <v>638</v>
      </c>
    </row>
    <row r="184" spans="2:207" s="3" customFormat="1">
      <c r="B184" s="48"/>
      <c r="C184" s="48"/>
      <c r="D184" s="48"/>
      <c r="E184" s="70" t="s">
        <v>255</v>
      </c>
      <c r="F184" s="3">
        <f t="shared" ref="F184:AK184" si="33">SUM(F190,F196:F205)</f>
        <v>1003.5491491751092</v>
      </c>
      <c r="G184" s="3">
        <f t="shared" si="33"/>
        <v>2086.0754402178127</v>
      </c>
      <c r="H184" s="3">
        <f t="shared" si="33"/>
        <v>1977.0225673749042</v>
      </c>
      <c r="I184" s="3">
        <f t="shared" si="33"/>
        <v>1948.3368123036996</v>
      </c>
      <c r="J184" s="3">
        <f t="shared" si="33"/>
        <v>1853.4180440021676</v>
      </c>
      <c r="K184" s="3">
        <f t="shared" si="33"/>
        <v>1582.0641520593767</v>
      </c>
      <c r="L184" s="3">
        <f t="shared" si="33"/>
        <v>1577.7929687838923</v>
      </c>
      <c r="M184" s="3">
        <f t="shared" si="33"/>
        <v>1547.1620240876578</v>
      </c>
      <c r="N184" s="3">
        <f t="shared" si="33"/>
        <v>1435.6863197568057</v>
      </c>
      <c r="O184" s="3">
        <f t="shared" si="33"/>
        <v>1315.8350726676067</v>
      </c>
      <c r="P184" s="3">
        <f t="shared" si="33"/>
        <v>1087.2615877231115</v>
      </c>
      <c r="Q184" s="3">
        <f t="shared" si="33"/>
        <v>1076.3305083317173</v>
      </c>
      <c r="R184" s="3">
        <f t="shared" si="33"/>
        <v>1074.974468801742</v>
      </c>
      <c r="S184" s="3">
        <f t="shared" si="33"/>
        <v>1386.1674211607228</v>
      </c>
      <c r="T184" s="3">
        <f t="shared" si="33"/>
        <v>1063.3682746228471</v>
      </c>
      <c r="U184" s="3">
        <f t="shared" si="33"/>
        <v>1259.4269417596313</v>
      </c>
      <c r="V184" s="3">
        <f t="shared" si="33"/>
        <v>1020.9657658230343</v>
      </c>
      <c r="W184" s="3">
        <f t="shared" si="33"/>
        <v>985.55954052757852</v>
      </c>
      <c r="X184" s="3">
        <f t="shared" si="33"/>
        <v>1279.3591612442574</v>
      </c>
      <c r="Y184" s="3">
        <f t="shared" si="33"/>
        <v>995.07929613239207</v>
      </c>
      <c r="Z184" s="3">
        <f t="shared" si="33"/>
        <v>1478.7598327786313</v>
      </c>
      <c r="AA184" s="3">
        <f t="shared" si="33"/>
        <v>1008.2205729382008</v>
      </c>
      <c r="AB184" s="3">
        <f t="shared" si="33"/>
        <v>1300.3795063518978</v>
      </c>
      <c r="AC184" s="3">
        <f t="shared" si="33"/>
        <v>1567.3705768344571</v>
      </c>
      <c r="AD184" s="3">
        <f t="shared" si="33"/>
        <v>2378.9483035154781</v>
      </c>
      <c r="AE184" s="3">
        <f t="shared" si="33"/>
        <v>3452.6032345345957</v>
      </c>
      <c r="AF184" s="3">
        <f t="shared" si="33"/>
        <v>3639.1544135745339</v>
      </c>
      <c r="AG184" s="3">
        <f t="shared" si="33"/>
        <v>3786.9757934915006</v>
      </c>
      <c r="AH184" s="3">
        <f t="shared" si="33"/>
        <v>3467.2963862981351</v>
      </c>
      <c r="AI184" s="3">
        <f t="shared" si="33"/>
        <v>3437.1962203484768</v>
      </c>
      <c r="AJ184" s="3">
        <f t="shared" si="33"/>
        <v>3431.3053031596628</v>
      </c>
      <c r="AK184" s="3">
        <f t="shared" si="33"/>
        <v>3249.7593829148927</v>
      </c>
      <c r="AL184" s="3">
        <f t="shared" ref="AL184:BQ184" si="34">SUM(AL190,AL196:AL205)</f>
        <v>2992.3792335205926</v>
      </c>
      <c r="AM184" s="3">
        <f t="shared" si="34"/>
        <v>2733.0018287605644</v>
      </c>
      <c r="AN184" s="3">
        <f t="shared" si="34"/>
        <v>2420.3850000888438</v>
      </c>
      <c r="AO184" s="3">
        <f t="shared" si="34"/>
        <v>1975.4669754579127</v>
      </c>
      <c r="AP184" s="3">
        <f t="shared" si="34"/>
        <v>2378.063376674525</v>
      </c>
      <c r="AQ184" s="3">
        <f t="shared" si="34"/>
        <v>2885.3066631855645</v>
      </c>
      <c r="AR184" s="3">
        <f t="shared" si="34"/>
        <v>2243.2043369484468</v>
      </c>
      <c r="AS184" s="3">
        <f t="shared" si="34"/>
        <v>2234.5997960048176</v>
      </c>
      <c r="AT184" s="3">
        <f t="shared" si="34"/>
        <v>2697.4016616286617</v>
      </c>
      <c r="AU184" s="3">
        <f t="shared" si="34"/>
        <v>2375.0643881521742</v>
      </c>
      <c r="AV184" s="3">
        <f t="shared" si="34"/>
        <v>1990.2810517760115</v>
      </c>
      <c r="AW184" s="3">
        <f t="shared" si="34"/>
        <v>2035.1705276872522</v>
      </c>
      <c r="AX184" s="3">
        <f t="shared" si="34"/>
        <v>2579.2936361662296</v>
      </c>
      <c r="AY184" s="3">
        <f t="shared" si="34"/>
        <v>2201.4477756210886</v>
      </c>
      <c r="AZ184" s="3">
        <f t="shared" si="34"/>
        <v>2903.0529775149221</v>
      </c>
      <c r="BA184" s="3">
        <f t="shared" si="34"/>
        <v>3431.5299025435434</v>
      </c>
      <c r="BB184" s="3">
        <f t="shared" si="34"/>
        <v>1142.6148662006367</v>
      </c>
      <c r="BC184" s="3">
        <f t="shared" si="34"/>
        <v>2153.0743162391391</v>
      </c>
      <c r="BD184" s="3">
        <f t="shared" si="34"/>
        <v>2320.2455318999669</v>
      </c>
      <c r="BE184" s="3">
        <f t="shared" si="34"/>
        <v>2080.5516622748878</v>
      </c>
      <c r="BF184" s="3">
        <f t="shared" si="34"/>
        <v>2074.499256380363</v>
      </c>
      <c r="BG184" s="3">
        <f t="shared" si="34"/>
        <v>1843.767428859358</v>
      </c>
      <c r="BH184" s="3">
        <f t="shared" si="34"/>
        <v>1640.0331167420327</v>
      </c>
      <c r="BI184" s="3">
        <f t="shared" si="34"/>
        <v>1640.560852082559</v>
      </c>
      <c r="BJ184" s="3">
        <f t="shared" si="34"/>
        <v>1344.2719009749446</v>
      </c>
      <c r="BK184" s="3">
        <f t="shared" si="34"/>
        <v>1068.1670187541213</v>
      </c>
      <c r="BL184" s="3">
        <f t="shared" si="34"/>
        <v>1101.5499757082787</v>
      </c>
      <c r="BM184" s="3">
        <f t="shared" si="34"/>
        <v>1194.4997371764748</v>
      </c>
      <c r="BN184" s="3">
        <f t="shared" si="34"/>
        <v>1321.7199161953872</v>
      </c>
      <c r="BO184" s="3">
        <f t="shared" si="34"/>
        <v>1103.5125218869907</v>
      </c>
      <c r="BP184" s="3">
        <f t="shared" si="34"/>
        <v>1299.7009781771192</v>
      </c>
      <c r="BQ184" s="3">
        <f t="shared" si="34"/>
        <v>1088.2977883408691</v>
      </c>
      <c r="BR184" s="3">
        <f t="shared" ref="BR184:CW184" si="35">SUM(BR190,BR196:BR205)</f>
        <v>1061.933864650852</v>
      </c>
      <c r="BS184" s="3">
        <f t="shared" si="35"/>
        <v>1039.6864165180461</v>
      </c>
      <c r="BT184" s="3">
        <f t="shared" si="35"/>
        <v>1296.1855103720829</v>
      </c>
      <c r="BU184" s="3">
        <f t="shared" si="35"/>
        <v>1412.4646630188063</v>
      </c>
      <c r="BV184" s="3">
        <f t="shared" si="35"/>
        <v>1319.7123208953385</v>
      </c>
      <c r="BW184" s="3">
        <f t="shared" si="35"/>
        <v>1061.933864650852</v>
      </c>
      <c r="BX184" s="3">
        <f t="shared" si="35"/>
        <v>1309.0110239459482</v>
      </c>
      <c r="BY184" s="3">
        <f t="shared" si="35"/>
        <v>1646.3477105687398</v>
      </c>
      <c r="BZ184" s="3">
        <f t="shared" si="35"/>
        <v>2955.5949958007168</v>
      </c>
      <c r="CA184" s="3">
        <f t="shared" si="35"/>
        <v>4050.5939499751953</v>
      </c>
      <c r="CB184" s="3">
        <f t="shared" si="35"/>
        <v>4075.1223790955214</v>
      </c>
      <c r="CC184" s="3">
        <f t="shared" si="35"/>
        <v>4409.3695774681082</v>
      </c>
      <c r="CD184" s="3">
        <f t="shared" si="35"/>
        <v>4200.5953344384316</v>
      </c>
      <c r="CE184" s="3">
        <f t="shared" si="35"/>
        <v>4030.2023135523887</v>
      </c>
      <c r="CF184" s="3">
        <f t="shared" si="35"/>
        <v>4017.0610367465761</v>
      </c>
      <c r="CG184" s="3">
        <f t="shared" si="35"/>
        <v>4012.6850013323074</v>
      </c>
      <c r="CH184" s="3">
        <f t="shared" si="35"/>
        <v>3093.3365757451588</v>
      </c>
      <c r="CI184" s="3">
        <f t="shared" si="35"/>
        <v>3330.8376969809665</v>
      </c>
      <c r="CJ184" s="3">
        <f t="shared" si="35"/>
        <v>3032.7092478567297</v>
      </c>
      <c r="CK184" s="3">
        <f t="shared" si="35"/>
        <v>2353.6873728613946</v>
      </c>
      <c r="CL184" s="3">
        <f t="shared" si="35"/>
        <v>3291.3887037200993</v>
      </c>
      <c r="CM184" s="3">
        <f t="shared" si="35"/>
        <v>3121.0258504518583</v>
      </c>
      <c r="CN184" s="3">
        <f t="shared" si="35"/>
        <v>2671.7969010571978</v>
      </c>
      <c r="CO184" s="3">
        <f t="shared" si="35"/>
        <v>3016.4333059329151</v>
      </c>
      <c r="CP184" s="3">
        <f t="shared" si="35"/>
        <v>2542.5353606434501</v>
      </c>
      <c r="CQ184" s="3">
        <f t="shared" si="35"/>
        <v>2617.6615946092352</v>
      </c>
      <c r="CR184" s="3">
        <f t="shared" si="35"/>
        <v>2365.2245108345442</v>
      </c>
      <c r="CS184" s="3">
        <f t="shared" si="35"/>
        <v>2400.3507768188965</v>
      </c>
      <c r="CT184" s="3">
        <f t="shared" si="35"/>
        <v>3021.9963056339193</v>
      </c>
      <c r="CU184" s="3">
        <f t="shared" si="35"/>
        <v>2584.8443013405358</v>
      </c>
      <c r="CV184" s="3">
        <f t="shared" si="35"/>
        <v>2689.1104464831965</v>
      </c>
      <c r="CW184" s="3">
        <f t="shared" si="35"/>
        <v>3966.9806504380795</v>
      </c>
      <c r="CX184" s="3">
        <f t="shared" ref="CX184:EC184" si="36">SUM(CX190,CX196:CX205)</f>
        <v>2605.8330829370652</v>
      </c>
      <c r="CY184" s="3">
        <f t="shared" si="36"/>
        <v>2769.9017725264557</v>
      </c>
      <c r="CZ184" s="3">
        <f t="shared" si="36"/>
        <v>2807.9661605156975</v>
      </c>
      <c r="DA184" s="3">
        <f t="shared" si="36"/>
        <v>2930.4822016447815</v>
      </c>
      <c r="DB184" s="3">
        <f t="shared" si="36"/>
        <v>2801.1689483747605</v>
      </c>
      <c r="DC184" s="3">
        <f t="shared" si="36"/>
        <v>2836.5144515076281</v>
      </c>
      <c r="DD184" s="3">
        <f t="shared" si="36"/>
        <v>2829.7172393666888</v>
      </c>
      <c r="DE184" s="3">
        <f t="shared" si="36"/>
        <v>2828.3577969385042</v>
      </c>
      <c r="DF184" s="3">
        <f t="shared" si="36"/>
        <v>2814.0104728924853</v>
      </c>
      <c r="DG184" s="3">
        <f t="shared" si="36"/>
        <v>2809.9321456079238</v>
      </c>
      <c r="DH184" s="3">
        <f t="shared" si="36"/>
        <v>2817.9477758068206</v>
      </c>
      <c r="DI184" s="3">
        <f t="shared" si="36"/>
        <v>2597.8591268107234</v>
      </c>
      <c r="DJ184" s="3">
        <f t="shared" si="36"/>
        <v>2373.9766052449982</v>
      </c>
      <c r="DK184" s="3">
        <f t="shared" si="36"/>
        <v>2816.1228150848187</v>
      </c>
      <c r="DL184" s="3">
        <f t="shared" si="36"/>
        <v>2578.5180853664019</v>
      </c>
      <c r="DM184" s="3">
        <f t="shared" si="36"/>
        <v>2412.0501272529841</v>
      </c>
      <c r="DN184" s="3">
        <f t="shared" si="36"/>
        <v>2614.1724359489708</v>
      </c>
      <c r="DO184" s="3">
        <f t="shared" si="36"/>
        <v>2586.0772924330995</v>
      </c>
      <c r="DP184" s="3">
        <f t="shared" si="36"/>
        <v>2579.5892686631182</v>
      </c>
      <c r="DQ184" s="3">
        <f t="shared" si="36"/>
        <v>2131.2019357938148</v>
      </c>
      <c r="DR184" s="3">
        <f t="shared" si="36"/>
        <v>2596.0465369064732</v>
      </c>
      <c r="DS184" s="3">
        <f t="shared" si="36"/>
        <v>2163.6658708781833</v>
      </c>
      <c r="DT184" s="3">
        <f t="shared" si="36"/>
        <v>2639.816208906861</v>
      </c>
      <c r="DU184" s="3">
        <f t="shared" si="36"/>
        <v>2644.6728647995551</v>
      </c>
      <c r="DV184" s="3">
        <f t="shared" si="36"/>
        <v>5778.1155393261461</v>
      </c>
      <c r="DW184" s="3">
        <f t="shared" si="36"/>
        <v>6892.7240398853946</v>
      </c>
      <c r="DX184" s="3">
        <f t="shared" si="36"/>
        <v>6985.1661250021161</v>
      </c>
      <c r="DY184" s="3">
        <f t="shared" si="36"/>
        <v>6845.5967023749035</v>
      </c>
      <c r="DZ184" s="3">
        <f t="shared" si="36"/>
        <v>6920.8789410447516</v>
      </c>
      <c r="EA184" s="3">
        <f t="shared" si="36"/>
        <v>7092.1089293528421</v>
      </c>
      <c r="EB184" s="3">
        <f t="shared" si="36"/>
        <v>7077.6082101188476</v>
      </c>
      <c r="EC184" s="3">
        <f t="shared" si="36"/>
        <v>7050.5103812140487</v>
      </c>
      <c r="ED184" s="3">
        <f t="shared" ref="ED184:FI184" si="37">SUM(ED190,ED196:ED205)</f>
        <v>6428.8793110641354</v>
      </c>
      <c r="EE184" s="3">
        <f t="shared" si="37"/>
        <v>6592.8302200065573</v>
      </c>
      <c r="EF184" s="3">
        <f t="shared" si="37"/>
        <v>6039.310831542799</v>
      </c>
      <c r="EG184" s="3">
        <f t="shared" si="37"/>
        <v>5758.8311063494339</v>
      </c>
      <c r="EH184" s="3">
        <f t="shared" si="37"/>
        <v>6515.4621241082023</v>
      </c>
      <c r="EI184" s="3">
        <f t="shared" si="37"/>
        <v>6511.0365222990695</v>
      </c>
      <c r="EJ184" s="3">
        <f t="shared" si="37"/>
        <v>6442.6435375056844</v>
      </c>
      <c r="EK184" s="3">
        <f t="shared" si="37"/>
        <v>6241.1661794077754</v>
      </c>
      <c r="EL184" s="3">
        <f t="shared" si="37"/>
        <v>6071.0018659581565</v>
      </c>
      <c r="EM184" s="3">
        <f t="shared" si="37"/>
        <v>5747.4130513354448</v>
      </c>
      <c r="EN184" s="3">
        <f t="shared" si="37"/>
        <v>5754.7049276666012</v>
      </c>
      <c r="EO184" s="3">
        <f t="shared" si="37"/>
        <v>5786.4252509909584</v>
      </c>
      <c r="EP184" s="3">
        <f t="shared" si="37"/>
        <v>5903.7904472911332</v>
      </c>
      <c r="EQ184" s="3">
        <f t="shared" si="37"/>
        <v>6146.2243469845062</v>
      </c>
      <c r="ER184" s="3">
        <f t="shared" si="37"/>
        <v>6407.2372931964474</v>
      </c>
      <c r="ES184" s="3">
        <f t="shared" si="37"/>
        <v>6443.6436141965087</v>
      </c>
      <c r="ET184" s="3">
        <f t="shared" si="37"/>
        <v>1725.1183030250027</v>
      </c>
      <c r="EU184" s="3">
        <f t="shared" si="37"/>
        <v>2525.6274514727111</v>
      </c>
      <c r="EV184" s="3">
        <f t="shared" si="37"/>
        <v>2538.8965777341145</v>
      </c>
      <c r="EW184" s="3">
        <f t="shared" si="37"/>
        <v>2856.0258010432608</v>
      </c>
      <c r="EX184" s="3">
        <f t="shared" si="37"/>
        <v>2742.8945027433419</v>
      </c>
      <c r="EY184" s="3">
        <f t="shared" si="37"/>
        <v>2506.9052043970969</v>
      </c>
      <c r="EZ184" s="3">
        <f t="shared" si="37"/>
        <v>2480.7658513425331</v>
      </c>
      <c r="FA184" s="3">
        <f t="shared" si="37"/>
        <v>2475.3077138050007</v>
      </c>
      <c r="FB184" s="3">
        <f t="shared" si="37"/>
        <v>1976.5698259971348</v>
      </c>
      <c r="FC184" s="3">
        <f t="shared" si="37"/>
        <v>2485.016922780087</v>
      </c>
      <c r="FD184" s="3">
        <f t="shared" si="37"/>
        <v>1752.6401935020506</v>
      </c>
      <c r="FE184" s="3">
        <f t="shared" si="37"/>
        <v>1983.4193618039665</v>
      </c>
      <c r="FF184" s="3">
        <f t="shared" si="37"/>
        <v>2097.1814567146607</v>
      </c>
      <c r="FG184" s="3">
        <f t="shared" si="37"/>
        <v>1729.998226755102</v>
      </c>
      <c r="FH184" s="3">
        <f t="shared" si="37"/>
        <v>2056.5843728764958</v>
      </c>
      <c r="FI184" s="3">
        <f t="shared" si="37"/>
        <v>1772.5786824487925</v>
      </c>
      <c r="FJ184" s="3">
        <f t="shared" ref="FJ184:GO184" si="38">SUM(FJ190,FJ196:FJ205)</f>
        <v>2447.6569433300879</v>
      </c>
      <c r="FK184" s="3">
        <f t="shared" si="38"/>
        <v>1674.6988276193156</v>
      </c>
      <c r="FL184" s="3">
        <f t="shared" si="38"/>
        <v>1865.0880539607297</v>
      </c>
      <c r="FM184" s="3">
        <f t="shared" si="38"/>
        <v>1679.5429764684586</v>
      </c>
      <c r="FN184" s="3">
        <f t="shared" si="38"/>
        <v>2053.7956124366524</v>
      </c>
      <c r="FO184" s="3">
        <f t="shared" si="38"/>
        <v>1697.6545818230866</v>
      </c>
      <c r="FP184" s="3">
        <f t="shared" si="38"/>
        <v>1692.4916847485115</v>
      </c>
      <c r="FQ184" s="3">
        <f t="shared" si="38"/>
        <v>2077.3333009693379</v>
      </c>
      <c r="FR184" s="3">
        <f t="shared" si="38"/>
        <v>3604.9442443620956</v>
      </c>
      <c r="FS184" s="3">
        <f t="shared" si="38"/>
        <v>6029.1471562880624</v>
      </c>
      <c r="FT184" s="3">
        <f t="shared" si="38"/>
        <v>6231.3320337527039</v>
      </c>
      <c r="FU184" s="3">
        <f t="shared" si="38"/>
        <v>6808.6867036399726</v>
      </c>
      <c r="FV184" s="3">
        <f t="shared" si="38"/>
        <v>6607.0552302694414</v>
      </c>
      <c r="FW184" s="3">
        <f t="shared" si="38"/>
        <v>5845.1692810067325</v>
      </c>
      <c r="FX184" s="3">
        <f t="shared" si="38"/>
        <v>5814.3552526344902</v>
      </c>
      <c r="FY184" s="3">
        <f t="shared" si="38"/>
        <v>5676.3238793565988</v>
      </c>
      <c r="FZ184" s="3">
        <f t="shared" si="38"/>
        <v>4436.3926414531707</v>
      </c>
      <c r="GA184" s="3">
        <f t="shared" si="38"/>
        <v>5334.8266011048163</v>
      </c>
      <c r="GB184" s="3">
        <f t="shared" si="38"/>
        <v>4189.0513410065141</v>
      </c>
      <c r="GC184" s="3">
        <f t="shared" si="38"/>
        <v>3555.3382331207458</v>
      </c>
      <c r="GD184" s="3">
        <f t="shared" si="38"/>
        <v>4562.437300747868</v>
      </c>
      <c r="GE184" s="3">
        <f t="shared" si="38"/>
        <v>3912.1374974828277</v>
      </c>
      <c r="GF184" s="3">
        <f t="shared" si="38"/>
        <v>3894.9872164177582</v>
      </c>
      <c r="GG184" s="3">
        <f t="shared" si="38"/>
        <v>3912.2376346204737</v>
      </c>
      <c r="GH184" s="3">
        <f t="shared" si="38"/>
        <v>4245.6426073346429</v>
      </c>
      <c r="GI184" s="3">
        <f t="shared" si="38"/>
        <v>4087.4969736571907</v>
      </c>
      <c r="GJ184" s="3">
        <f t="shared" si="38"/>
        <v>3567.6326164625207</v>
      </c>
      <c r="GK184" s="3">
        <f t="shared" si="38"/>
        <v>3642.8230623482941</v>
      </c>
      <c r="GL184" s="3">
        <f t="shared" si="38"/>
        <v>4303.0564190990426</v>
      </c>
      <c r="GM184" s="3">
        <f t="shared" si="38"/>
        <v>3892.865092362681</v>
      </c>
      <c r="GN184" s="3">
        <f t="shared" si="38"/>
        <v>4645.5060422103961</v>
      </c>
      <c r="GO184" s="3">
        <f t="shared" si="38"/>
        <v>4953.2545336679914</v>
      </c>
    </row>
    <row r="187" spans="2:207">
      <c r="B187" s="48" t="s">
        <v>400</v>
      </c>
    </row>
    <row r="188" spans="2:207">
      <c r="B188" s="48" t="s">
        <v>162</v>
      </c>
    </row>
    <row r="189" spans="2:207">
      <c r="B189" s="48" t="s">
        <v>163</v>
      </c>
      <c r="C189" s="48" t="s">
        <v>436</v>
      </c>
      <c r="D189" s="48" t="s">
        <v>310</v>
      </c>
      <c r="E189" s="48" t="s">
        <v>437</v>
      </c>
      <c r="F189" s="48" t="s">
        <v>439</v>
      </c>
      <c r="G189" s="48" t="s">
        <v>440</v>
      </c>
      <c r="H189" s="48" t="s">
        <v>441</v>
      </c>
      <c r="I189" s="48" t="s">
        <v>442</v>
      </c>
      <c r="J189" s="48" t="s">
        <v>443</v>
      </c>
      <c r="K189" s="48" t="s">
        <v>444</v>
      </c>
      <c r="L189" s="48" t="s">
        <v>445</v>
      </c>
      <c r="M189" s="48" t="s">
        <v>446</v>
      </c>
      <c r="N189" s="48" t="s">
        <v>447</v>
      </c>
      <c r="O189" s="48" t="s">
        <v>448</v>
      </c>
      <c r="P189" s="48" t="s">
        <v>449</v>
      </c>
      <c r="Q189" s="48" t="s">
        <v>450</v>
      </c>
      <c r="R189" s="48" t="s">
        <v>451</v>
      </c>
      <c r="S189" s="48" t="s">
        <v>452</v>
      </c>
      <c r="T189" s="48" t="s">
        <v>453</v>
      </c>
      <c r="U189" s="48" t="s">
        <v>454</v>
      </c>
      <c r="V189" s="48" t="s">
        <v>455</v>
      </c>
      <c r="W189" s="48" t="s">
        <v>456</v>
      </c>
      <c r="X189" s="48" t="s">
        <v>457</v>
      </c>
      <c r="Y189" s="48" t="s">
        <v>458</v>
      </c>
      <c r="Z189" s="48" t="s">
        <v>459</v>
      </c>
      <c r="AA189" s="48" t="s">
        <v>460</v>
      </c>
      <c r="AB189" s="48" t="s">
        <v>461</v>
      </c>
      <c r="AC189" s="48" t="s">
        <v>462</v>
      </c>
      <c r="AD189" s="48" t="s">
        <v>464</v>
      </c>
      <c r="AE189" s="48" t="s">
        <v>465</v>
      </c>
      <c r="AF189" s="48" t="s">
        <v>466</v>
      </c>
      <c r="AG189" s="48" t="s">
        <v>467</v>
      </c>
      <c r="AH189" s="48" t="s">
        <v>468</v>
      </c>
      <c r="AI189" s="48" t="s">
        <v>469</v>
      </c>
      <c r="AJ189" s="48" t="s">
        <v>470</v>
      </c>
      <c r="AK189" s="48" t="s">
        <v>471</v>
      </c>
      <c r="AL189" s="48" t="s">
        <v>472</v>
      </c>
      <c r="AM189" s="48" t="s">
        <v>473</v>
      </c>
      <c r="AN189" s="48" t="s">
        <v>474</v>
      </c>
      <c r="AO189" s="48" t="s">
        <v>475</v>
      </c>
      <c r="AP189" s="48" t="s">
        <v>476</v>
      </c>
      <c r="AQ189" s="48" t="s">
        <v>477</v>
      </c>
      <c r="AR189" s="48" t="s">
        <v>478</v>
      </c>
      <c r="AS189" s="48" t="s">
        <v>479</v>
      </c>
      <c r="AT189" s="48" t="s">
        <v>480</v>
      </c>
      <c r="AU189" s="48" t="s">
        <v>481</v>
      </c>
      <c r="AV189" s="48" t="s">
        <v>482</v>
      </c>
      <c r="AW189" s="48" t="s">
        <v>483</v>
      </c>
      <c r="AX189" s="48" t="s">
        <v>484</v>
      </c>
      <c r="AY189" s="48" t="s">
        <v>485</v>
      </c>
      <c r="AZ189" s="48" t="s">
        <v>486</v>
      </c>
      <c r="BA189" s="48" t="s">
        <v>487</v>
      </c>
      <c r="BB189" s="48" t="s">
        <v>488</v>
      </c>
      <c r="BC189" s="48" t="s">
        <v>489</v>
      </c>
      <c r="BD189" s="48" t="s">
        <v>490</v>
      </c>
      <c r="BE189" s="48" t="s">
        <v>491</v>
      </c>
      <c r="BF189" s="48" t="s">
        <v>492</v>
      </c>
      <c r="BG189" s="48" t="s">
        <v>493</v>
      </c>
      <c r="BH189" s="48" t="s">
        <v>494</v>
      </c>
      <c r="BI189" s="48" t="s">
        <v>495</v>
      </c>
      <c r="BJ189" s="48" t="s">
        <v>496</v>
      </c>
      <c r="BK189" s="48" t="s">
        <v>497</v>
      </c>
      <c r="BL189" s="48" t="s">
        <v>498</v>
      </c>
      <c r="BM189" s="48" t="s">
        <v>499</v>
      </c>
      <c r="BN189" s="48" t="s">
        <v>500</v>
      </c>
      <c r="BO189" s="48" t="s">
        <v>501</v>
      </c>
      <c r="BP189" s="48" t="s">
        <v>502</v>
      </c>
      <c r="BQ189" s="48" t="s">
        <v>503</v>
      </c>
      <c r="BR189" s="48" t="s">
        <v>504</v>
      </c>
      <c r="BS189" s="48" t="s">
        <v>505</v>
      </c>
      <c r="BT189" s="48" t="s">
        <v>506</v>
      </c>
      <c r="BU189" s="48" t="s">
        <v>507</v>
      </c>
      <c r="BV189" s="48" t="s">
        <v>508</v>
      </c>
      <c r="BW189" s="48" t="s">
        <v>509</v>
      </c>
      <c r="BX189" s="48" t="s">
        <v>510</v>
      </c>
      <c r="BY189" s="48" t="s">
        <v>511</v>
      </c>
      <c r="BZ189" s="48" t="s">
        <v>513</v>
      </c>
      <c r="CA189" s="48" t="s">
        <v>514</v>
      </c>
      <c r="CB189" s="48" t="s">
        <v>515</v>
      </c>
      <c r="CC189" s="48" t="s">
        <v>516</v>
      </c>
      <c r="CD189" s="48" t="s">
        <v>517</v>
      </c>
      <c r="CE189" s="48" t="s">
        <v>518</v>
      </c>
      <c r="CF189" s="48" t="s">
        <v>519</v>
      </c>
      <c r="CG189" s="48" t="s">
        <v>520</v>
      </c>
      <c r="CH189" s="48" t="s">
        <v>521</v>
      </c>
      <c r="CI189" s="48" t="s">
        <v>522</v>
      </c>
      <c r="CJ189" s="48" t="s">
        <v>523</v>
      </c>
      <c r="CK189" s="48" t="s">
        <v>524</v>
      </c>
      <c r="CL189" s="48" t="s">
        <v>525</v>
      </c>
      <c r="CM189" s="48" t="s">
        <v>526</v>
      </c>
      <c r="CN189" s="48" t="s">
        <v>527</v>
      </c>
      <c r="CO189" s="48" t="s">
        <v>528</v>
      </c>
      <c r="CP189" s="48" t="s">
        <v>529</v>
      </c>
      <c r="CQ189" s="48" t="s">
        <v>530</v>
      </c>
      <c r="CR189" s="48" t="s">
        <v>531</v>
      </c>
      <c r="CS189" s="48" t="s">
        <v>532</v>
      </c>
      <c r="CT189" s="48" t="s">
        <v>533</v>
      </c>
      <c r="CU189" s="48" t="s">
        <v>534</v>
      </c>
      <c r="CV189" s="48" t="s">
        <v>535</v>
      </c>
      <c r="CW189" s="48" t="s">
        <v>536</v>
      </c>
      <c r="CX189" s="48" t="s">
        <v>539</v>
      </c>
      <c r="CY189" s="48" t="s">
        <v>540</v>
      </c>
      <c r="CZ189" s="48" t="s">
        <v>541</v>
      </c>
      <c r="DA189" s="48" t="s">
        <v>542</v>
      </c>
      <c r="DB189" s="48" t="s">
        <v>543</v>
      </c>
      <c r="DC189" s="48" t="s">
        <v>544</v>
      </c>
      <c r="DD189" s="48" t="s">
        <v>545</v>
      </c>
      <c r="DE189" s="48" t="s">
        <v>546</v>
      </c>
      <c r="DF189" s="48" t="s">
        <v>547</v>
      </c>
      <c r="DG189" s="48" t="s">
        <v>548</v>
      </c>
      <c r="DH189" s="48" t="s">
        <v>549</v>
      </c>
      <c r="DI189" s="48" t="s">
        <v>550</v>
      </c>
      <c r="DJ189" s="48" t="s">
        <v>551</v>
      </c>
      <c r="DK189" s="48" t="s">
        <v>552</v>
      </c>
      <c r="DL189" s="48" t="s">
        <v>553</v>
      </c>
      <c r="DM189" s="48" t="s">
        <v>554</v>
      </c>
      <c r="DN189" s="48" t="s">
        <v>555</v>
      </c>
      <c r="DO189" s="48" t="s">
        <v>556</v>
      </c>
      <c r="DP189" s="48" t="s">
        <v>557</v>
      </c>
      <c r="DQ189" s="48" t="s">
        <v>558</v>
      </c>
      <c r="DR189" s="48" t="s">
        <v>559</v>
      </c>
      <c r="DS189" s="48" t="s">
        <v>560</v>
      </c>
      <c r="DT189" s="48" t="s">
        <v>561</v>
      </c>
      <c r="DU189" s="48" t="s">
        <v>562</v>
      </c>
      <c r="DV189" s="48" t="s">
        <v>564</v>
      </c>
      <c r="DW189" s="48" t="s">
        <v>565</v>
      </c>
      <c r="DX189" s="48" t="s">
        <v>566</v>
      </c>
      <c r="DY189" s="48" t="s">
        <v>567</v>
      </c>
      <c r="DZ189" s="48" t="s">
        <v>568</v>
      </c>
      <c r="EA189" s="48" t="s">
        <v>569</v>
      </c>
      <c r="EB189" s="48" t="s">
        <v>570</v>
      </c>
      <c r="EC189" s="48" t="s">
        <v>571</v>
      </c>
      <c r="ED189" s="48" t="s">
        <v>572</v>
      </c>
      <c r="EE189" s="48" t="s">
        <v>573</v>
      </c>
      <c r="EF189" s="48" t="s">
        <v>574</v>
      </c>
      <c r="EG189" s="48" t="s">
        <v>575</v>
      </c>
      <c r="EH189" s="48" t="s">
        <v>576</v>
      </c>
      <c r="EI189" s="48" t="s">
        <v>577</v>
      </c>
      <c r="EJ189" s="48" t="s">
        <v>578</v>
      </c>
      <c r="EK189" s="48" t="s">
        <v>579</v>
      </c>
      <c r="EL189" s="48" t="s">
        <v>580</v>
      </c>
      <c r="EM189" s="48" t="s">
        <v>581</v>
      </c>
      <c r="EN189" s="48" t="s">
        <v>582</v>
      </c>
      <c r="EO189" s="48" t="s">
        <v>583</v>
      </c>
      <c r="EP189" s="48" t="s">
        <v>584</v>
      </c>
      <c r="EQ189" s="48" t="s">
        <v>585</v>
      </c>
      <c r="ER189" s="48" t="s">
        <v>586</v>
      </c>
      <c r="ES189" s="48" t="s">
        <v>587</v>
      </c>
      <c r="ET189" s="48" t="s">
        <v>590</v>
      </c>
      <c r="EU189" s="48" t="s">
        <v>591</v>
      </c>
      <c r="EV189" s="48" t="s">
        <v>592</v>
      </c>
      <c r="EW189" s="48" t="s">
        <v>593</v>
      </c>
      <c r="EX189" s="48" t="s">
        <v>594</v>
      </c>
      <c r="EY189" s="48" t="s">
        <v>595</v>
      </c>
      <c r="EZ189" s="48" t="s">
        <v>596</v>
      </c>
      <c r="FA189" s="48" t="s">
        <v>597</v>
      </c>
      <c r="FB189" s="48" t="s">
        <v>598</v>
      </c>
      <c r="FC189" s="48" t="s">
        <v>599</v>
      </c>
      <c r="FD189" s="48" t="s">
        <v>600</v>
      </c>
      <c r="FE189" s="48" t="s">
        <v>601</v>
      </c>
      <c r="FF189" s="48" t="s">
        <v>602</v>
      </c>
      <c r="FG189" s="48" t="s">
        <v>603</v>
      </c>
      <c r="FH189" s="48" t="s">
        <v>604</v>
      </c>
      <c r="FI189" s="48" t="s">
        <v>605</v>
      </c>
      <c r="FJ189" s="48" t="s">
        <v>606</v>
      </c>
      <c r="FK189" s="48" t="s">
        <v>607</v>
      </c>
      <c r="FL189" s="48" t="s">
        <v>608</v>
      </c>
      <c r="FM189" s="48" t="s">
        <v>609</v>
      </c>
      <c r="FN189" s="48" t="s">
        <v>610</v>
      </c>
      <c r="FO189" s="48" t="s">
        <v>611</v>
      </c>
      <c r="FP189" s="48" t="s">
        <v>612</v>
      </c>
      <c r="FQ189" s="48" t="s">
        <v>613</v>
      </c>
      <c r="FR189" s="48" t="s">
        <v>615</v>
      </c>
      <c r="FS189" s="48" t="s">
        <v>616</v>
      </c>
      <c r="FT189" s="48" t="s">
        <v>617</v>
      </c>
      <c r="FU189" s="48" t="s">
        <v>618</v>
      </c>
      <c r="FV189" s="48" t="s">
        <v>619</v>
      </c>
      <c r="FW189" s="48" t="s">
        <v>620</v>
      </c>
      <c r="FX189" s="48" t="s">
        <v>621</v>
      </c>
      <c r="FY189" s="48" t="s">
        <v>622</v>
      </c>
      <c r="FZ189" s="48" t="s">
        <v>623</v>
      </c>
      <c r="GA189" s="48" t="s">
        <v>624</v>
      </c>
      <c r="GB189" s="48" t="s">
        <v>625</v>
      </c>
      <c r="GC189" s="48" t="s">
        <v>626</v>
      </c>
      <c r="GD189" s="48" t="s">
        <v>627</v>
      </c>
      <c r="GE189" s="48" t="s">
        <v>628</v>
      </c>
      <c r="GF189" s="48" t="s">
        <v>629</v>
      </c>
      <c r="GG189" s="48" t="s">
        <v>630</v>
      </c>
      <c r="GH189" s="48" t="s">
        <v>631</v>
      </c>
      <c r="GI189" s="48" t="s">
        <v>632</v>
      </c>
      <c r="GJ189" s="48" t="s">
        <v>633</v>
      </c>
      <c r="GK189" s="48" t="s">
        <v>634</v>
      </c>
      <c r="GL189" s="48" t="s">
        <v>635</v>
      </c>
      <c r="GM189" s="48" t="s">
        <v>636</v>
      </c>
      <c r="GN189" s="48" t="s">
        <v>637</v>
      </c>
      <c r="GO189" s="48" t="s">
        <v>638</v>
      </c>
    </row>
    <row r="190" spans="2:207">
      <c r="B190" s="48" t="s">
        <v>165</v>
      </c>
      <c r="C190" s="48" t="s">
        <v>639</v>
      </c>
      <c r="D190" s="48" t="s">
        <v>401</v>
      </c>
      <c r="E190" s="48" t="s">
        <v>316</v>
      </c>
      <c r="F190" s="48">
        <v>397.35846913554599</v>
      </c>
      <c r="G190" s="48">
        <v>408.06356031317</v>
      </c>
      <c r="H190" s="48">
        <v>409.69654032331698</v>
      </c>
      <c r="I190" s="48">
        <v>402.25740916598397</v>
      </c>
      <c r="J190" s="48">
        <v>403.34606250608198</v>
      </c>
      <c r="K190" s="48">
        <v>408.42644475986901</v>
      </c>
      <c r="L190" s="48">
        <v>408.42644475986901</v>
      </c>
      <c r="M190" s="48">
        <v>411.69240478016098</v>
      </c>
      <c r="N190" s="48">
        <v>414.595480353754</v>
      </c>
      <c r="O190" s="48">
        <v>426.93355154152499</v>
      </c>
      <c r="P190" s="48">
        <v>430.92528045521601</v>
      </c>
      <c r="Q190" s="48">
        <v>392.09664465840899</v>
      </c>
      <c r="R190" s="48">
        <v>428.74797377502</v>
      </c>
      <c r="S190" s="48">
        <v>422.76038040448498</v>
      </c>
      <c r="T190" s="48">
        <v>420.945958170989</v>
      </c>
      <c r="U190" s="48">
        <v>418.40576704409602</v>
      </c>
      <c r="V190" s="48">
        <v>403.34606250608198</v>
      </c>
      <c r="W190" s="48">
        <v>391.189433541661</v>
      </c>
      <c r="X190" s="48">
        <v>391.37087576501</v>
      </c>
      <c r="Y190" s="48">
        <v>394.63683578530299</v>
      </c>
      <c r="Z190" s="48">
        <v>398.44712247564303</v>
      </c>
      <c r="AA190" s="48">
        <v>399.89866026243999</v>
      </c>
      <c r="AB190" s="48">
        <v>400.08010248578898</v>
      </c>
      <c r="AC190" s="48">
        <v>404.25327362283002</v>
      </c>
      <c r="AD190" s="48">
        <v>793.80972715434405</v>
      </c>
      <c r="AE190" s="48">
        <v>964.90974377298198</v>
      </c>
      <c r="AF190" s="48">
        <v>964.365417102935</v>
      </c>
      <c r="AG190" s="48">
        <v>919.91207238229094</v>
      </c>
      <c r="AH190" s="48">
        <v>916.28322791530002</v>
      </c>
      <c r="AI190" s="48">
        <v>958.74070817909796</v>
      </c>
      <c r="AJ190" s="48">
        <v>956.38195927555296</v>
      </c>
      <c r="AK190" s="48">
        <v>967.26849267652801</v>
      </c>
      <c r="AL190" s="48">
        <v>970.53445269682004</v>
      </c>
      <c r="AM190" s="48">
        <v>976.34060384400595</v>
      </c>
      <c r="AN190" s="48">
        <v>965.99839711308005</v>
      </c>
      <c r="AO190" s="48">
        <v>786.00771155031305</v>
      </c>
      <c r="AP190" s="48">
        <v>939.87071695074303</v>
      </c>
      <c r="AQ190" s="48">
        <v>913.380152341707</v>
      </c>
      <c r="AR190" s="48">
        <v>895.05448778340099</v>
      </c>
      <c r="AS190" s="48">
        <v>881.26487880883303</v>
      </c>
      <c r="AT190" s="48">
        <v>854.229987529749</v>
      </c>
      <c r="AU190" s="48">
        <v>786.18915377366295</v>
      </c>
      <c r="AV190" s="48">
        <v>789.81799824065297</v>
      </c>
      <c r="AW190" s="48">
        <v>804.69626055531705</v>
      </c>
      <c r="AX190" s="48">
        <v>833.90845851459801</v>
      </c>
      <c r="AY190" s="48">
        <v>874.37007432155099</v>
      </c>
      <c r="AZ190" s="48">
        <v>914.46880568180495</v>
      </c>
      <c r="BA190" s="48">
        <v>960.91801485929295</v>
      </c>
      <c r="BB190" s="48">
        <v>417.135671480648</v>
      </c>
      <c r="BC190" s="48">
        <v>423.84903374458202</v>
      </c>
      <c r="BD190" s="48">
        <v>425.84489820142699</v>
      </c>
      <c r="BE190" s="48">
        <v>417.135671480648</v>
      </c>
      <c r="BF190" s="48">
        <v>418.22432482074601</v>
      </c>
      <c r="BG190" s="48">
        <v>422.94182262783397</v>
      </c>
      <c r="BH190" s="48">
        <v>421.85316928773699</v>
      </c>
      <c r="BI190" s="48">
        <v>423.84903374458202</v>
      </c>
      <c r="BJ190" s="48">
        <v>422.76038040448498</v>
      </c>
      <c r="BK190" s="48">
        <v>425.30057153137801</v>
      </c>
      <c r="BL190" s="48">
        <v>434.19124047550702</v>
      </c>
      <c r="BM190" s="48">
        <v>411.32952033346203</v>
      </c>
      <c r="BN190" s="48">
        <v>443.26335164298501</v>
      </c>
      <c r="BO190" s="48">
        <v>439.45306495264498</v>
      </c>
      <c r="BP190" s="48">
        <v>438.36441161254697</v>
      </c>
      <c r="BQ190" s="48">
        <v>434.00979825215802</v>
      </c>
      <c r="BR190" s="48">
        <v>417.67999815069697</v>
      </c>
      <c r="BS190" s="48">
        <v>409.15221365326801</v>
      </c>
      <c r="BT190" s="48">
        <v>409.87798254666598</v>
      </c>
      <c r="BU190" s="48">
        <v>412.78105812025899</v>
      </c>
      <c r="BV190" s="48">
        <v>416.04701814055102</v>
      </c>
      <c r="BW190" s="48">
        <v>417.67999815069697</v>
      </c>
      <c r="BX190" s="48">
        <v>415.684133693852</v>
      </c>
      <c r="BY190" s="48">
        <v>419.85730483089202</v>
      </c>
      <c r="BZ190" s="48">
        <v>933.88312358020801</v>
      </c>
      <c r="CA190" s="48">
        <v>1116.95832693992</v>
      </c>
      <c r="CB190" s="48">
        <v>1116.95832693992</v>
      </c>
      <c r="CC190" s="48">
        <v>1064.1586399452001</v>
      </c>
      <c r="CD190" s="48">
        <v>1057.44527768126</v>
      </c>
      <c r="CE190" s="48">
        <v>1108.79342688919</v>
      </c>
      <c r="CF190" s="48">
        <v>1103.53160241205</v>
      </c>
      <c r="CG190" s="48">
        <v>1112.0593869094801</v>
      </c>
      <c r="CH190" s="48">
        <v>1108.9748691125401</v>
      </c>
      <c r="CI190" s="48">
        <v>1098.45122015826</v>
      </c>
      <c r="CJ190" s="48">
        <v>1106.97900465569</v>
      </c>
      <c r="CK190" s="48">
        <v>927.53264576297295</v>
      </c>
      <c r="CL190" s="48">
        <v>1100.8099690618101</v>
      </c>
      <c r="CM190" s="48">
        <v>1071.59777110253</v>
      </c>
      <c r="CN190" s="48">
        <v>1054.90508655437</v>
      </c>
      <c r="CO190" s="48">
        <v>1038.39384422956</v>
      </c>
      <c r="CP190" s="48">
        <v>1001.7425151129401</v>
      </c>
      <c r="CQ190" s="48">
        <v>926.443992422875</v>
      </c>
      <c r="CR190" s="48">
        <v>932.97591246345905</v>
      </c>
      <c r="CS190" s="48">
        <v>951.12013479841596</v>
      </c>
      <c r="CT190" s="48">
        <v>984.32406167138595</v>
      </c>
      <c r="CU190" s="48">
        <v>1024.0599085849401</v>
      </c>
      <c r="CV190" s="48">
        <v>1061.2555643716</v>
      </c>
      <c r="CW190" s="48">
        <v>1113.51092469628</v>
      </c>
      <c r="CX190" s="48">
        <v>682.94852868776002</v>
      </c>
      <c r="CY190" s="48">
        <v>740.10282904287305</v>
      </c>
      <c r="CZ190" s="48">
        <v>755.34397580423695</v>
      </c>
      <c r="DA190" s="48">
        <v>748.26772909360295</v>
      </c>
      <c r="DB190" s="48">
        <v>752.62234245399304</v>
      </c>
      <c r="DC190" s="48">
        <v>766.77483587525899</v>
      </c>
      <c r="DD190" s="48">
        <v>764.05320252501497</v>
      </c>
      <c r="DE190" s="48">
        <v>763.50887585496696</v>
      </c>
      <c r="DF190" s="48">
        <v>758.79137804787797</v>
      </c>
      <c r="DG190" s="48">
        <v>757.15839803773201</v>
      </c>
      <c r="DH190" s="48">
        <v>763.87176030166597</v>
      </c>
      <c r="DI190" s="48">
        <v>672.243437510136</v>
      </c>
      <c r="DJ190" s="48">
        <v>771.67377590569697</v>
      </c>
      <c r="DK190" s="48">
        <v>758.60993582452897</v>
      </c>
      <c r="DL190" s="48">
        <v>736.83686902258103</v>
      </c>
      <c r="DM190" s="48">
        <v>709.80197774349597</v>
      </c>
      <c r="DN190" s="48">
        <v>678.77535755072097</v>
      </c>
      <c r="DO190" s="48">
        <v>667.52593970304702</v>
      </c>
      <c r="DP190" s="48">
        <v>665.53007524620205</v>
      </c>
      <c r="DQ190" s="48">
        <v>664.98574857615301</v>
      </c>
      <c r="DR190" s="48">
        <v>671.51766861673798</v>
      </c>
      <c r="DS190" s="48">
        <v>681.67843312431398</v>
      </c>
      <c r="DT190" s="48">
        <v>693.65361986538403</v>
      </c>
      <c r="DU190" s="48">
        <v>717.78543557087596</v>
      </c>
      <c r="DV190" s="48">
        <v>1517.4013138724099</v>
      </c>
      <c r="DW190" s="48">
        <v>1953.9513032514601</v>
      </c>
      <c r="DX190" s="48">
        <v>1990.9655168147699</v>
      </c>
      <c r="DY190" s="48">
        <v>1935.0813120231101</v>
      </c>
      <c r="DZ190" s="48">
        <v>1934.8998697997599</v>
      </c>
      <c r="EA190" s="48">
        <v>2033.78588152527</v>
      </c>
      <c r="EB190" s="48">
        <v>2027.9797303780799</v>
      </c>
      <c r="EC190" s="48">
        <v>2035.7817459821099</v>
      </c>
      <c r="ED190" s="48">
        <v>2016.54887030706</v>
      </c>
      <c r="EE190" s="48">
        <v>1965.9264899925299</v>
      </c>
      <c r="EF190" s="48">
        <v>1943.79053874389</v>
      </c>
      <c r="EG190" s="48">
        <v>1504.70035823793</v>
      </c>
      <c r="EH190" s="48">
        <v>1918.75151192164</v>
      </c>
      <c r="EI190" s="48">
        <v>1854.70240707925</v>
      </c>
      <c r="EJ190" s="48">
        <v>1776.68225103893</v>
      </c>
      <c r="EK190" s="48">
        <v>1697.0291149884799</v>
      </c>
      <c r="EL190" s="48">
        <v>1627.1738589989</v>
      </c>
      <c r="EM190" s="48">
        <v>1499.2570915374599</v>
      </c>
      <c r="EN190" s="48">
        <v>1500.5271871008999</v>
      </c>
      <c r="EO190" s="48">
        <v>1513.2281427353601</v>
      </c>
      <c r="EP190" s="48">
        <v>1560.22167858291</v>
      </c>
      <c r="EQ190" s="48">
        <v>1657.29326807492</v>
      </c>
      <c r="ER190" s="48">
        <v>1761.8039887242701</v>
      </c>
      <c r="ES190" s="48">
        <v>1895.5269073329</v>
      </c>
      <c r="ET190" s="48">
        <v>685.67016203800301</v>
      </c>
      <c r="EU190" s="48">
        <v>681.13410645426495</v>
      </c>
      <c r="EV190" s="48">
        <v>682.22275979436199</v>
      </c>
      <c r="EW190" s="48">
        <v>666.25584413960098</v>
      </c>
      <c r="EX190" s="48">
        <v>661.90123077921101</v>
      </c>
      <c r="EY190" s="48">
        <v>665.34863302285203</v>
      </c>
      <c r="EZ190" s="48">
        <v>663.17132634265795</v>
      </c>
      <c r="FA190" s="48">
        <v>667.70738192639703</v>
      </c>
      <c r="FB190" s="48">
        <v>671.33622639338796</v>
      </c>
      <c r="FC190" s="48">
        <v>688.028910941547</v>
      </c>
      <c r="FD190" s="48">
        <v>692.56496652528699</v>
      </c>
      <c r="FE190" s="48">
        <v>667.163055256348</v>
      </c>
      <c r="FF190" s="48">
        <v>689.48044872834498</v>
      </c>
      <c r="FG190" s="48">
        <v>682.04131757101197</v>
      </c>
      <c r="FH190" s="48">
        <v>688.93612205829595</v>
      </c>
      <c r="FI190" s="48">
        <v>700.54842435266801</v>
      </c>
      <c r="FJ190" s="48">
        <v>689.11756428164495</v>
      </c>
      <c r="FK190" s="48">
        <v>661.35690410916197</v>
      </c>
      <c r="FL190" s="48">
        <v>662.08267300256</v>
      </c>
      <c r="FM190" s="48">
        <v>665.89295969290094</v>
      </c>
      <c r="FN190" s="48">
        <v>670.06613082994102</v>
      </c>
      <c r="FO190" s="48">
        <v>672.60632195683502</v>
      </c>
      <c r="FP190" s="48">
        <v>672.60632195683502</v>
      </c>
      <c r="FQ190" s="48">
        <v>676.59805087052496</v>
      </c>
      <c r="FR190" s="48">
        <v>1423.9585688473901</v>
      </c>
      <c r="FS190" s="48">
        <v>1753.82053089689</v>
      </c>
      <c r="FT190" s="48">
        <v>1745.4741886228001</v>
      </c>
      <c r="FU190" s="48">
        <v>1652.03144359778</v>
      </c>
      <c r="FV190" s="48">
        <v>1619.37184339486</v>
      </c>
      <c r="FW190" s="48">
        <v>1680.15498821697</v>
      </c>
      <c r="FX190" s="48">
        <v>1667.8169170292001</v>
      </c>
      <c r="FY190" s="48">
        <v>1682.5137371205101</v>
      </c>
      <c r="FZ190" s="48">
        <v>1690.8600793946</v>
      </c>
      <c r="GA190" s="48">
        <v>1686.6869082575499</v>
      </c>
      <c r="GB190" s="48">
        <v>1657.8375947449699</v>
      </c>
      <c r="GC190" s="48">
        <v>1412.3462665530101</v>
      </c>
      <c r="GD190" s="48">
        <v>1608.48530999389</v>
      </c>
      <c r="GE190" s="48">
        <v>1560.4031208062599</v>
      </c>
      <c r="GF190" s="48">
        <v>1541.1702451312001</v>
      </c>
      <c r="GG190" s="48">
        <v>1545.16197404489</v>
      </c>
      <c r="GH190" s="48">
        <v>1523.9332339129901</v>
      </c>
      <c r="GI190" s="48">
        <v>1408.53597986266</v>
      </c>
      <c r="GJ190" s="48">
        <v>1415.43078434996</v>
      </c>
      <c r="GK190" s="48">
        <v>1439.19971560875</v>
      </c>
      <c r="GL190" s="48">
        <v>1482.38296476594</v>
      </c>
      <c r="GM190" s="48">
        <v>1544.43620515149</v>
      </c>
      <c r="GN190" s="48">
        <v>1628.9882812323899</v>
      </c>
      <c r="GO190" s="48">
        <v>1748.19582197305</v>
      </c>
    </row>
    <row r="191" spans="2:207" s="3" customFormat="1">
      <c r="B191" s="48" t="s">
        <v>165</v>
      </c>
      <c r="C191" s="48" t="s">
        <v>639</v>
      </c>
      <c r="D191" s="48" t="s">
        <v>167</v>
      </c>
      <c r="E191" s="3" t="s">
        <v>415</v>
      </c>
      <c r="G191" s="3">
        <v>1676.33428103092</v>
      </c>
      <c r="H191" s="3">
        <v>1957.46930746475</v>
      </c>
      <c r="I191" s="3">
        <v>1924.3799360724399</v>
      </c>
      <c r="J191" s="48">
        <v>1825.5549522092299</v>
      </c>
      <c r="K191" s="48">
        <v>1530.0874296921199</v>
      </c>
      <c r="L191" s="48">
        <v>1098.59274869559</v>
      </c>
      <c r="M191" s="3">
        <v>514.92781037028703</v>
      </c>
      <c r="N191" s="3">
        <v>109.20738863466001</v>
      </c>
      <c r="O191" s="3">
        <v>1.0455105838537699</v>
      </c>
      <c r="Z191" s="3">
        <v>6.5777155937820204</v>
      </c>
      <c r="AA191" s="3">
        <v>102.245395971978</v>
      </c>
      <c r="AB191" s="3">
        <v>514.069245387519</v>
      </c>
      <c r="AC191" s="3">
        <v>1121.5662858957701</v>
      </c>
      <c r="AE191" s="3">
        <v>2770.4901573567699</v>
      </c>
      <c r="AF191" s="3">
        <v>3271.6184622826099</v>
      </c>
      <c r="AG191" s="3">
        <v>3420.3466326503299</v>
      </c>
      <c r="AH191" s="3">
        <v>3084.63869319984</v>
      </c>
      <c r="AI191" s="3">
        <v>2579.1027167469301</v>
      </c>
      <c r="AJ191" s="3">
        <v>1823.6821847625999</v>
      </c>
      <c r="AK191" s="3">
        <v>916.18080421521495</v>
      </c>
      <c r="AL191" s="3">
        <v>163.54338347410601</v>
      </c>
      <c r="AM191" s="3">
        <v>6.0840106247292702</v>
      </c>
      <c r="AX191" s="3">
        <v>8.40758489523758</v>
      </c>
      <c r="AY191" s="3">
        <v>169.28435945722799</v>
      </c>
      <c r="AZ191" s="3">
        <v>807.63946572935299</v>
      </c>
      <c r="BA191" s="3">
        <v>1824.08347056976</v>
      </c>
      <c r="BC191" s="3">
        <v>2041.2472777178</v>
      </c>
      <c r="BD191" s="3">
        <v>2314.7875262176299</v>
      </c>
      <c r="BE191" s="3">
        <v>2380.8741508799599</v>
      </c>
      <c r="BF191" s="3">
        <v>2381.9795683472498</v>
      </c>
      <c r="BG191" s="3">
        <v>2139.15258555634</v>
      </c>
      <c r="BH191" s="3">
        <v>1819.95064821144</v>
      </c>
      <c r="BI191" s="3">
        <v>1130.2929727832</v>
      </c>
      <c r="BJ191" s="3">
        <v>545.18394742341502</v>
      </c>
      <c r="BK191" s="3">
        <v>153.10393169556201</v>
      </c>
      <c r="BL191" s="3">
        <v>14.175353404119299</v>
      </c>
      <c r="BU191" s="3">
        <v>6.3109944946474101</v>
      </c>
      <c r="BV191" s="3">
        <v>68.376934055344293</v>
      </c>
      <c r="BW191" s="3">
        <v>349.30469471404598</v>
      </c>
      <c r="BX191" s="3">
        <v>948.54933624873604</v>
      </c>
      <c r="BY191" s="3">
        <v>1546.6741104145899</v>
      </c>
      <c r="CA191" s="3">
        <v>3891.6697578667099</v>
      </c>
      <c r="CB191" s="3">
        <v>4440.0079983789901</v>
      </c>
      <c r="CC191" s="3">
        <v>4780.3272626562803</v>
      </c>
      <c r="CD191" s="3">
        <v>4595.4919492729196</v>
      </c>
      <c r="CE191" s="3">
        <v>4044.5081726216099</v>
      </c>
      <c r="CF191" s="3">
        <v>3117.73303174579</v>
      </c>
      <c r="CG191" s="3">
        <v>2244.2521381207598</v>
      </c>
      <c r="CH191" s="3">
        <v>1021.6778795916</v>
      </c>
      <c r="CI191" s="3">
        <v>280.84949035872899</v>
      </c>
      <c r="CJ191" s="3">
        <v>28.662583849664699</v>
      </c>
      <c r="CS191" s="3">
        <v>11.2709231959359</v>
      </c>
      <c r="CT191" s="3">
        <v>123.651419895413</v>
      </c>
      <c r="CU191" s="3">
        <v>661.81452141135901</v>
      </c>
      <c r="CV191" s="3">
        <v>1754.98449299718</v>
      </c>
      <c r="CW191" s="3">
        <v>2981.0261258150799</v>
      </c>
      <c r="CY191" s="3">
        <v>2279.6875112348998</v>
      </c>
      <c r="CZ191" s="3">
        <v>2638.70494809621</v>
      </c>
      <c r="DA191" s="3">
        <v>2783.24309857871</v>
      </c>
      <c r="DB191" s="3">
        <v>2543.4710658036302</v>
      </c>
      <c r="DC191" s="3">
        <v>2401.20365713917</v>
      </c>
      <c r="DD191" s="3">
        <v>1980.6245220727301</v>
      </c>
      <c r="DE191" s="3">
        <v>1388.5500420947001</v>
      </c>
      <c r="DF191" s="3">
        <v>742.86432015098001</v>
      </c>
      <c r="DG191" s="3">
        <v>256.479430383286</v>
      </c>
      <c r="DH191" s="3">
        <v>44.9400968872568</v>
      </c>
      <c r="DQ191" s="3">
        <v>9.8436943799120495</v>
      </c>
      <c r="DR191" s="3">
        <v>115.853590740917</v>
      </c>
      <c r="DS191" s="3">
        <v>499.75195180479699</v>
      </c>
      <c r="DT191" s="3">
        <v>1174.7228075225701</v>
      </c>
      <c r="DU191" s="3">
        <v>1763.2853593488001</v>
      </c>
      <c r="DW191" s="3">
        <v>5414.7285146213699</v>
      </c>
      <c r="DX191" s="3">
        <v>6237.58944641793</v>
      </c>
      <c r="DY191" s="3">
        <v>6208.4929139628402</v>
      </c>
      <c r="DZ191" s="3">
        <v>6457.3063705431196</v>
      </c>
      <c r="EA191" s="3">
        <v>5651.4236214887196</v>
      </c>
      <c r="EB191" s="3">
        <v>4802.9017718464102</v>
      </c>
      <c r="EC191" s="3">
        <v>3382.8560620826902</v>
      </c>
      <c r="ED191" s="3">
        <v>1819.7388668420999</v>
      </c>
      <c r="EE191" s="3">
        <v>638.44963271132303</v>
      </c>
      <c r="EF191" s="3">
        <v>122.582729261183</v>
      </c>
      <c r="EO191" s="3">
        <v>21.937960923627902</v>
      </c>
      <c r="EP191" s="3">
        <v>241.567433040586</v>
      </c>
      <c r="EQ191" s="3">
        <v>1082.54342368638</v>
      </c>
      <c r="ER191" s="3">
        <v>2592.2149487497099</v>
      </c>
      <c r="ES191" s="3">
        <v>4088.39387825637</v>
      </c>
      <c r="EU191" s="3">
        <v>1636.6524431037001</v>
      </c>
      <c r="EV191" s="3">
        <v>2247.03735664129</v>
      </c>
      <c r="EW191" s="3">
        <v>2578.2992420137698</v>
      </c>
      <c r="EX191" s="3">
        <v>2490.25990548667</v>
      </c>
      <c r="EY191" s="3">
        <v>2253.9359804649598</v>
      </c>
      <c r="EZ191" s="3">
        <v>1563.59253679312</v>
      </c>
      <c r="FA191" s="3">
        <v>810.16353238363695</v>
      </c>
      <c r="FB191" s="3">
        <v>184.78895328259901</v>
      </c>
      <c r="FC191" s="3">
        <v>12.6662418127405</v>
      </c>
      <c r="FO191" s="3">
        <v>36.499247114531201</v>
      </c>
      <c r="FP191" s="3">
        <v>269.06679981682498</v>
      </c>
      <c r="FQ191" s="3">
        <v>860.49073318625904</v>
      </c>
      <c r="FS191" s="3">
        <v>4050.5771312655702</v>
      </c>
      <c r="FT191" s="3">
        <v>5452.5433048546602</v>
      </c>
      <c r="FU191" s="3">
        <v>6056.4185377515196</v>
      </c>
      <c r="FV191" s="3">
        <v>5910.7797864355798</v>
      </c>
      <c r="FW191" s="3">
        <v>5136.8237937792701</v>
      </c>
      <c r="FX191" s="3">
        <v>3754.6323104384401</v>
      </c>
      <c r="FY191" s="3">
        <v>1848.88236147716</v>
      </c>
      <c r="FZ191" s="3">
        <v>508.369210792074</v>
      </c>
      <c r="GA191" s="3">
        <v>29.549446556267899</v>
      </c>
      <c r="GM191" s="3">
        <v>82.189835762671095</v>
      </c>
      <c r="GN191" s="3">
        <v>634.82692198108998</v>
      </c>
      <c r="GO191" s="3">
        <v>2165.9529383459098</v>
      </c>
    </row>
    <row r="192" spans="2:207" s="3" customFormat="1">
      <c r="B192" s="48" t="s">
        <v>165</v>
      </c>
      <c r="C192" s="48" t="s">
        <v>639</v>
      </c>
      <c r="D192" s="48" t="s">
        <v>168</v>
      </c>
      <c r="E192" s="3" t="s">
        <v>417</v>
      </c>
      <c r="F192" s="3">
        <v>225.00086611311701</v>
      </c>
      <c r="G192" s="3">
        <v>200.080740745675</v>
      </c>
      <c r="H192" s="3">
        <v>197.399239715721</v>
      </c>
      <c r="I192" s="3">
        <v>200.83312152753501</v>
      </c>
      <c r="J192" s="48">
        <v>201.53056656976801</v>
      </c>
      <c r="K192" s="48">
        <v>204.91827051348901</v>
      </c>
      <c r="L192" s="48">
        <v>209.13956459330299</v>
      </c>
      <c r="M192" s="3">
        <v>207.08783414372101</v>
      </c>
      <c r="N192" s="3">
        <v>207.11968094930299</v>
      </c>
      <c r="O192" s="3">
        <v>210.07426833711699</v>
      </c>
      <c r="P192" s="3">
        <v>253.05551331990699</v>
      </c>
      <c r="Q192" s="3">
        <v>232.55811307758199</v>
      </c>
      <c r="R192" s="3">
        <v>259.56738889116298</v>
      </c>
      <c r="S192" s="3">
        <v>258.83013534195402</v>
      </c>
      <c r="T192" s="3">
        <v>225.265990769582</v>
      </c>
      <c r="U192" s="3">
        <v>209.48749094427899</v>
      </c>
      <c r="V192" s="3">
        <v>208.65230846790701</v>
      </c>
      <c r="W192" s="3">
        <v>237.81602067906999</v>
      </c>
      <c r="X192" s="3">
        <v>234.454590349954</v>
      </c>
      <c r="Y192" s="3">
        <v>235.79136001423299</v>
      </c>
      <c r="Z192" s="3">
        <v>236.946602886698</v>
      </c>
      <c r="AA192" s="3">
        <v>234.054116769768</v>
      </c>
      <c r="AB192" s="3">
        <v>223.45151902158199</v>
      </c>
      <c r="AC192" s="3">
        <v>206.420643566791</v>
      </c>
      <c r="AD192" s="3">
        <v>377.944492212</v>
      </c>
      <c r="AE192" s="3">
        <v>335.89012773600001</v>
      </c>
      <c r="AF192" s="3">
        <v>327.85971339600002</v>
      </c>
      <c r="AG192" s="3">
        <v>331.95008941200001</v>
      </c>
      <c r="AH192" s="3">
        <v>337.17171934800001</v>
      </c>
      <c r="AI192" s="3">
        <v>358.870955724</v>
      </c>
      <c r="AJ192" s="3">
        <v>376.24016887200003</v>
      </c>
      <c r="AK192" s="3">
        <v>387.868268376</v>
      </c>
      <c r="AL192" s="3">
        <v>401.08756582799998</v>
      </c>
      <c r="AM192" s="3">
        <v>406.25709854399997</v>
      </c>
      <c r="AN192" s="3">
        <v>481.59414414000099</v>
      </c>
      <c r="AO192" s="3">
        <v>392.14619438400001</v>
      </c>
      <c r="AP192" s="3">
        <v>482.16721356000102</v>
      </c>
      <c r="AQ192" s="3">
        <v>485.41212612000101</v>
      </c>
      <c r="AR192" s="3">
        <v>435.96888735599998</v>
      </c>
      <c r="AS192" s="3">
        <v>403.21313240400002</v>
      </c>
      <c r="AT192" s="3">
        <v>398.51842863600001</v>
      </c>
      <c r="AU192" s="3">
        <v>402.43911656400002</v>
      </c>
      <c r="AV192" s="3">
        <v>404.58849901200102</v>
      </c>
      <c r="AW192" s="3">
        <v>409.09416429599997</v>
      </c>
      <c r="AX192" s="3">
        <v>398.29664332800002</v>
      </c>
      <c r="AY192" s="3">
        <v>381.42756349199999</v>
      </c>
      <c r="AZ192" s="3">
        <v>369.69973502400001</v>
      </c>
      <c r="BA192" s="3">
        <v>339.92989502400002</v>
      </c>
      <c r="BB192" s="3">
        <v>170.640999808744</v>
      </c>
      <c r="BC192" s="3">
        <v>149.10120515720899</v>
      </c>
      <c r="BD192" s="3">
        <v>151.47974614102301</v>
      </c>
      <c r="BE192" s="3">
        <v>154.75636704223299</v>
      </c>
      <c r="BF192" s="3">
        <v>147.39393944930299</v>
      </c>
      <c r="BG192" s="3">
        <v>151.689104271628</v>
      </c>
      <c r="BH192" s="3">
        <v>157.17312419274401</v>
      </c>
      <c r="BI192" s="3">
        <v>161.34450186641899</v>
      </c>
      <c r="BJ192" s="3">
        <v>172.705503596651</v>
      </c>
      <c r="BK192" s="3">
        <v>172.69387258939599</v>
      </c>
      <c r="BL192" s="3">
        <v>172.72627325246501</v>
      </c>
      <c r="BM192" s="3">
        <v>175.27927934511601</v>
      </c>
      <c r="BN192" s="3">
        <v>187.775965855256</v>
      </c>
      <c r="BO192" s="3">
        <v>194.34997731348901</v>
      </c>
      <c r="BP192" s="3">
        <v>201.72652827237201</v>
      </c>
      <c r="BQ192" s="3">
        <v>196.201799825861</v>
      </c>
      <c r="BR192" s="3">
        <v>195.71163594865101</v>
      </c>
      <c r="BS192" s="3">
        <v>173.43742626753499</v>
      </c>
      <c r="BT192" s="3">
        <v>174.84643971795401</v>
      </c>
      <c r="BU192" s="3">
        <v>172.37069674493</v>
      </c>
      <c r="BV192" s="3">
        <v>169.53356176074399</v>
      </c>
      <c r="BW192" s="3">
        <v>160.68818074269799</v>
      </c>
      <c r="BX192" s="3">
        <v>139.46242328707001</v>
      </c>
      <c r="BY192" s="3">
        <v>119.817652032</v>
      </c>
      <c r="BZ192" s="3">
        <v>446.03472796576801</v>
      </c>
      <c r="CA192" s="3">
        <v>432.99346108018699</v>
      </c>
      <c r="CB192" s="3">
        <v>435.67551596762797</v>
      </c>
      <c r="CC192" s="3">
        <v>440.90282294288397</v>
      </c>
      <c r="CD192" s="3">
        <v>409.90618860614001</v>
      </c>
      <c r="CE192" s="3">
        <v>399.84398268614001</v>
      </c>
      <c r="CF192" s="3">
        <v>412.00143148465202</v>
      </c>
      <c r="CG192" s="3">
        <v>422.67384989246602</v>
      </c>
      <c r="CH192" s="3">
        <v>431.34822741097702</v>
      </c>
      <c r="CI192" s="3">
        <v>430.09540177228001</v>
      </c>
      <c r="CJ192" s="3">
        <v>426.623130713303</v>
      </c>
      <c r="CK192" s="3">
        <v>446.89694561079102</v>
      </c>
      <c r="CL192" s="3">
        <v>442.60925786455903</v>
      </c>
      <c r="CM192" s="3">
        <v>451.38443744595401</v>
      </c>
      <c r="CN192" s="3">
        <v>449.73740373990802</v>
      </c>
      <c r="CO192" s="3">
        <v>429.623792120931</v>
      </c>
      <c r="CP192" s="3">
        <v>416.44212236204697</v>
      </c>
      <c r="CQ192" s="3">
        <v>451.15943284130299</v>
      </c>
      <c r="CR192" s="3">
        <v>441.284430752373</v>
      </c>
      <c r="CS192" s="3">
        <v>424.69529126065203</v>
      </c>
      <c r="CT192" s="3">
        <v>411.709825517024</v>
      </c>
      <c r="CU192" s="3">
        <v>405.766103880559</v>
      </c>
      <c r="CV192" s="3">
        <v>378.80695216967501</v>
      </c>
      <c r="CW192" s="3">
        <v>361.32139433302399</v>
      </c>
      <c r="CX192" s="3">
        <v>204.25973395981401</v>
      </c>
      <c r="CY192" s="3">
        <v>174.50380962921</v>
      </c>
      <c r="CZ192" s="3">
        <v>176.522966335256</v>
      </c>
      <c r="DA192" s="3">
        <v>183.03162260986099</v>
      </c>
      <c r="DB192" s="3">
        <v>185.35069314586099</v>
      </c>
      <c r="DC192" s="3">
        <v>240.284909665675</v>
      </c>
      <c r="DD192" s="3">
        <v>252.540598936186</v>
      </c>
      <c r="DE192" s="3">
        <v>240.00998865488401</v>
      </c>
      <c r="DF192" s="3">
        <v>218.96603491981401</v>
      </c>
      <c r="DG192" s="3">
        <v>201.25928024874401</v>
      </c>
      <c r="DH192" s="3">
        <v>198.43114544874399</v>
      </c>
      <c r="DI192" s="3">
        <v>210.838107045768</v>
      </c>
      <c r="DJ192" s="3">
        <v>205.75930310958199</v>
      </c>
      <c r="DK192" s="3">
        <v>213.13350017414001</v>
      </c>
      <c r="DL192" s="3">
        <v>208.574283794233</v>
      </c>
      <c r="DM192" s="3">
        <v>212.16667269600001</v>
      </c>
      <c r="DN192" s="3">
        <v>218.996289385117</v>
      </c>
      <c r="DO192" s="3">
        <v>211.637877258977</v>
      </c>
      <c r="DP192" s="3">
        <v>206.05921693953499</v>
      </c>
      <c r="DQ192" s="3">
        <v>203.26922907404699</v>
      </c>
      <c r="DR192" s="3">
        <v>201.10537709916301</v>
      </c>
      <c r="DS192" s="3">
        <v>191.70150003627899</v>
      </c>
      <c r="DT192" s="3">
        <v>173.46594992818601</v>
      </c>
      <c r="DU192" s="3">
        <v>171.436269929861</v>
      </c>
      <c r="DV192" s="3">
        <v>468.26940606865202</v>
      </c>
      <c r="DW192" s="3">
        <v>386.841866601768</v>
      </c>
      <c r="DX192" s="3">
        <v>368.71812647413998</v>
      </c>
      <c r="DY192" s="3">
        <v>365.38816217358197</v>
      </c>
      <c r="DZ192" s="3">
        <v>366.81611062688398</v>
      </c>
      <c r="EA192" s="3">
        <v>491.22001420744198</v>
      </c>
      <c r="EB192" s="3">
        <v>511.22853136800097</v>
      </c>
      <c r="EC192" s="3">
        <v>476.95202221730301</v>
      </c>
      <c r="ED192" s="3">
        <v>414.714156230512</v>
      </c>
      <c r="EE192" s="3">
        <v>376.49283173497702</v>
      </c>
      <c r="EF192" s="3">
        <v>369.61454481906998</v>
      </c>
      <c r="EG192" s="3">
        <v>472.85493067925597</v>
      </c>
      <c r="EH192" s="3">
        <v>411.628408466233</v>
      </c>
      <c r="EI192" s="3">
        <v>445.92215643125598</v>
      </c>
      <c r="EJ192" s="3">
        <v>434.541665840652</v>
      </c>
      <c r="EK192" s="3">
        <v>429.53091714334897</v>
      </c>
      <c r="EL192" s="3">
        <v>444.61487967823302</v>
      </c>
      <c r="EM192" s="3">
        <v>467.16324881609398</v>
      </c>
      <c r="EN192" s="3">
        <v>467.89302528921002</v>
      </c>
      <c r="EO192" s="3">
        <v>471.20862391116299</v>
      </c>
      <c r="EP192" s="3">
        <v>471.09369848232598</v>
      </c>
      <c r="EQ192" s="3">
        <v>454.02152602855898</v>
      </c>
      <c r="ER192" s="3">
        <v>419.03247921907001</v>
      </c>
      <c r="ES192" s="3">
        <v>397.68508081255902</v>
      </c>
      <c r="ET192" s="3">
        <v>446.55964640037303</v>
      </c>
      <c r="EU192" s="3">
        <v>418.71660737023302</v>
      </c>
      <c r="EV192" s="3">
        <v>417.41254991386199</v>
      </c>
      <c r="EW192" s="3">
        <v>414.00058008893097</v>
      </c>
      <c r="EX192" s="3">
        <v>385.08416524632599</v>
      </c>
      <c r="EY192" s="3">
        <v>377.44107037116299</v>
      </c>
      <c r="EZ192" s="3">
        <v>394.19373628632599</v>
      </c>
      <c r="FA192" s="3">
        <v>403.92473542827997</v>
      </c>
      <c r="FB192" s="3">
        <v>411.534875782884</v>
      </c>
      <c r="FC192" s="3">
        <v>409.67294537134899</v>
      </c>
      <c r="FD192" s="3">
        <v>427.67317527907102</v>
      </c>
      <c r="FE192" s="3">
        <v>457.63942699088398</v>
      </c>
      <c r="FF192" s="3">
        <v>438.96480635888503</v>
      </c>
      <c r="FG192" s="3">
        <v>442.026045929303</v>
      </c>
      <c r="FH192" s="3">
        <v>446.34191117525597</v>
      </c>
      <c r="FI192" s="3">
        <v>442.742806751442</v>
      </c>
      <c r="FJ192" s="3">
        <v>452.39848127497697</v>
      </c>
      <c r="FK192" s="3">
        <v>463.314666209861</v>
      </c>
      <c r="FL192" s="3">
        <v>458.113736697489</v>
      </c>
      <c r="FM192" s="3">
        <v>450.736631881118</v>
      </c>
      <c r="FN192" s="3">
        <v>442.57450330716301</v>
      </c>
      <c r="FO192" s="3">
        <v>428.09099152186099</v>
      </c>
      <c r="FP192" s="3">
        <v>410.78280654586098</v>
      </c>
      <c r="FQ192" s="3">
        <v>396.134522157768</v>
      </c>
      <c r="FR192" s="3">
        <v>1003.81823514419</v>
      </c>
      <c r="FS192" s="3">
        <v>1029.4968683419499</v>
      </c>
      <c r="FT192" s="3">
        <v>1012.0545113894</v>
      </c>
      <c r="FU192" s="3">
        <v>1005.05167577079</v>
      </c>
      <c r="FV192" s="3">
        <v>942.24271348130299</v>
      </c>
      <c r="FW192" s="3">
        <v>913.33453726883795</v>
      </c>
      <c r="FX192" s="3">
        <v>932.84361343925696</v>
      </c>
      <c r="FY192" s="3">
        <v>940.95748717953597</v>
      </c>
      <c r="FZ192" s="3">
        <v>972.21014214028003</v>
      </c>
      <c r="GA192" s="3">
        <v>998.18536602307097</v>
      </c>
      <c r="GB192" s="3">
        <v>1032.88412227647</v>
      </c>
      <c r="GC192" s="3">
        <v>1023.49679170605</v>
      </c>
      <c r="GD192" s="3">
        <v>1029.55806959442</v>
      </c>
      <c r="GE192" s="3">
        <v>1031.3564448591601</v>
      </c>
      <c r="GF192" s="3">
        <v>1002.6695347133</v>
      </c>
      <c r="GG192" s="3">
        <v>976.10583724911703</v>
      </c>
      <c r="GH192" s="3">
        <v>976.93205415739601</v>
      </c>
      <c r="GI192" s="3">
        <v>1039.86341895182</v>
      </c>
      <c r="GJ192" s="3">
        <v>1048.96828220316</v>
      </c>
      <c r="GK192" s="3">
        <v>1034.8943480305099</v>
      </c>
      <c r="GL192" s="3">
        <v>1030.62673761823</v>
      </c>
      <c r="GM192" s="3">
        <v>1014.8886001574</v>
      </c>
      <c r="GN192" s="3">
        <v>989.41240187162896</v>
      </c>
      <c r="GO192" s="3">
        <v>965.24967661953599</v>
      </c>
    </row>
    <row r="193" spans="2:197" s="3" customFormat="1">
      <c r="B193" s="48" t="s">
        <v>165</v>
      </c>
      <c r="C193" s="48" t="s">
        <v>639</v>
      </c>
      <c r="D193" s="48" t="s">
        <v>182</v>
      </c>
      <c r="E193" s="3" t="s">
        <v>316</v>
      </c>
      <c r="G193" s="3">
        <v>11.174916563251699</v>
      </c>
      <c r="H193" s="3">
        <v>108.150279069768</v>
      </c>
      <c r="I193" s="3">
        <v>108.150279069768</v>
      </c>
      <c r="J193" s="48">
        <v>108.150279069768</v>
      </c>
      <c r="K193" s="48">
        <v>96.975362506516603</v>
      </c>
      <c r="L193" s="48"/>
      <c r="AE193" s="3">
        <v>202.19400000000101</v>
      </c>
      <c r="AF193" s="3">
        <v>202.19399999999999</v>
      </c>
      <c r="AG193" s="3">
        <v>202.19399999999999</v>
      </c>
      <c r="AH193" s="3">
        <v>202.19399999999999</v>
      </c>
      <c r="BD193" s="3">
        <v>56.504936383443898</v>
      </c>
      <c r="BE193" s="3">
        <v>112.85246511627901</v>
      </c>
      <c r="BF193" s="3">
        <v>112.85246511627901</v>
      </c>
      <c r="BG193" s="3">
        <v>112.85246511627901</v>
      </c>
      <c r="BH193" s="3">
        <v>56.347528732835997</v>
      </c>
      <c r="CA193" s="3">
        <v>244.513674418606</v>
      </c>
      <c r="CB193" s="3">
        <v>244.51367441860501</v>
      </c>
      <c r="CC193" s="3">
        <v>244.51367441860501</v>
      </c>
      <c r="CD193" s="3">
        <v>244.51367441860501</v>
      </c>
      <c r="CY193" s="3">
        <v>178.68306976744199</v>
      </c>
      <c r="CZ193" s="3">
        <v>178.68306976744199</v>
      </c>
      <c r="DA193" s="3">
        <v>178.68306976744199</v>
      </c>
      <c r="DB193" s="3">
        <v>178.68306976744299</v>
      </c>
      <c r="DW193" s="3">
        <v>71.571879805783496</v>
      </c>
      <c r="DX193" s="3">
        <v>267.43198647034302</v>
      </c>
      <c r="DY193" s="3">
        <v>240.495864557375</v>
      </c>
      <c r="DZ193" s="3">
        <v>390.28144186046597</v>
      </c>
      <c r="EV193" s="3">
        <v>159.87432558139599</v>
      </c>
      <c r="EW193" s="3">
        <v>159.87432558139599</v>
      </c>
      <c r="EX193" s="3">
        <v>159.87432558139599</v>
      </c>
      <c r="EY193" s="3">
        <v>159.87432558139599</v>
      </c>
      <c r="FT193" s="3">
        <v>319.74865116279102</v>
      </c>
      <c r="FU193" s="3">
        <v>319.74865116279102</v>
      </c>
      <c r="FV193" s="3">
        <v>319.74865116279102</v>
      </c>
      <c r="FW193" s="3">
        <v>319.74865116279301</v>
      </c>
    </row>
    <row r="194" spans="2:197" s="3" customFormat="1">
      <c r="B194" s="48" t="s">
        <v>165</v>
      </c>
      <c r="C194" s="48" t="s">
        <v>639</v>
      </c>
      <c r="D194" s="48" t="s">
        <v>183</v>
      </c>
      <c r="E194" s="3" t="s">
        <v>316</v>
      </c>
      <c r="H194" s="3">
        <v>41.419255813953498</v>
      </c>
      <c r="I194" s="3">
        <v>41.419255813953498</v>
      </c>
      <c r="J194" s="48">
        <v>41.419255813953498</v>
      </c>
      <c r="K194" s="48">
        <v>41.419255813953903</v>
      </c>
      <c r="L194" s="48"/>
      <c r="AE194" s="3">
        <v>77.436000000000305</v>
      </c>
      <c r="AF194" s="3">
        <v>77.436000000000107</v>
      </c>
      <c r="AG194" s="3">
        <v>77.436000000000107</v>
      </c>
      <c r="AH194" s="3">
        <v>77.436000000000107</v>
      </c>
      <c r="BD194" s="3">
        <v>43.220093023255899</v>
      </c>
      <c r="BE194" s="3">
        <v>43.220093023255899</v>
      </c>
      <c r="BF194" s="3">
        <v>43.220093023255899</v>
      </c>
      <c r="BG194" s="3">
        <v>43.220093023255899</v>
      </c>
      <c r="CA194" s="3">
        <v>93.643534883721401</v>
      </c>
      <c r="CB194" s="3">
        <v>93.643534883721003</v>
      </c>
      <c r="CC194" s="3">
        <v>93.643534883721003</v>
      </c>
      <c r="CD194" s="3">
        <v>93.643534883721003</v>
      </c>
      <c r="CY194" s="3">
        <v>68.4318139534886</v>
      </c>
      <c r="CZ194" s="3">
        <v>68.4318139534886</v>
      </c>
      <c r="DA194" s="3">
        <v>68.4318139534886</v>
      </c>
      <c r="DB194" s="3">
        <v>41.514827230798801</v>
      </c>
      <c r="DC194" s="3">
        <v>26.916986722690101</v>
      </c>
      <c r="DW194" s="3">
        <v>99.646325581395502</v>
      </c>
      <c r="DY194" s="3">
        <v>149.469488372093</v>
      </c>
      <c r="DZ194" s="3">
        <v>149.469488372093</v>
      </c>
      <c r="EV194" s="3">
        <v>61.228465116279303</v>
      </c>
      <c r="EW194" s="3">
        <v>61.228465116279303</v>
      </c>
      <c r="EX194" s="3">
        <v>61.228465116279303</v>
      </c>
      <c r="EY194" s="3">
        <v>61.228465116279303</v>
      </c>
      <c r="FS194" s="3">
        <v>14.7245612840589</v>
      </c>
      <c r="FT194" s="3">
        <v>122.45693023255799</v>
      </c>
      <c r="FU194" s="3">
        <v>122.45693023255799</v>
      </c>
      <c r="FV194" s="3">
        <v>122.45693023255799</v>
      </c>
      <c r="FW194" s="3">
        <v>107.7323689485</v>
      </c>
    </row>
    <row r="195" spans="2:197" s="3" customFormat="1">
      <c r="B195" s="48" t="s">
        <v>165</v>
      </c>
      <c r="C195" s="48" t="s">
        <v>639</v>
      </c>
      <c r="D195" s="48" t="s">
        <v>200</v>
      </c>
      <c r="E195" s="3" t="s">
        <v>316</v>
      </c>
      <c r="H195" s="3">
        <v>240.00634964560399</v>
      </c>
      <c r="I195" s="3">
        <v>240.00634964560399</v>
      </c>
      <c r="J195" s="48">
        <v>240.00634964560399</v>
      </c>
      <c r="K195" s="48">
        <v>240.00634964560399</v>
      </c>
      <c r="L195" s="48"/>
      <c r="AE195" s="3">
        <v>158.28511272672799</v>
      </c>
      <c r="AF195" s="3">
        <v>448.70752325047698</v>
      </c>
      <c r="AG195" s="3">
        <v>448.70752325047698</v>
      </c>
      <c r="AH195" s="3">
        <v>448.70752325047698</v>
      </c>
      <c r="AI195" s="3">
        <v>290.42241052374999</v>
      </c>
      <c r="BE195" s="3">
        <v>250.44140832584901</v>
      </c>
      <c r="BF195" s="3">
        <v>250.44140832584799</v>
      </c>
      <c r="BG195" s="3">
        <v>250.44140832584799</v>
      </c>
      <c r="BH195" s="3">
        <v>250.44140832584799</v>
      </c>
      <c r="CA195" s="3">
        <v>34.149548752845902</v>
      </c>
      <c r="CB195" s="3">
        <v>542.62305137266901</v>
      </c>
      <c r="CC195" s="3">
        <v>542.62305137266901</v>
      </c>
      <c r="CD195" s="3">
        <v>542.62305137266901</v>
      </c>
      <c r="CE195" s="3">
        <v>508.47350261982399</v>
      </c>
      <c r="CY195" s="3">
        <v>61.774385833725901</v>
      </c>
      <c r="CZ195" s="3">
        <v>372.94069480219201</v>
      </c>
      <c r="DA195" s="3">
        <v>396.53222984925901</v>
      </c>
      <c r="DB195" s="3">
        <v>323.07421946810001</v>
      </c>
      <c r="DC195" s="3">
        <v>396.53222984925901</v>
      </c>
      <c r="DD195" s="3">
        <v>35.275159594500501</v>
      </c>
      <c r="DW195" s="3">
        <v>273.68285018634998</v>
      </c>
      <c r="DX195" s="3">
        <v>866.10987046022296</v>
      </c>
      <c r="DY195" s="3">
        <v>866.10987046022296</v>
      </c>
      <c r="DZ195" s="3">
        <v>866.10987046022296</v>
      </c>
      <c r="EA195" s="3">
        <v>592.427020273876</v>
      </c>
      <c r="EV195" s="3">
        <v>354.79199512828598</v>
      </c>
      <c r="EW195" s="3">
        <v>354.79199512828399</v>
      </c>
      <c r="EX195" s="3">
        <v>354.79199512828399</v>
      </c>
      <c r="EY195" s="3">
        <v>354.79199512828399</v>
      </c>
      <c r="FT195" s="3">
        <v>709.58399025656797</v>
      </c>
      <c r="FU195" s="3">
        <v>709.58399025656797</v>
      </c>
      <c r="FV195" s="3">
        <v>709.58399025656797</v>
      </c>
      <c r="FW195" s="3">
        <v>709.58399025657297</v>
      </c>
    </row>
    <row r="196" spans="2:197" s="3" customFormat="1">
      <c r="B196" s="48" t="s">
        <v>165</v>
      </c>
      <c r="C196" s="48" t="s">
        <v>639</v>
      </c>
      <c r="D196" s="48" t="s">
        <v>294</v>
      </c>
      <c r="E196" s="3" t="s">
        <v>316</v>
      </c>
      <c r="G196" s="3">
        <v>1.0377875344593701</v>
      </c>
      <c r="H196" s="3">
        <v>1.0377875344593701</v>
      </c>
      <c r="I196" s="3">
        <v>1.0377875344593701</v>
      </c>
      <c r="J196" s="48">
        <v>1.0377875344593701</v>
      </c>
      <c r="K196" s="48">
        <v>1.0377875344593701</v>
      </c>
      <c r="L196" s="48">
        <v>1.0377875344593701</v>
      </c>
      <c r="N196" s="3">
        <v>1.0377875344593701</v>
      </c>
      <c r="P196" s="3">
        <v>1.0377875344593701</v>
      </c>
      <c r="S196" s="3">
        <v>1.0377875344593701</v>
      </c>
      <c r="U196" s="3">
        <v>1.0377875344593701</v>
      </c>
      <c r="W196" s="3">
        <v>1.0377875344593701</v>
      </c>
      <c r="Y196" s="3">
        <v>1.0377875344593701</v>
      </c>
      <c r="AA196" s="3">
        <v>1.0377875344593701</v>
      </c>
      <c r="AC196" s="3">
        <v>1.0377875344593701</v>
      </c>
      <c r="AD196" s="3">
        <v>1.9402114774674999</v>
      </c>
      <c r="AE196" s="3">
        <v>1.9402114774674999</v>
      </c>
      <c r="AF196" s="3">
        <v>1.9402114774674999</v>
      </c>
      <c r="AG196" s="3">
        <v>1.9402114774674999</v>
      </c>
      <c r="AH196" s="3">
        <v>1.9402114774674999</v>
      </c>
      <c r="AI196" s="3">
        <v>1.9402114774674999</v>
      </c>
      <c r="AJ196" s="3">
        <v>1.9402114774674999</v>
      </c>
      <c r="AK196" s="3">
        <v>1.9402114774674999</v>
      </c>
      <c r="AM196" s="3">
        <v>1.9402114774674999</v>
      </c>
      <c r="AP196" s="3">
        <v>1.9402114774674999</v>
      </c>
      <c r="AQ196" s="3">
        <v>1.9402114774674999</v>
      </c>
      <c r="AS196" s="3">
        <v>1.9402114774674999</v>
      </c>
      <c r="AT196" s="3">
        <v>1.9402114774674999</v>
      </c>
      <c r="AU196" s="3">
        <v>1.9402114774674999</v>
      </c>
      <c r="AV196" s="3">
        <v>1.9402114774674999</v>
      </c>
      <c r="AY196" s="3">
        <v>1.9402114774674999</v>
      </c>
      <c r="AZ196" s="3">
        <v>1.9402114774674999</v>
      </c>
      <c r="BC196" s="3">
        <v>1.0829087316097701</v>
      </c>
      <c r="BD196" s="3">
        <v>1.0829087316097701</v>
      </c>
      <c r="BE196" s="3">
        <v>1.0829087316097701</v>
      </c>
      <c r="BF196" s="3">
        <v>1.0829087316097701</v>
      </c>
      <c r="BG196" s="3">
        <v>1.0829087316097701</v>
      </c>
      <c r="BH196" s="3">
        <v>1.0829087316097701</v>
      </c>
      <c r="BI196" s="3">
        <v>1.0829087316097701</v>
      </c>
      <c r="BL196" s="3">
        <v>1.0829087316097701</v>
      </c>
      <c r="BN196" s="3">
        <v>1.0829087316097701</v>
      </c>
      <c r="BP196" s="3">
        <v>1.0829087316097701</v>
      </c>
      <c r="BR196" s="3">
        <v>1.0829087316097701</v>
      </c>
      <c r="BS196" s="3">
        <v>1.0829087316097701</v>
      </c>
      <c r="BU196" s="3">
        <v>1.0829087316097701</v>
      </c>
      <c r="BW196" s="3">
        <v>1.0829087316097701</v>
      </c>
      <c r="BY196" s="3">
        <v>1.0829087316097701</v>
      </c>
      <c r="BZ196" s="3">
        <v>2.3463022518211698</v>
      </c>
      <c r="CA196" s="3">
        <v>2.3463022518211698</v>
      </c>
      <c r="CB196" s="3">
        <v>2.3463022518211698</v>
      </c>
      <c r="CC196" s="3">
        <v>2.3463022518211698</v>
      </c>
      <c r="CD196" s="3">
        <v>2.3463022518211698</v>
      </c>
      <c r="CE196" s="3">
        <v>2.3463022518211698</v>
      </c>
      <c r="CF196" s="3">
        <v>2.3463022518211698</v>
      </c>
      <c r="CH196" s="3">
        <v>2.3463022518211698</v>
      </c>
      <c r="CI196" s="3">
        <v>2.3463022518211698</v>
      </c>
      <c r="CJ196" s="3">
        <v>2.3463022518211698</v>
      </c>
      <c r="CK196" s="3">
        <v>2.3463022518211698</v>
      </c>
      <c r="CL196" s="3">
        <v>2.3463022518211698</v>
      </c>
      <c r="CN196" s="3">
        <v>2.3463022518211698</v>
      </c>
      <c r="CO196" s="3">
        <v>2.3463022518211698</v>
      </c>
      <c r="CP196" s="3">
        <v>2.3463022518211698</v>
      </c>
      <c r="CR196" s="3">
        <v>2.3463022518211698</v>
      </c>
      <c r="CS196" s="3">
        <v>2.3463022518211698</v>
      </c>
      <c r="CT196" s="3">
        <v>2.3463022518211698</v>
      </c>
      <c r="CV196" s="3">
        <v>2.3463022518211698</v>
      </c>
      <c r="CW196" s="3">
        <v>2.3463022518211698</v>
      </c>
      <c r="CY196" s="3">
        <v>1.7146054917154701</v>
      </c>
      <c r="CZ196" s="3">
        <v>1.7146054917154701</v>
      </c>
      <c r="DA196" s="3">
        <v>1.7146054917154701</v>
      </c>
      <c r="DB196" s="3">
        <v>1.7146054917154701</v>
      </c>
      <c r="DC196" s="3">
        <v>1.7146054917154701</v>
      </c>
      <c r="DD196" s="3">
        <v>1.7146054917154701</v>
      </c>
      <c r="DE196" s="3">
        <v>1.7146054917154701</v>
      </c>
      <c r="DF196" s="3">
        <v>1.7146054917154701</v>
      </c>
      <c r="DG196" s="3">
        <v>1.7146054917154701</v>
      </c>
      <c r="DI196" s="3">
        <v>1.7146054917154701</v>
      </c>
      <c r="DJ196" s="3">
        <v>1.7146054917154701</v>
      </c>
      <c r="DK196" s="3">
        <v>1.7146054917154701</v>
      </c>
      <c r="DL196" s="3">
        <v>1.7146054917154701</v>
      </c>
      <c r="DM196" s="3">
        <v>1.7146054917154701</v>
      </c>
      <c r="DN196" s="3">
        <v>1.7146054917154701</v>
      </c>
      <c r="DO196" s="3">
        <v>1.7146054917154701</v>
      </c>
      <c r="DP196" s="3">
        <v>1.7146054917154701</v>
      </c>
      <c r="DR196" s="3">
        <v>1.7146054917154701</v>
      </c>
      <c r="DS196" s="3">
        <v>1.7146054917154701</v>
      </c>
      <c r="DT196" s="3">
        <v>1.7146054917154701</v>
      </c>
      <c r="DU196" s="3">
        <v>1.7146054917154701</v>
      </c>
      <c r="DV196" s="3">
        <v>3.7450593634837999</v>
      </c>
      <c r="DW196" s="3">
        <v>3.7450593634837999</v>
      </c>
      <c r="DX196" s="3">
        <v>3.7450593634837999</v>
      </c>
      <c r="DY196" s="3">
        <v>3.7450593634837999</v>
      </c>
      <c r="DZ196" s="3">
        <v>3.7450593634837999</v>
      </c>
      <c r="EA196" s="3">
        <v>3.7450593634837999</v>
      </c>
      <c r="EB196" s="3">
        <v>3.7450593634837999</v>
      </c>
      <c r="ED196" s="3">
        <v>3.7450593634837999</v>
      </c>
      <c r="EE196" s="3">
        <v>3.7450593634837999</v>
      </c>
      <c r="EF196" s="3">
        <v>3.7450593634837999</v>
      </c>
      <c r="EG196" s="3">
        <v>3.0323656910995198</v>
      </c>
      <c r="EH196" s="3">
        <v>1.37152350702592</v>
      </c>
      <c r="EI196" s="3">
        <v>3.7450593634837999</v>
      </c>
      <c r="EJ196" s="3">
        <v>3.7450593634837999</v>
      </c>
      <c r="EK196" s="3">
        <v>3.7450593634837999</v>
      </c>
      <c r="EL196" s="3">
        <v>3.7450593634837999</v>
      </c>
      <c r="EM196" s="3">
        <v>2.77038114878982</v>
      </c>
      <c r="EN196" s="3">
        <v>3.7450593634837999</v>
      </c>
      <c r="EO196" s="3">
        <v>3.7450593634837999</v>
      </c>
      <c r="EP196" s="3">
        <v>3.7450593634837999</v>
      </c>
      <c r="EQ196" s="3">
        <v>3.7450593634837999</v>
      </c>
      <c r="ER196" s="3">
        <v>3.7450593634837999</v>
      </c>
      <c r="ES196" s="3">
        <v>3.7450593634837999</v>
      </c>
      <c r="ET196" s="3">
        <v>1.53412070311384</v>
      </c>
      <c r="EU196" s="3">
        <v>1.53412070311384</v>
      </c>
      <c r="EV196" s="3">
        <v>1.53412070311384</v>
      </c>
      <c r="EW196" s="3">
        <v>1.53412070311384</v>
      </c>
      <c r="EX196" s="3">
        <v>1.53412070311384</v>
      </c>
      <c r="EY196" s="3">
        <v>1.53412070311384</v>
      </c>
      <c r="EZ196" s="3">
        <v>1.53412070311384</v>
      </c>
      <c r="FB196" s="3">
        <v>1.53412070311384</v>
      </c>
      <c r="FD196" s="3">
        <v>1.53412070311384</v>
      </c>
      <c r="FG196" s="3">
        <v>1.53412070311384</v>
      </c>
      <c r="FI196" s="3">
        <v>1.53412070311384</v>
      </c>
      <c r="FJ196" s="3">
        <v>1.53412070311384</v>
      </c>
      <c r="FK196" s="3">
        <v>1.53412070311384</v>
      </c>
      <c r="FL196" s="3">
        <v>1.53412070311384</v>
      </c>
      <c r="FN196" s="3">
        <v>1.53412070311384</v>
      </c>
      <c r="FP196" s="3">
        <v>1.53412070311384</v>
      </c>
      <c r="FQ196" s="3">
        <v>1.53412070311384</v>
      </c>
      <c r="FR196" s="3">
        <v>3.0682414062276799</v>
      </c>
      <c r="FS196" s="3">
        <v>3.0682414062276799</v>
      </c>
      <c r="FT196" s="3">
        <v>3.0682414062276799</v>
      </c>
      <c r="FU196" s="3">
        <v>3.0682414062276799</v>
      </c>
      <c r="FV196" s="3">
        <v>3.0682414062276799</v>
      </c>
      <c r="FW196" s="3">
        <v>3.0682414062276799</v>
      </c>
      <c r="FX196" s="3">
        <v>3.0682414062276799</v>
      </c>
      <c r="FY196" s="3">
        <v>3.0682414062276799</v>
      </c>
      <c r="GA196" s="3">
        <v>3.0682414062276799</v>
      </c>
      <c r="GB196" s="3">
        <v>3.0682414062276799</v>
      </c>
      <c r="GC196" s="3">
        <v>3.0682414062276799</v>
      </c>
      <c r="GD196" s="3">
        <v>3.0682414062276799</v>
      </c>
      <c r="GF196" s="3">
        <v>3.0682414062276799</v>
      </c>
      <c r="GG196" s="3">
        <v>3.0682414062276799</v>
      </c>
      <c r="GH196" s="3">
        <v>3.0682414062276799</v>
      </c>
      <c r="GJ196" s="3">
        <v>3.0682414062276799</v>
      </c>
      <c r="GK196" s="3">
        <v>3.0682414062276799</v>
      </c>
      <c r="GL196" s="3">
        <v>3.0682414062276799</v>
      </c>
      <c r="GN196" s="3">
        <v>3.0682414062276799</v>
      </c>
      <c r="GO196" s="3">
        <v>3.0682414062276799</v>
      </c>
    </row>
    <row r="197" spans="2:197" s="3" customFormat="1">
      <c r="B197" s="48" t="s">
        <v>165</v>
      </c>
      <c r="C197" s="48" t="s">
        <v>639</v>
      </c>
      <c r="D197" s="48" t="s">
        <v>295</v>
      </c>
      <c r="E197" s="3" t="s">
        <v>316</v>
      </c>
      <c r="F197" s="3">
        <v>1.6487811933704799</v>
      </c>
      <c r="G197" s="3">
        <v>1.6487811933704799</v>
      </c>
      <c r="H197" s="3">
        <v>1.6487811933704799</v>
      </c>
      <c r="I197" s="3">
        <v>1.6487811933704799</v>
      </c>
      <c r="J197" s="48">
        <v>1.6487811933704799</v>
      </c>
      <c r="K197" s="48">
        <v>1.6487811933704799</v>
      </c>
      <c r="L197" s="48">
        <v>1.6487811933704799</v>
      </c>
      <c r="M197" s="3">
        <v>1.6487811933704799</v>
      </c>
      <c r="O197" s="3">
        <v>1.6487811933704799</v>
      </c>
      <c r="Q197" s="3">
        <v>1.6487811933704799</v>
      </c>
      <c r="S197" s="3">
        <v>1.6487811933704799</v>
      </c>
      <c r="T197" s="3">
        <v>1.6487811933704799</v>
      </c>
      <c r="V197" s="3">
        <v>1.6487811933704799</v>
      </c>
      <c r="X197" s="3">
        <v>1.6487811933704799</v>
      </c>
      <c r="Z197" s="3">
        <v>1.6487811933704799</v>
      </c>
      <c r="AC197" s="3">
        <v>1.6487811933704799</v>
      </c>
      <c r="AD197" s="3">
        <v>3.08250397021436</v>
      </c>
      <c r="AE197" s="3">
        <v>3.08250397021436</v>
      </c>
      <c r="AF197" s="3">
        <v>3.08250397021436</v>
      </c>
      <c r="AG197" s="3">
        <v>3.08250397021436</v>
      </c>
      <c r="AH197" s="3">
        <v>3.08250397021436</v>
      </c>
      <c r="AI197" s="3">
        <v>3.08250397021436</v>
      </c>
      <c r="AJ197" s="3">
        <v>3.08250397021436</v>
      </c>
      <c r="AL197" s="3">
        <v>3.08250397021436</v>
      </c>
      <c r="AM197" s="3">
        <v>3.08250397021436</v>
      </c>
      <c r="AP197" s="3">
        <v>3.08250397021436</v>
      </c>
      <c r="AQ197" s="3">
        <v>3.08250397021436</v>
      </c>
      <c r="AS197" s="3">
        <v>3.08250397021436</v>
      </c>
      <c r="AT197" s="3">
        <v>3.08250397021436</v>
      </c>
      <c r="AU197" s="3">
        <v>3.08250397021436</v>
      </c>
      <c r="AW197" s="3">
        <v>3.08250397021436</v>
      </c>
      <c r="AX197" s="3">
        <v>3.08250397021436</v>
      </c>
      <c r="AZ197" s="3">
        <v>3.08250397021436</v>
      </c>
      <c r="BA197" s="3">
        <v>3.08250397021436</v>
      </c>
      <c r="BB197" s="3">
        <v>1.72046733221266</v>
      </c>
      <c r="BC197" s="3">
        <v>1.72046733221266</v>
      </c>
      <c r="BD197" s="3">
        <v>1.72046733221266</v>
      </c>
      <c r="BE197" s="3">
        <v>1.72046733221266</v>
      </c>
      <c r="BF197" s="3">
        <v>1.72046733221266</v>
      </c>
      <c r="BG197" s="3">
        <v>1.72046733221266</v>
      </c>
      <c r="BH197" s="3">
        <v>1.72046733221266</v>
      </c>
      <c r="BI197" s="3">
        <v>1.72046733221266</v>
      </c>
      <c r="BL197" s="3">
        <v>1.72046733221266</v>
      </c>
      <c r="BN197" s="3">
        <v>1.72046733221266</v>
      </c>
      <c r="BP197" s="3">
        <v>1.72046733221266</v>
      </c>
      <c r="BR197" s="3">
        <v>1.72046733221266</v>
      </c>
      <c r="BS197" s="3">
        <v>1.72046733221266</v>
      </c>
      <c r="BU197" s="3">
        <v>1.72046733221266</v>
      </c>
      <c r="BW197" s="3">
        <v>1.72046733221266</v>
      </c>
      <c r="BX197" s="3">
        <v>1.72046733221266</v>
      </c>
      <c r="BY197" s="3">
        <v>1.72046733221266</v>
      </c>
      <c r="CA197" s="3">
        <v>3.7276792197941102</v>
      </c>
      <c r="CB197" s="3">
        <v>3.7276792197941102</v>
      </c>
      <c r="CC197" s="3">
        <v>3.7276792197941102</v>
      </c>
      <c r="CD197" s="3">
        <v>3.7276792197941102</v>
      </c>
      <c r="CE197" s="3">
        <v>3.7276792197941102</v>
      </c>
      <c r="CF197" s="3">
        <v>3.7276792197941102</v>
      </c>
      <c r="CH197" s="3">
        <v>3.7276792197941102</v>
      </c>
      <c r="CI197" s="3">
        <v>3.7276792197941102</v>
      </c>
      <c r="CK197" s="3">
        <v>3.7276792197941102</v>
      </c>
      <c r="CL197" s="3">
        <v>3.7276792197941102</v>
      </c>
      <c r="CM197" s="3">
        <v>3.7276792197941102</v>
      </c>
      <c r="CN197" s="3">
        <v>3.7276792197941102</v>
      </c>
      <c r="CP197" s="3">
        <v>3.7276792197941102</v>
      </c>
      <c r="CQ197" s="3">
        <v>3.7276792197941102</v>
      </c>
      <c r="CR197" s="3">
        <v>3.7276792197941102</v>
      </c>
      <c r="CT197" s="3">
        <v>3.7276792197941102</v>
      </c>
      <c r="CU197" s="3">
        <v>3.7276792197941102</v>
      </c>
      <c r="CV197" s="3">
        <v>3.7276792197941102</v>
      </c>
      <c r="CW197" s="3">
        <v>3.7276792197941102</v>
      </c>
      <c r="CY197" s="3">
        <v>2.7240732760033999</v>
      </c>
      <c r="CZ197" s="3">
        <v>2.7240732760033999</v>
      </c>
      <c r="DA197" s="3">
        <v>2.7240732760033999</v>
      </c>
      <c r="DB197" s="3">
        <v>2.7240732760033999</v>
      </c>
      <c r="DC197" s="3">
        <v>2.7240732760033999</v>
      </c>
      <c r="DD197" s="3">
        <v>2.7240732760033999</v>
      </c>
      <c r="DE197" s="3">
        <v>2.7240732760033999</v>
      </c>
      <c r="DF197" s="3">
        <v>2.7240732760033999</v>
      </c>
      <c r="DG197" s="3">
        <v>2.7240732760033999</v>
      </c>
      <c r="DH197" s="3">
        <v>2.7240732760033999</v>
      </c>
      <c r="DI197" s="3">
        <v>2.7240732760033999</v>
      </c>
      <c r="DK197" s="3">
        <v>2.7240732760033999</v>
      </c>
      <c r="DL197" s="3">
        <v>2.7240732760033999</v>
      </c>
      <c r="DM197" s="3">
        <v>2.7240732760033999</v>
      </c>
      <c r="DN197" s="3">
        <v>2.7240732760033999</v>
      </c>
      <c r="DO197" s="3">
        <v>2.7240732760033999</v>
      </c>
      <c r="DP197" s="3">
        <v>2.7240732760033999</v>
      </c>
      <c r="DQ197" s="3">
        <v>2.7240732760033999</v>
      </c>
      <c r="DR197" s="3">
        <v>2.7240732760033999</v>
      </c>
      <c r="DS197" s="3">
        <v>2.7240732760033999</v>
      </c>
      <c r="DU197" s="3">
        <v>2.7240732760033999</v>
      </c>
      <c r="DV197" s="3">
        <v>1.73356137847078</v>
      </c>
      <c r="DW197" s="3">
        <v>5.9499495239021503</v>
      </c>
      <c r="DX197" s="3">
        <v>5.9499495239021503</v>
      </c>
      <c r="DY197" s="3">
        <v>5.9499495239021503</v>
      </c>
      <c r="DZ197" s="3">
        <v>5.9499495239021503</v>
      </c>
      <c r="EA197" s="3">
        <v>5.9499495239021503</v>
      </c>
      <c r="EB197" s="3">
        <v>5.9499495239021503</v>
      </c>
      <c r="ED197" s="3">
        <v>5.9499495239021503</v>
      </c>
      <c r="EE197" s="3">
        <v>5.9499495239021503</v>
      </c>
      <c r="EF197" s="3">
        <v>5.9499495239021503</v>
      </c>
      <c r="EG197" s="3">
        <v>5.9499495239021503</v>
      </c>
      <c r="EH197" s="3">
        <v>5.9499495239021503</v>
      </c>
      <c r="EI197" s="3">
        <v>5.9499495239021503</v>
      </c>
      <c r="EJ197" s="3">
        <v>5.9499495239021503</v>
      </c>
      <c r="EK197" s="3">
        <v>4.9332495338542</v>
      </c>
      <c r="EL197" s="3">
        <v>5.9499495239021503</v>
      </c>
      <c r="EM197" s="3">
        <v>5.9499495239021503</v>
      </c>
      <c r="EN197" s="3">
        <v>5.9499495239021503</v>
      </c>
      <c r="EO197" s="3">
        <v>5.9499495239021503</v>
      </c>
      <c r="EP197" s="3">
        <v>5.9499495239021503</v>
      </c>
      <c r="EQ197" s="3">
        <v>5.9499495239021503</v>
      </c>
      <c r="ER197" s="3">
        <v>5.9499495239021503</v>
      </c>
      <c r="ES197" s="3">
        <v>5.9499495239021503</v>
      </c>
      <c r="EU197" s="3">
        <v>2.4373287206346199</v>
      </c>
      <c r="EV197" s="3">
        <v>2.4373287206346199</v>
      </c>
      <c r="EW197" s="3">
        <v>2.4373287206346199</v>
      </c>
      <c r="EX197" s="3">
        <v>2.4373287206346199</v>
      </c>
      <c r="EY197" s="3">
        <v>2.4373287206346199</v>
      </c>
      <c r="EZ197" s="3">
        <v>2.4373287206346199</v>
      </c>
      <c r="FB197" s="3">
        <v>2.4373287206346199</v>
      </c>
      <c r="FD197" s="3">
        <v>2.4373287206346199</v>
      </c>
      <c r="FE197" s="3">
        <v>2.4373287206346199</v>
      </c>
      <c r="FG197" s="3">
        <v>2.4373287206346199</v>
      </c>
      <c r="FI197" s="3">
        <v>2.4373287206346199</v>
      </c>
      <c r="FJ197" s="3">
        <v>2.4373287206346199</v>
      </c>
      <c r="FK197" s="3">
        <v>2.4373287206346199</v>
      </c>
      <c r="FM197" s="3">
        <v>2.4373287206346199</v>
      </c>
      <c r="FO197" s="3">
        <v>2.4373287206346199</v>
      </c>
      <c r="FQ197" s="3">
        <v>2.4373287206346199</v>
      </c>
      <c r="FR197" s="3">
        <v>4.8746574412692301</v>
      </c>
      <c r="FS197" s="3">
        <v>4.8746574412692301</v>
      </c>
      <c r="FT197" s="3">
        <v>4.8746574412692301</v>
      </c>
      <c r="FU197" s="3">
        <v>4.8746574412692301</v>
      </c>
      <c r="FV197" s="3">
        <v>4.8746574412692301</v>
      </c>
      <c r="FW197" s="3">
        <v>4.8746574412692301</v>
      </c>
      <c r="FX197" s="3">
        <v>4.8746574412692301</v>
      </c>
      <c r="FY197" s="3">
        <v>4.8746574412692301</v>
      </c>
      <c r="GA197" s="3">
        <v>4.8746574412692301</v>
      </c>
      <c r="GB197" s="3">
        <v>4.8746574412692301</v>
      </c>
      <c r="GD197" s="3">
        <v>4.8746574412692301</v>
      </c>
      <c r="GF197" s="3">
        <v>4.8746574412692301</v>
      </c>
      <c r="GG197" s="3">
        <v>4.8746574412692301</v>
      </c>
      <c r="GH197" s="3">
        <v>4.8746574412692301</v>
      </c>
      <c r="GI197" s="3">
        <v>4.8746574412692301</v>
      </c>
      <c r="GK197" s="3">
        <v>4.8746574412692301</v>
      </c>
      <c r="GL197" s="3">
        <v>4.8746574412692301</v>
      </c>
      <c r="GM197" s="3">
        <v>4.8746574412692301</v>
      </c>
      <c r="GO197" s="3">
        <v>4.8746574412692301</v>
      </c>
    </row>
    <row r="198" spans="2:197" s="3" customFormat="1">
      <c r="B198" s="48" t="s">
        <v>165</v>
      </c>
      <c r="C198" s="48" t="s">
        <v>639</v>
      </c>
      <c r="D198" s="48" t="s">
        <v>296</v>
      </c>
      <c r="E198" s="3" t="s">
        <v>316</v>
      </c>
      <c r="G198" s="3">
        <v>1.6380909607931899</v>
      </c>
      <c r="H198" s="3">
        <v>1.6380909607931899</v>
      </c>
      <c r="I198" s="3">
        <v>1.6380909607931899</v>
      </c>
      <c r="J198" s="48">
        <v>1.6380909607931899</v>
      </c>
      <c r="K198" s="48">
        <v>1.6380909607931899</v>
      </c>
      <c r="L198" s="48">
        <v>1.6380909607931899</v>
      </c>
      <c r="N198" s="3">
        <v>1.6380909607931899</v>
      </c>
      <c r="P198" s="3">
        <v>1.6380909607931899</v>
      </c>
      <c r="Q198" s="3">
        <v>1.6380909607931899</v>
      </c>
      <c r="T198" s="3">
        <v>1.6380909607931899</v>
      </c>
      <c r="V198" s="3">
        <v>1.6380909607931899</v>
      </c>
      <c r="Y198" s="3">
        <v>1.6380909607931899</v>
      </c>
      <c r="AA198" s="3">
        <v>1.6380909607931899</v>
      </c>
      <c r="AC198" s="3">
        <v>1.6380909607931899</v>
      </c>
      <c r="AE198" s="3">
        <v>3.0625178832220499</v>
      </c>
      <c r="AF198" s="3">
        <v>3.0625178832220499</v>
      </c>
      <c r="AG198" s="3">
        <v>3.0625178832220499</v>
      </c>
      <c r="AH198" s="3">
        <v>3.0625178832220499</v>
      </c>
      <c r="AI198" s="3">
        <v>3.0625178832220499</v>
      </c>
      <c r="AJ198" s="3">
        <v>3.0625178832220499</v>
      </c>
      <c r="AL198" s="3">
        <v>3.0625178832220499</v>
      </c>
      <c r="AM198" s="3">
        <v>3.0625178832220499</v>
      </c>
      <c r="AO198" s="3">
        <v>3.0625178832220499</v>
      </c>
      <c r="AP198" s="3">
        <v>3.0625178832220499</v>
      </c>
      <c r="AQ198" s="3">
        <v>3.0625178832220499</v>
      </c>
      <c r="AS198" s="3">
        <v>3.0625178832220499</v>
      </c>
      <c r="AV198" s="3">
        <v>3.0625178832220499</v>
      </c>
      <c r="AW198" s="3">
        <v>3.0625178832220499</v>
      </c>
      <c r="AY198" s="3">
        <v>3.0625178832220499</v>
      </c>
      <c r="BA198" s="3">
        <v>3.0625178832220499</v>
      </c>
      <c r="BC198" s="3">
        <v>1.7093123069146301</v>
      </c>
      <c r="BD198" s="3">
        <v>1.7093123069146301</v>
      </c>
      <c r="BE198" s="3">
        <v>1.7093123069146301</v>
      </c>
      <c r="BF198" s="3">
        <v>1.7093123069146301</v>
      </c>
      <c r="BG198" s="3">
        <v>1.7093123069146301</v>
      </c>
      <c r="BH198" s="3">
        <v>1.7093123069146301</v>
      </c>
      <c r="BI198" s="3">
        <v>1.7093123069146301</v>
      </c>
      <c r="BL198" s="3">
        <v>1.7093123069146301</v>
      </c>
      <c r="BM198" s="3">
        <v>1.7093123069146301</v>
      </c>
      <c r="BP198" s="3">
        <v>1.7093123069146301</v>
      </c>
      <c r="BR198" s="3">
        <v>1.7093123069146301</v>
      </c>
      <c r="BU198" s="3">
        <v>1.7093123069146301</v>
      </c>
      <c r="BW198" s="3">
        <v>1.7093123069146301</v>
      </c>
      <c r="BY198" s="3">
        <v>1.7093123069146301</v>
      </c>
      <c r="BZ198" s="3">
        <v>3.7035099983150399</v>
      </c>
      <c r="CA198" s="3">
        <v>3.7035099983150399</v>
      </c>
      <c r="CB198" s="3">
        <v>3.7035099983150399</v>
      </c>
      <c r="CC198" s="3">
        <v>3.7035099983150399</v>
      </c>
      <c r="CD198" s="3">
        <v>3.7035099983150399</v>
      </c>
      <c r="CE198" s="3">
        <v>3.7035099983150399</v>
      </c>
      <c r="CF198" s="3">
        <v>3.7035099983150399</v>
      </c>
      <c r="CG198" s="3">
        <v>3.7035099983150399</v>
      </c>
      <c r="CI198" s="3">
        <v>3.7035099983150399</v>
      </c>
      <c r="CJ198" s="3">
        <v>3.7035099983150399</v>
      </c>
      <c r="CK198" s="3">
        <v>3.7035099983150399</v>
      </c>
      <c r="CL198" s="3">
        <v>3.7035099983150399</v>
      </c>
      <c r="CN198" s="3">
        <v>3.7035099983150399</v>
      </c>
      <c r="CO198" s="3">
        <v>3.7035099983150399</v>
      </c>
      <c r="CP198" s="3">
        <v>3.7035099983150399</v>
      </c>
      <c r="CQ198" s="3">
        <v>3.7035099983150399</v>
      </c>
      <c r="CS198" s="3">
        <v>3.7035099983150399</v>
      </c>
      <c r="CT198" s="3">
        <v>3.7035099983150399</v>
      </c>
      <c r="CU198" s="3">
        <v>3.7035099983150399</v>
      </c>
      <c r="CW198" s="3">
        <v>3.7035099983150399</v>
      </c>
      <c r="CX198" s="3">
        <v>2.70641115261484</v>
      </c>
      <c r="CY198" s="3">
        <v>2.70641115261484</v>
      </c>
      <c r="CZ198" s="3">
        <v>2.70641115261484</v>
      </c>
      <c r="DA198" s="3">
        <v>2.70641115261484</v>
      </c>
      <c r="DB198" s="3">
        <v>2.70641115261484</v>
      </c>
      <c r="DC198" s="3">
        <v>2.70641115261484</v>
      </c>
      <c r="DD198" s="3">
        <v>2.70641115261484</v>
      </c>
      <c r="DE198" s="3">
        <v>2.70641115261484</v>
      </c>
      <c r="DF198" s="3">
        <v>2.70641115261484</v>
      </c>
      <c r="DG198" s="3">
        <v>2.70641115261484</v>
      </c>
      <c r="DI198" s="3">
        <v>2.70641115261484</v>
      </c>
      <c r="DJ198" s="3">
        <v>2.70641115261484</v>
      </c>
      <c r="DK198" s="3">
        <v>2.70641115261484</v>
      </c>
      <c r="DL198" s="3">
        <v>2.70641115261484</v>
      </c>
      <c r="DM198" s="3">
        <v>2.70641115261484</v>
      </c>
      <c r="DN198" s="3">
        <v>2.70641115261484</v>
      </c>
      <c r="DO198" s="3">
        <v>2.70641115261484</v>
      </c>
      <c r="DQ198" s="3">
        <v>2.70641115261484</v>
      </c>
      <c r="DR198" s="3">
        <v>2.70641115261484</v>
      </c>
      <c r="DS198" s="3">
        <v>2.70641115261484</v>
      </c>
      <c r="DT198" s="3">
        <v>2.70641115261484</v>
      </c>
      <c r="DV198" s="3">
        <v>4.2732807672873996</v>
      </c>
      <c r="DW198" s="3">
        <v>5.9113717280797697</v>
      </c>
      <c r="DX198" s="3">
        <v>5.9113717280797697</v>
      </c>
      <c r="DY198" s="3">
        <v>5.9113717280797697</v>
      </c>
      <c r="DZ198" s="3">
        <v>5.9113717280797697</v>
      </c>
      <c r="EA198" s="3">
        <v>5.9113717280797697</v>
      </c>
      <c r="EB198" s="3">
        <v>5.9113717280797697</v>
      </c>
      <c r="EC198" s="3">
        <v>5.9113717280797697</v>
      </c>
      <c r="ED198" s="3">
        <v>5.9113717280797697</v>
      </c>
      <c r="EE198" s="3">
        <v>5.9113717280797697</v>
      </c>
      <c r="EF198" s="3">
        <v>5.9113717280797697</v>
      </c>
      <c r="EH198" s="3">
        <v>5.9113717280797697</v>
      </c>
      <c r="EI198" s="3">
        <v>5.9113717280797697</v>
      </c>
      <c r="EJ198" s="3">
        <v>5.9113717280797697</v>
      </c>
      <c r="EK198" s="3">
        <v>5.9113717280797697</v>
      </c>
      <c r="EL198" s="3">
        <v>5.9113717280797697</v>
      </c>
      <c r="EM198" s="3">
        <v>5.9113717280797697</v>
      </c>
      <c r="EN198" s="3">
        <v>5.9113717280797697</v>
      </c>
      <c r="EO198" s="3">
        <v>5.9113717280797697</v>
      </c>
      <c r="EP198" s="3">
        <v>5.9113717280797697</v>
      </c>
      <c r="EQ198" s="3">
        <v>5.9113717280797697</v>
      </c>
      <c r="ER198" s="3">
        <v>5.9113717280797697</v>
      </c>
      <c r="ES198" s="3">
        <v>5.9113717280797697</v>
      </c>
      <c r="EU198" s="3">
        <v>2.4215257681290598</v>
      </c>
      <c r="EV198" s="3">
        <v>2.4215257681290598</v>
      </c>
      <c r="EW198" s="3">
        <v>2.4215257681290598</v>
      </c>
      <c r="EX198" s="3">
        <v>2.4215257681290598</v>
      </c>
      <c r="EY198" s="3">
        <v>2.4215257681290598</v>
      </c>
      <c r="EZ198" s="3">
        <v>2.4215257681290598</v>
      </c>
      <c r="FA198" s="3">
        <v>2.4215257681290598</v>
      </c>
      <c r="FC198" s="3">
        <v>2.4215257681290598</v>
      </c>
      <c r="FE198" s="3">
        <v>2.4215257681290598</v>
      </c>
      <c r="FF198" s="3">
        <v>2.4215257681290598</v>
      </c>
      <c r="FG198" s="3">
        <v>2.4215257681290598</v>
      </c>
      <c r="FH198" s="3">
        <v>2.4215257681290598</v>
      </c>
      <c r="FL198" s="3">
        <v>2.4215257681290598</v>
      </c>
      <c r="FN198" s="3">
        <v>2.4215257681290598</v>
      </c>
      <c r="FO198" s="3">
        <v>2.4215257681290598</v>
      </c>
      <c r="FR198" s="3">
        <v>4.8430515362581197</v>
      </c>
      <c r="FS198" s="3">
        <v>4.8430515362581197</v>
      </c>
      <c r="FT198" s="3">
        <v>4.8430515362581197</v>
      </c>
      <c r="FU198" s="3">
        <v>4.8430515362581197</v>
      </c>
      <c r="FV198" s="3">
        <v>4.8430515362581197</v>
      </c>
      <c r="FW198" s="3">
        <v>4.8430515362581197</v>
      </c>
      <c r="FX198" s="3">
        <v>4.8430515362581197</v>
      </c>
      <c r="FY198" s="3">
        <v>4.8430515362581197</v>
      </c>
      <c r="FZ198" s="3">
        <v>4.8430515362581197</v>
      </c>
      <c r="GA198" s="3">
        <v>4.8430515362581197</v>
      </c>
      <c r="GB198" s="3">
        <v>4.8430515362581197</v>
      </c>
      <c r="GC198" s="3">
        <v>4.8430515362581197</v>
      </c>
      <c r="GD198" s="3">
        <v>4.8430515362581197</v>
      </c>
      <c r="GE198" s="3">
        <v>4.8430515362581197</v>
      </c>
      <c r="GG198" s="3">
        <v>4.8430515362581197</v>
      </c>
      <c r="GH198" s="3">
        <v>4.8430515362581197</v>
      </c>
      <c r="GI198" s="3">
        <v>4.8430515362581197</v>
      </c>
      <c r="GJ198" s="3">
        <v>4.8430515362581197</v>
      </c>
      <c r="GL198" s="3">
        <v>4.8430515362581197</v>
      </c>
      <c r="GM198" s="3">
        <v>4.8430515362581197</v>
      </c>
      <c r="GN198" s="3">
        <v>4.8430515362581197</v>
      </c>
    </row>
    <row r="199" spans="2:197" s="3" customFormat="1">
      <c r="B199" s="48" t="s">
        <v>165</v>
      </c>
      <c r="C199" s="48" t="s">
        <v>639</v>
      </c>
      <c r="D199" s="48" t="s">
        <v>313</v>
      </c>
      <c r="E199" s="3" t="s">
        <v>316</v>
      </c>
      <c r="F199" s="3">
        <v>5.3204125387919898</v>
      </c>
      <c r="G199" s="3">
        <v>515.68949804886302</v>
      </c>
      <c r="H199" s="3">
        <v>365.26133971499002</v>
      </c>
      <c r="I199" s="3">
        <v>356.60839015605899</v>
      </c>
      <c r="J199" s="48">
        <v>273.01503397812502</v>
      </c>
      <c r="K199" s="48">
        <v>29.829899086211299</v>
      </c>
      <c r="L199" s="48">
        <v>25.558715810726898</v>
      </c>
      <c r="M199" s="3">
        <v>21.210518560479301</v>
      </c>
      <c r="N199" s="3">
        <v>15.5275892616826</v>
      </c>
      <c r="O199" s="3">
        <v>12.732356985698001</v>
      </c>
      <c r="P199" s="3">
        <v>3.3488117362938499</v>
      </c>
      <c r="Q199" s="3">
        <v>7.93197080954877</v>
      </c>
      <c r="S199" s="3">
        <v>18.5194067620493</v>
      </c>
      <c r="T199" s="3">
        <v>5.3204125387919898</v>
      </c>
      <c r="U199" s="3">
        <v>9.7915178858392604</v>
      </c>
      <c r="V199" s="3">
        <v>5.3204125387919898</v>
      </c>
      <c r="W199" s="3">
        <v>3.3488117362938499</v>
      </c>
      <c r="X199" s="3">
        <v>14.4187572482465</v>
      </c>
      <c r="Y199" s="3">
        <v>3.3488117362938499</v>
      </c>
      <c r="Z199" s="3">
        <v>20.105238203661401</v>
      </c>
      <c r="AA199" s="3">
        <v>3.3488117362938499</v>
      </c>
      <c r="AB199" s="3">
        <v>9.2449646503513208</v>
      </c>
      <c r="AC199" s="3">
        <v>25.558715810726898</v>
      </c>
      <c r="AD199" s="3">
        <v>27.612276475970202</v>
      </c>
      <c r="AE199" s="3">
        <v>47.783686080924198</v>
      </c>
      <c r="AF199" s="3">
        <v>235.69430754904801</v>
      </c>
      <c r="AG199" s="3">
        <v>494.53681910130098</v>
      </c>
      <c r="AH199" s="3">
        <v>176.64583493517199</v>
      </c>
      <c r="AI199" s="3">
        <v>47.783686080924198</v>
      </c>
      <c r="AJ199" s="3">
        <v>47.783686080924198</v>
      </c>
      <c r="AK199" s="3">
        <v>31.766207960723101</v>
      </c>
      <c r="AL199" s="3">
        <v>26.938967254316498</v>
      </c>
      <c r="AM199" s="3">
        <v>24.4640396481511</v>
      </c>
      <c r="AP199" s="3">
        <v>16.207680166464801</v>
      </c>
      <c r="AQ199" s="3">
        <v>34.059290657351298</v>
      </c>
      <c r="AS199" s="3">
        <v>16.207680166464801</v>
      </c>
      <c r="AT199" s="3">
        <v>32.946117814546</v>
      </c>
      <c r="AU199" s="3">
        <v>28.177123967790699</v>
      </c>
      <c r="AV199" s="3">
        <v>6.2608219417667597</v>
      </c>
      <c r="AW199" s="3">
        <v>9.9468582246980706</v>
      </c>
      <c r="AX199" s="3">
        <v>24.8342825887106</v>
      </c>
      <c r="AY199" s="3">
        <v>6.2608219417667597</v>
      </c>
      <c r="AZ199" s="3">
        <v>34.582749752563203</v>
      </c>
      <c r="BA199" s="3">
        <v>41.522864139157498</v>
      </c>
      <c r="BB199" s="3">
        <v>8.34251973740718</v>
      </c>
      <c r="BC199" s="3">
        <v>520.37776229008102</v>
      </c>
      <c r="BD199" s="3">
        <v>604.961578712765</v>
      </c>
      <c r="BE199" s="3">
        <v>418.36789537088299</v>
      </c>
      <c r="BF199" s="3">
        <v>410.858275791084</v>
      </c>
      <c r="BG199" s="3">
        <v>203.22801982497199</v>
      </c>
      <c r="BH199" s="3">
        <v>31.1268512203943</v>
      </c>
      <c r="BI199" s="3">
        <v>26.669964324236801</v>
      </c>
      <c r="BJ199" s="3">
        <v>8.8888620713894095</v>
      </c>
      <c r="BL199" s="3">
        <v>9.0461470696547899</v>
      </c>
      <c r="BM199" s="3">
        <v>5.0659126140959803</v>
      </c>
      <c r="BN199" s="3">
        <v>15.256259737335</v>
      </c>
      <c r="BP199" s="3">
        <v>14.92039670996</v>
      </c>
      <c r="BR199" s="3">
        <v>9.0461470696547899</v>
      </c>
      <c r="BS199" s="3">
        <v>9.0461470696547899</v>
      </c>
      <c r="BT199" s="3">
        <v>8.3909280422235</v>
      </c>
      <c r="BU199" s="3">
        <v>20.448217586090301</v>
      </c>
      <c r="BV199" s="3">
        <v>8.6450060465340695</v>
      </c>
      <c r="BW199" s="3">
        <v>9.0461470696547899</v>
      </c>
      <c r="BX199" s="3">
        <v>13.662687921715101</v>
      </c>
      <c r="BY199" s="3">
        <v>42.426067283787297</v>
      </c>
      <c r="BZ199" s="3">
        <v>26.2925273351395</v>
      </c>
      <c r="CA199" s="3">
        <v>57.784922702513001</v>
      </c>
      <c r="CB199" s="3">
        <v>82.313351822838698</v>
      </c>
      <c r="CC199" s="3">
        <v>548.42646572957904</v>
      </c>
      <c r="CD199" s="3">
        <v>356.41867931421899</v>
      </c>
      <c r="CE199" s="3">
        <v>57.784922702513001</v>
      </c>
      <c r="CF199" s="3">
        <v>57.784922702513001</v>
      </c>
      <c r="CG199" s="3">
        <v>38.184937384927601</v>
      </c>
      <c r="CH199" s="3">
        <v>28.629337180342699</v>
      </c>
      <c r="CI199" s="3">
        <v>36.709211564563198</v>
      </c>
      <c r="CJ199" s="3">
        <v>15.288115123194199</v>
      </c>
      <c r="CK199" s="3">
        <v>19.5999853175854</v>
      </c>
      <c r="CL199" s="3">
        <v>35.290472290279702</v>
      </c>
      <c r="CM199" s="3">
        <v>25.155852795295701</v>
      </c>
      <c r="CN199" s="3">
        <v>19.5999853175854</v>
      </c>
      <c r="CO199" s="3">
        <v>20.0288268755437</v>
      </c>
      <c r="CP199" s="3">
        <v>19.5999853175854</v>
      </c>
      <c r="CQ199" s="3">
        <v>20.684231814079101</v>
      </c>
      <c r="CR199" s="3">
        <v>19.5999853175854</v>
      </c>
      <c r="CS199" s="3">
        <v>7.5712265342295799</v>
      </c>
      <c r="CT199" s="3">
        <v>36.073970618697501</v>
      </c>
      <c r="CU199" s="3">
        <v>12.0287587833558</v>
      </c>
      <c r="CV199" s="3">
        <v>19.5999853175854</v>
      </c>
      <c r="CW199" s="3">
        <v>55.547827810100102</v>
      </c>
      <c r="CX199" s="3">
        <v>27.904377319754801</v>
      </c>
      <c r="CY199" s="3">
        <v>42.227443513374901</v>
      </c>
      <c r="CZ199" s="3">
        <v>42.227443513374901</v>
      </c>
      <c r="DA199" s="3">
        <v>182.41623620889399</v>
      </c>
      <c r="DB199" s="3">
        <v>42.227443513374901</v>
      </c>
      <c r="DC199" s="3">
        <v>42.227443513374901</v>
      </c>
      <c r="DD199" s="3">
        <v>42.227443513374901</v>
      </c>
      <c r="DE199" s="3">
        <v>42.227443513374901</v>
      </c>
      <c r="DF199" s="3">
        <v>42.227443513374901</v>
      </c>
      <c r="DG199" s="3">
        <v>42.227443513374901</v>
      </c>
      <c r="DH199" s="3">
        <v>36.6946241229763</v>
      </c>
      <c r="DI199" s="3">
        <v>42.227443513374901</v>
      </c>
      <c r="DJ199" s="3">
        <v>19.021568799437699</v>
      </c>
      <c r="DK199" s="3">
        <v>42.227443513374901</v>
      </c>
      <c r="DL199" s="3">
        <v>36.574330753452898</v>
      </c>
      <c r="DM199" s="3">
        <v>33.4781003327384</v>
      </c>
      <c r="DN199" s="3">
        <v>42.227443513374901</v>
      </c>
      <c r="DO199" s="3">
        <v>42.227443513374901</v>
      </c>
      <c r="DP199" s="3">
        <v>42.227443513374901</v>
      </c>
      <c r="DQ199" s="3">
        <v>22.886331447889201</v>
      </c>
      <c r="DR199" s="3">
        <v>42.227443513374901</v>
      </c>
      <c r="DS199" s="3">
        <v>27.9036894369207</v>
      </c>
      <c r="DT199" s="3">
        <v>33.437196710153401</v>
      </c>
      <c r="DU199" s="3">
        <v>40.1000073321621</v>
      </c>
      <c r="DV199" s="3">
        <v>78.627864712117798</v>
      </c>
      <c r="DW199" s="3">
        <v>92.233626621318805</v>
      </c>
      <c r="DX199" s="3">
        <v>92.233626621318805</v>
      </c>
      <c r="DY199" s="3">
        <v>92.233626621318805</v>
      </c>
      <c r="DZ199" s="3">
        <v>167.96901276722301</v>
      </c>
      <c r="EA199" s="3">
        <v>92.233626621318805</v>
      </c>
      <c r="EB199" s="3">
        <v>92.233626621318805</v>
      </c>
      <c r="EC199" s="3">
        <v>60.949034672095998</v>
      </c>
      <c r="ED199" s="3">
        <v>73.002786220911204</v>
      </c>
      <c r="EE199" s="3">
        <v>82.089089333042693</v>
      </c>
      <c r="EF199" s="3">
        <v>66.498716134736696</v>
      </c>
      <c r="EG199" s="3">
        <v>89.933852481416295</v>
      </c>
      <c r="EH199" s="3">
        <v>76.009652494377605</v>
      </c>
      <c r="EI199" s="3">
        <v>88.221713202220101</v>
      </c>
      <c r="EJ199" s="3">
        <v>92.003466908379195</v>
      </c>
      <c r="EK199" s="3">
        <v>88.952861776965406</v>
      </c>
      <c r="EL199" s="3">
        <v>92.233626621318805</v>
      </c>
      <c r="EM199" s="3">
        <v>89.088460837286306</v>
      </c>
      <c r="EN199" s="3">
        <v>92.233626621318805</v>
      </c>
      <c r="EO199" s="3">
        <v>92.233626621318805</v>
      </c>
      <c r="EP199" s="3">
        <v>92.233626621318805</v>
      </c>
      <c r="EQ199" s="3">
        <v>92.233626621318805</v>
      </c>
      <c r="ER199" s="3">
        <v>92.233626621318805</v>
      </c>
      <c r="ES199" s="3">
        <v>82.7471755475988</v>
      </c>
      <c r="ET199" s="3">
        <v>4.9504173493039598</v>
      </c>
      <c r="EU199" s="3">
        <v>37.782449459335503</v>
      </c>
      <c r="EV199" s="3">
        <v>48.332690864367798</v>
      </c>
      <c r="EW199" s="3">
        <v>405.33889206700201</v>
      </c>
      <c r="EX199" s="3">
        <v>292.44961277241202</v>
      </c>
      <c r="EY199" s="3">
        <v>56.414497466095199</v>
      </c>
      <c r="EZ199" s="3">
        <v>37.782449459335503</v>
      </c>
      <c r="FA199" s="3">
        <v>24.967074443991201</v>
      </c>
      <c r="FB199" s="3">
        <v>21.4095740865178</v>
      </c>
      <c r="FC199" s="3">
        <v>23.754607883513302</v>
      </c>
      <c r="FD199" s="3">
        <v>12.8153750153443</v>
      </c>
      <c r="FE199" s="3">
        <v>17.1604332813877</v>
      </c>
      <c r="FF199" s="3">
        <v>11.5053425645179</v>
      </c>
      <c r="FG199" s="3">
        <v>12.8153750153443</v>
      </c>
      <c r="FH199" s="3">
        <v>10.277550485829099</v>
      </c>
      <c r="FI199" s="3">
        <v>12.8153750153443</v>
      </c>
      <c r="FJ199" s="3">
        <v>34.832679718205398</v>
      </c>
      <c r="FK199" s="3">
        <v>12.8153750153443</v>
      </c>
      <c r="FL199" s="3">
        <v>11.131482122264099</v>
      </c>
      <c r="FM199" s="3">
        <v>7.8649576660403504</v>
      </c>
      <c r="FN199" s="3">
        <v>16.3406383968161</v>
      </c>
      <c r="FO199" s="3">
        <v>7.8649576660403504</v>
      </c>
      <c r="FP199" s="3">
        <v>4.9504173493039598</v>
      </c>
      <c r="FQ199" s="3">
        <v>24.223202979719598</v>
      </c>
      <c r="FR199" s="3">
        <v>25.6307500306885</v>
      </c>
      <c r="FS199" s="3">
        <v>75.564898918670806</v>
      </c>
      <c r="FT199" s="3">
        <v>279.830632705705</v>
      </c>
      <c r="FU199" s="3">
        <v>1109.32018034159</v>
      </c>
      <c r="FV199" s="3">
        <v>859.64552686403499</v>
      </c>
      <c r="FW199" s="3">
        <v>75.564898918670806</v>
      </c>
      <c r="FX199" s="3">
        <v>75.564898918670806</v>
      </c>
      <c r="FY199" s="3">
        <v>70.240847341396702</v>
      </c>
      <c r="FZ199" s="3">
        <v>6.2094876338685197</v>
      </c>
      <c r="GA199" s="3">
        <v>59.085211855393197</v>
      </c>
      <c r="GB199" s="3">
        <v>25.6307500306885</v>
      </c>
      <c r="GC199" s="3">
        <v>9.9008346986079108</v>
      </c>
      <c r="GD199" s="3">
        <v>41.027612335713798</v>
      </c>
      <c r="GF199" s="3">
        <v>25.6307500306885</v>
      </c>
      <c r="GG199" s="3">
        <v>25.6307500306885</v>
      </c>
      <c r="GH199" s="3">
        <v>37.866042517202601</v>
      </c>
      <c r="GI199" s="3">
        <v>32.440636182284997</v>
      </c>
      <c r="GJ199" s="3">
        <v>9.9008346986079108</v>
      </c>
      <c r="GK199" s="3">
        <v>25.6307500306885</v>
      </c>
      <c r="GL199" s="3">
        <v>42.909698253472598</v>
      </c>
      <c r="GM199" s="3">
        <v>15.729915332080701</v>
      </c>
      <c r="GN199" s="3">
        <v>26.939471637785601</v>
      </c>
      <c r="GO199" s="3">
        <v>42.566351394206997</v>
      </c>
    </row>
    <row r="200" spans="2:197" s="3" customFormat="1">
      <c r="B200" s="48" t="s">
        <v>165</v>
      </c>
      <c r="C200" s="48" t="s">
        <v>639</v>
      </c>
      <c r="D200" s="48" t="s">
        <v>403</v>
      </c>
      <c r="E200" s="3" t="s">
        <v>316</v>
      </c>
      <c r="F200" s="3">
        <v>4.1869828663010003</v>
      </c>
      <c r="G200" s="3">
        <v>24.069625991283601</v>
      </c>
      <c r="H200" s="3">
        <v>61.366584197686002</v>
      </c>
      <c r="I200" s="3">
        <v>59.912825203972503</v>
      </c>
      <c r="J200" s="48">
        <v>45.868528223999</v>
      </c>
      <c r="K200" s="48">
        <v>5.0116418433739396</v>
      </c>
      <c r="L200" s="48">
        <v>5.0116418433739396</v>
      </c>
      <c r="M200" s="3">
        <v>4.1869828663010003</v>
      </c>
      <c r="N200" s="3">
        <v>5.0116418433739396</v>
      </c>
      <c r="O200" s="3">
        <v>5.7397792445403599</v>
      </c>
      <c r="P200" s="3">
        <v>5.0116418433739396</v>
      </c>
      <c r="Q200" s="3">
        <v>5.0116418433739396</v>
      </c>
      <c r="R200" s="3">
        <v>4.1869828663010003</v>
      </c>
      <c r="S200" s="3">
        <v>4.1869828663010003</v>
      </c>
      <c r="T200" s="3">
        <v>3.4588454651345901</v>
      </c>
      <c r="U200" s="3">
        <v>4.1869828663010003</v>
      </c>
      <c r="V200" s="3">
        <v>5.0116418433739396</v>
      </c>
      <c r="W200" s="3">
        <v>4.1869828663010003</v>
      </c>
      <c r="X200" s="3">
        <v>4.1869828663010003</v>
      </c>
      <c r="Y200" s="3">
        <v>3.4588454651345901</v>
      </c>
      <c r="Z200" s="3">
        <v>4.1869828663010003</v>
      </c>
      <c r="AA200" s="3">
        <v>3.4588454651345901</v>
      </c>
      <c r="AB200" s="3">
        <v>5.7397792445403599</v>
      </c>
      <c r="AC200" s="3">
        <v>5.0116418433739396</v>
      </c>
      <c r="AD200" s="3">
        <v>10.730891631097199</v>
      </c>
      <c r="AE200" s="3">
        <v>9.3695912723947394</v>
      </c>
      <c r="AF200" s="3">
        <v>9.3695912723947394</v>
      </c>
      <c r="AG200" s="3">
        <v>9.3695912723947394</v>
      </c>
      <c r="AH200" s="3">
        <v>16.644117766406801</v>
      </c>
      <c r="AI200" s="3">
        <v>9.3695912723947394</v>
      </c>
      <c r="AJ200" s="3">
        <v>9.3695912723947394</v>
      </c>
      <c r="AK200" s="3">
        <v>10.730891631097199</v>
      </c>
      <c r="AL200" s="3">
        <v>9.3695912723947394</v>
      </c>
      <c r="AM200" s="3">
        <v>6.4665371739472803</v>
      </c>
      <c r="AN200" s="3">
        <v>7.8278375326497098</v>
      </c>
      <c r="AO200" s="3">
        <v>9.3695912723947394</v>
      </c>
      <c r="AP200" s="3">
        <v>6.4665371739472803</v>
      </c>
      <c r="AQ200" s="3">
        <v>9.3695912723947394</v>
      </c>
      <c r="AR200" s="3">
        <v>7.8278375326497098</v>
      </c>
      <c r="AS200" s="3">
        <v>9.3695912723947394</v>
      </c>
      <c r="AT200" s="3">
        <v>7.8278375326497098</v>
      </c>
      <c r="AU200" s="3">
        <v>7.8278375326497098</v>
      </c>
      <c r="AV200" s="3">
        <v>6.4665371739472803</v>
      </c>
      <c r="AW200" s="3">
        <v>9.3695912723947394</v>
      </c>
      <c r="AX200" s="3">
        <v>7.8278375326497098</v>
      </c>
      <c r="AY200" s="3">
        <v>6.4665371739472803</v>
      </c>
      <c r="AZ200" s="3">
        <v>10.730891631097199</v>
      </c>
      <c r="BA200" s="3">
        <v>6.4665371739472803</v>
      </c>
      <c r="BB200" s="3">
        <v>4.3690255996184399</v>
      </c>
      <c r="BC200" s="3">
        <v>24.0352055055607</v>
      </c>
      <c r="BD200" s="3">
        <v>101.637982507017</v>
      </c>
      <c r="BE200" s="3">
        <v>70.288875074813802</v>
      </c>
      <c r="BF200" s="3">
        <v>69.027203903712305</v>
      </c>
      <c r="BG200" s="3">
        <v>34.143797971199199</v>
      </c>
      <c r="BH200" s="3">
        <v>5.2295393148249696</v>
      </c>
      <c r="BI200" s="3">
        <v>5.2295393148249696</v>
      </c>
      <c r="BJ200" s="3">
        <v>4.3690255996184399</v>
      </c>
      <c r="BK200" s="3">
        <v>5.9893348638681898</v>
      </c>
      <c r="BL200" s="3">
        <v>3.6092300505752299</v>
      </c>
      <c r="BM200" s="3">
        <v>3.6092300505752299</v>
      </c>
      <c r="BN200" s="3">
        <v>4.3690255996184399</v>
      </c>
      <c r="BO200" s="3">
        <v>5.9893348638681898</v>
      </c>
      <c r="BP200" s="3">
        <v>3.6092300505752299</v>
      </c>
      <c r="BQ200" s="3">
        <v>4.3690255996184399</v>
      </c>
      <c r="BR200" s="3">
        <v>5.2295393148249696</v>
      </c>
      <c r="BS200" s="3">
        <v>5.9893348638681898</v>
      </c>
      <c r="BT200" s="3">
        <v>4.3690255996184399</v>
      </c>
      <c r="BU200" s="3">
        <v>3.6092300505752299</v>
      </c>
      <c r="BV200" s="3">
        <v>4.3690255996184399</v>
      </c>
      <c r="BW200" s="3">
        <v>5.2295393148249696</v>
      </c>
      <c r="BX200" s="3">
        <v>4.3690255996184399</v>
      </c>
      <c r="BY200" s="3">
        <v>5.2295393148249696</v>
      </c>
      <c r="BZ200" s="3">
        <v>11.3306685154541</v>
      </c>
      <c r="CA200" s="3">
        <v>11.3306685154541</v>
      </c>
      <c r="CB200" s="3">
        <v>11.3306685154541</v>
      </c>
      <c r="CC200" s="3">
        <v>11.3306685154541</v>
      </c>
      <c r="CD200" s="3">
        <v>11.3306685154541</v>
      </c>
      <c r="CE200" s="3">
        <v>11.3306685154541</v>
      </c>
      <c r="CF200" s="3">
        <v>11.3306685154541</v>
      </c>
      <c r="CG200" s="3">
        <v>11.3306685154541</v>
      </c>
      <c r="CH200" s="3">
        <v>9.4662221325066191</v>
      </c>
      <c r="CI200" s="3">
        <v>11.3306685154541</v>
      </c>
      <c r="CJ200" s="3">
        <v>7.8199984429129703</v>
      </c>
      <c r="CK200" s="3">
        <v>7.8199984429129703</v>
      </c>
      <c r="CL200" s="3">
        <v>11.3306685154541</v>
      </c>
      <c r="CM200" s="3">
        <v>9.4662221325066191</v>
      </c>
      <c r="CN200" s="3">
        <v>7.8199984429129703</v>
      </c>
      <c r="CO200" s="3">
        <v>11.3306685154541</v>
      </c>
      <c r="CP200" s="3">
        <v>11.3306685154541</v>
      </c>
      <c r="CQ200" s="3">
        <v>7.8199984429129703</v>
      </c>
      <c r="CR200" s="3">
        <v>9.4662221325066191</v>
      </c>
      <c r="CS200" s="3">
        <v>11.3306685154541</v>
      </c>
      <c r="CT200" s="3">
        <v>7.8199984429129703</v>
      </c>
      <c r="CU200" s="3">
        <v>7.8199984429129703</v>
      </c>
      <c r="CV200" s="3">
        <v>12.976892205047699</v>
      </c>
      <c r="CW200" s="3">
        <v>7.8199984429129703</v>
      </c>
      <c r="CX200" s="3">
        <v>5.7146142467440999</v>
      </c>
      <c r="CY200" s="3">
        <v>8.2801039151395504</v>
      </c>
      <c r="CZ200" s="3">
        <v>8.2801039151395504</v>
      </c>
      <c r="DA200" s="3">
        <v>8.2801039151395504</v>
      </c>
      <c r="DB200" s="3">
        <v>8.2801039151395504</v>
      </c>
      <c r="DC200" s="3">
        <v>8.2801039151395504</v>
      </c>
      <c r="DD200" s="3">
        <v>8.2801039151395504</v>
      </c>
      <c r="DE200" s="3">
        <v>8.2801039151395504</v>
      </c>
      <c r="DF200" s="3">
        <v>5.7146142467440999</v>
      </c>
      <c r="DG200" s="3">
        <v>5.7146142467440999</v>
      </c>
      <c r="DH200" s="3">
        <v>6.91762386606253</v>
      </c>
      <c r="DI200" s="3">
        <v>5.7146142467440999</v>
      </c>
      <c r="DJ200" s="3">
        <v>5.7146142467440999</v>
      </c>
      <c r="DK200" s="3">
        <v>8.2801039151395504</v>
      </c>
      <c r="DL200" s="3">
        <v>5.7146142467440999</v>
      </c>
      <c r="DM200" s="3">
        <v>5.7146142467440999</v>
      </c>
      <c r="DN200" s="3">
        <v>5.7146142467440999</v>
      </c>
      <c r="DO200" s="3">
        <v>5.7146142467440999</v>
      </c>
      <c r="DP200" s="3">
        <v>6.91762386606253</v>
      </c>
      <c r="DQ200" s="3">
        <v>5.7146142467440999</v>
      </c>
      <c r="DR200" s="3">
        <v>5.7146142467440999</v>
      </c>
      <c r="DS200" s="3">
        <v>5.7146142467440999</v>
      </c>
      <c r="DT200" s="3">
        <v>5.7146142467440999</v>
      </c>
      <c r="DU200" s="3">
        <v>9.4831135344579796</v>
      </c>
      <c r="DV200" s="3">
        <v>13.210057992738699</v>
      </c>
      <c r="DW200" s="3">
        <v>18.085490130436401</v>
      </c>
      <c r="DX200" s="3">
        <v>18.085490130436401</v>
      </c>
      <c r="DY200" s="3">
        <v>18.085490130436401</v>
      </c>
      <c r="DZ200" s="3">
        <v>18.085490130436401</v>
      </c>
      <c r="EA200" s="3">
        <v>18.085490130436401</v>
      </c>
      <c r="EB200" s="3">
        <v>18.085490130436401</v>
      </c>
      <c r="EC200" s="3">
        <v>12.481920591572701</v>
      </c>
      <c r="ED200" s="3">
        <v>12.481920591572701</v>
      </c>
      <c r="EE200" s="3">
        <v>12.481920591572701</v>
      </c>
      <c r="EF200" s="3">
        <v>12.481920591572701</v>
      </c>
      <c r="EG200" s="3">
        <v>15.109546865347101</v>
      </c>
      <c r="EH200" s="3">
        <v>12.481920591572701</v>
      </c>
      <c r="EI200" s="3">
        <v>12.481920591572701</v>
      </c>
      <c r="EJ200" s="3">
        <v>18.085490130436401</v>
      </c>
      <c r="EK200" s="3">
        <v>12.481920591572701</v>
      </c>
      <c r="EL200" s="3">
        <v>12.481920591572701</v>
      </c>
      <c r="EM200" s="3">
        <v>12.481920591572701</v>
      </c>
      <c r="EN200" s="3">
        <v>12.481920591572701</v>
      </c>
      <c r="EO200" s="3">
        <v>12.481920591572701</v>
      </c>
      <c r="EP200" s="3">
        <v>12.481920591572701</v>
      </c>
      <c r="EQ200" s="3">
        <v>12.481920591572701</v>
      </c>
      <c r="ER200" s="3">
        <v>12.481920591572701</v>
      </c>
      <c r="ES200" s="3">
        <v>18.085490130436401</v>
      </c>
      <c r="ET200" s="3">
        <v>6.1894529327927996</v>
      </c>
      <c r="EU200" s="3">
        <v>7.4085140293353904</v>
      </c>
      <c r="EV200" s="3">
        <v>7.4085140293353904</v>
      </c>
      <c r="EW200" s="3">
        <v>7.4085140293353904</v>
      </c>
      <c r="EX200" s="3">
        <v>18.042034449505501</v>
      </c>
      <c r="EY200" s="3">
        <v>9.4780493643937707</v>
      </c>
      <c r="EZ200" s="3">
        <v>7.4085140293353904</v>
      </c>
      <c r="FA200" s="3">
        <v>7.4085140293353904</v>
      </c>
      <c r="FB200" s="3">
        <v>8.4848910571466192</v>
      </c>
      <c r="FC200" s="3">
        <v>5.1130759049815602</v>
      </c>
      <c r="FD200" s="3">
        <v>6.1894529327927996</v>
      </c>
      <c r="FE200" s="3">
        <v>7.4085140293353904</v>
      </c>
      <c r="FF200" s="3">
        <v>5.1130759049815602</v>
      </c>
      <c r="FG200" s="3">
        <v>7.4085140293353904</v>
      </c>
      <c r="FH200" s="3">
        <v>5.1130759049815602</v>
      </c>
      <c r="FI200" s="3">
        <v>6.1894529327927996</v>
      </c>
      <c r="FJ200" s="3">
        <v>6.1894529327927996</v>
      </c>
      <c r="FK200" s="3">
        <v>6.1894529327927996</v>
      </c>
      <c r="FL200" s="3">
        <v>5.1130759049815602</v>
      </c>
      <c r="FM200" s="3">
        <v>6.1894529327927996</v>
      </c>
      <c r="FN200" s="3">
        <v>7.4085140293353904</v>
      </c>
      <c r="FO200" s="3">
        <v>5.1130759049815602</v>
      </c>
      <c r="FP200" s="3">
        <v>6.1894529327927996</v>
      </c>
      <c r="FQ200" s="3">
        <v>6.1894529327927996</v>
      </c>
      <c r="FR200" s="3">
        <v>10.226151809963101</v>
      </c>
      <c r="FS200" s="3">
        <v>14.817028058670701</v>
      </c>
      <c r="FT200" s="3">
        <v>33.580955635159299</v>
      </c>
      <c r="FU200" s="3">
        <v>14.817028058670701</v>
      </c>
      <c r="FV200" s="3">
        <v>144.42675385692101</v>
      </c>
      <c r="FW200" s="3">
        <v>14.817028058670701</v>
      </c>
      <c r="FX200" s="3">
        <v>14.817028058670701</v>
      </c>
      <c r="FY200" s="3">
        <v>10.226151809963101</v>
      </c>
      <c r="FZ200" s="3">
        <v>10.226151809963101</v>
      </c>
      <c r="GA200" s="3">
        <v>14.817028058670701</v>
      </c>
      <c r="GB200" s="3">
        <v>10.226151809963101</v>
      </c>
      <c r="GC200" s="3">
        <v>10.226151809963101</v>
      </c>
      <c r="GD200" s="3">
        <v>14.817028058670701</v>
      </c>
      <c r="GE200" s="3">
        <v>10.226151809963101</v>
      </c>
      <c r="GF200" s="3">
        <v>12.378905865585599</v>
      </c>
      <c r="GG200" s="3">
        <v>14.817028058670701</v>
      </c>
      <c r="GH200" s="3">
        <v>10.226151809963101</v>
      </c>
      <c r="GI200" s="3">
        <v>10.226151809963101</v>
      </c>
      <c r="GJ200" s="3">
        <v>14.817028058670701</v>
      </c>
      <c r="GK200" s="3">
        <v>14.883633343181099</v>
      </c>
      <c r="GL200" s="3">
        <v>10.226151809963101</v>
      </c>
      <c r="GM200" s="3">
        <v>10.226151809963101</v>
      </c>
      <c r="GN200" s="3">
        <v>14.817028058670701</v>
      </c>
      <c r="GO200" s="3">
        <v>12.378905865585599</v>
      </c>
    </row>
    <row r="201" spans="2:197" s="3" customFormat="1">
      <c r="B201" s="48" t="s">
        <v>165</v>
      </c>
      <c r="C201" s="48" t="s">
        <v>639</v>
      </c>
      <c r="D201" s="48" t="s">
        <v>404</v>
      </c>
      <c r="E201" s="3" t="s">
        <v>316</v>
      </c>
      <c r="G201" s="3">
        <v>522.86298282471603</v>
      </c>
      <c r="H201" s="3">
        <v>522.86298282471603</v>
      </c>
      <c r="I201" s="3">
        <v>522.86298282471603</v>
      </c>
      <c r="J201" s="48">
        <v>522.86298282471603</v>
      </c>
      <c r="K201" s="48">
        <v>522.86298282471603</v>
      </c>
      <c r="L201" s="48">
        <v>522.86298282471603</v>
      </c>
      <c r="M201" s="3">
        <v>491.92411828193298</v>
      </c>
      <c r="N201" s="3">
        <v>377.02922735392298</v>
      </c>
      <c r="O201" s="3">
        <v>229.458144069182</v>
      </c>
      <c r="Q201" s="3">
        <v>80.848327753794095</v>
      </c>
      <c r="S201" s="3">
        <v>304.94084357916199</v>
      </c>
      <c r="U201" s="3">
        <v>199.45257367314699</v>
      </c>
      <c r="X201" s="3">
        <v>281.66553406975203</v>
      </c>
      <c r="Z201" s="3">
        <v>457.70697308227801</v>
      </c>
      <c r="AB201" s="3">
        <v>286.20457773942502</v>
      </c>
      <c r="AC201" s="3">
        <v>522.86298282471603</v>
      </c>
      <c r="AD201" s="3">
        <v>353.062212187748</v>
      </c>
      <c r="AE201" s="3">
        <v>977.52644615055499</v>
      </c>
      <c r="AF201" s="3">
        <v>977.52644615055499</v>
      </c>
      <c r="AG201" s="3">
        <v>977.52644615055499</v>
      </c>
      <c r="AH201" s="3">
        <v>977.52644615055499</v>
      </c>
      <c r="AI201" s="3">
        <v>977.52644615055499</v>
      </c>
      <c r="AJ201" s="3">
        <v>977.52644615055499</v>
      </c>
      <c r="AK201" s="3">
        <v>789.59287695697503</v>
      </c>
      <c r="AL201" s="3">
        <v>526.03980368269094</v>
      </c>
      <c r="AM201" s="3">
        <v>255.59944991581099</v>
      </c>
      <c r="AQ201" s="3">
        <v>552.64815342681595</v>
      </c>
      <c r="AT201" s="3">
        <v>518.18667353202704</v>
      </c>
      <c r="AU201" s="3">
        <v>370.54869742569099</v>
      </c>
      <c r="AX201" s="3">
        <v>460.88321209188501</v>
      </c>
      <c r="AZ201" s="3">
        <v>568.85334132910498</v>
      </c>
      <c r="BA201" s="3">
        <v>977.52644615055499</v>
      </c>
      <c r="BB201" s="3">
        <v>86.396806063950507</v>
      </c>
      <c r="BC201" s="3">
        <v>545.59615599100596</v>
      </c>
      <c r="BD201" s="3">
        <v>545.59615599100596</v>
      </c>
      <c r="BE201" s="3">
        <v>545.59615599100596</v>
      </c>
      <c r="BF201" s="3">
        <v>545.59615599100596</v>
      </c>
      <c r="BG201" s="3">
        <v>545.59615599100596</v>
      </c>
      <c r="BH201" s="3">
        <v>545.59615599100596</v>
      </c>
      <c r="BI201" s="3">
        <v>545.59615599100596</v>
      </c>
      <c r="BJ201" s="3">
        <v>275.18039407855599</v>
      </c>
      <c r="BM201" s="3">
        <v>156.82995397143699</v>
      </c>
      <c r="BN201" s="3">
        <v>192.25197077417999</v>
      </c>
      <c r="BP201" s="3">
        <v>181.8543608791</v>
      </c>
      <c r="BT201" s="3">
        <v>259.76540830528899</v>
      </c>
      <c r="BU201" s="3">
        <v>352.98401896945501</v>
      </c>
      <c r="BV201" s="3">
        <v>267.63112663811398</v>
      </c>
      <c r="BX201" s="3">
        <v>251.097975433454</v>
      </c>
      <c r="BY201" s="3">
        <v>545.59615599100596</v>
      </c>
      <c r="BZ201" s="3">
        <v>579.57192840683695</v>
      </c>
      <c r="CA201" s="3">
        <v>1182.1250046471901</v>
      </c>
      <c r="CB201" s="3">
        <v>1182.1250046471901</v>
      </c>
      <c r="CC201" s="3">
        <v>1182.1250046471901</v>
      </c>
      <c r="CD201" s="3">
        <v>1182.1250046471901</v>
      </c>
      <c r="CE201" s="3">
        <v>1182.1250046471901</v>
      </c>
      <c r="CF201" s="3">
        <v>1182.1250046471901</v>
      </c>
      <c r="CG201" s="3">
        <v>1182.1250046471901</v>
      </c>
      <c r="CH201" s="3">
        <v>279.52966126733099</v>
      </c>
      <c r="CI201" s="3">
        <v>529.66550534928001</v>
      </c>
      <c r="CJ201" s="3">
        <v>238.89857058381199</v>
      </c>
      <c r="CL201" s="3">
        <v>485.74433417387701</v>
      </c>
      <c r="CM201" s="3">
        <v>406.38710267975102</v>
      </c>
      <c r="CO201" s="3">
        <v>385.66099278668798</v>
      </c>
      <c r="CQ201" s="3">
        <v>267.95516235954398</v>
      </c>
      <c r="CT201" s="3">
        <v>509.99978746388302</v>
      </c>
      <c r="CW201" s="3">
        <v>1112.8692721202101</v>
      </c>
      <c r="CX201" s="3">
        <v>863.86058031909499</v>
      </c>
      <c r="CY201" s="3">
        <v>863.86058031909499</v>
      </c>
      <c r="CZ201" s="3">
        <v>863.86058031909499</v>
      </c>
      <c r="DA201" s="3">
        <v>863.86058031909499</v>
      </c>
      <c r="DB201" s="3">
        <v>863.86058031909499</v>
      </c>
      <c r="DC201" s="3">
        <v>863.86058031909499</v>
      </c>
      <c r="DD201" s="3">
        <v>863.86058031909499</v>
      </c>
      <c r="DE201" s="3">
        <v>863.86058031909499</v>
      </c>
      <c r="DF201" s="3">
        <v>863.86058031909499</v>
      </c>
      <c r="DG201" s="3">
        <v>863.86058031909499</v>
      </c>
      <c r="DH201" s="3">
        <v>863.86058031909499</v>
      </c>
      <c r="DI201" s="3">
        <v>863.86058031909499</v>
      </c>
      <c r="DJ201" s="3">
        <v>417.58318986111698</v>
      </c>
      <c r="DK201" s="3">
        <v>863.86058031909499</v>
      </c>
      <c r="DL201" s="3">
        <v>688.85215015648305</v>
      </c>
      <c r="DM201" s="3">
        <v>592.999396397076</v>
      </c>
      <c r="DN201" s="3">
        <v>863.86058031909499</v>
      </c>
      <c r="DO201" s="3">
        <v>863.86058031909499</v>
      </c>
      <c r="DP201" s="3">
        <v>863.86058031909499</v>
      </c>
      <c r="DQ201" s="3">
        <v>436.38500590188499</v>
      </c>
      <c r="DR201" s="3">
        <v>863.86058031909499</v>
      </c>
      <c r="DS201" s="3">
        <v>420.427409707766</v>
      </c>
      <c r="DT201" s="3">
        <v>863.86058031909499</v>
      </c>
      <c r="DU201" s="3">
        <v>797.99964986238001</v>
      </c>
      <c r="DV201" s="3">
        <v>1886.8533728022301</v>
      </c>
      <c r="DW201" s="3">
        <v>1886.8533728022301</v>
      </c>
      <c r="DX201" s="3">
        <v>1886.8533728022301</v>
      </c>
      <c r="DY201" s="3">
        <v>1886.8533728022301</v>
      </c>
      <c r="DZ201" s="3">
        <v>1886.8533728022301</v>
      </c>
      <c r="EA201" s="3">
        <v>1886.8533728022301</v>
      </c>
      <c r="EB201" s="3">
        <v>1886.8533728022301</v>
      </c>
      <c r="EC201" s="3">
        <v>1886.8533728022301</v>
      </c>
      <c r="ED201" s="3">
        <v>1291.50717467872</v>
      </c>
      <c r="EE201" s="3">
        <v>1572.79992633042</v>
      </c>
      <c r="EF201" s="3">
        <v>1090.15490314457</v>
      </c>
      <c r="EG201" s="3">
        <v>1886.8533728022301</v>
      </c>
      <c r="EH201" s="3">
        <v>1621.70314690342</v>
      </c>
      <c r="EI201" s="3">
        <v>1762.6530075799999</v>
      </c>
      <c r="EJ201" s="3">
        <v>1879.7281142484301</v>
      </c>
      <c r="EK201" s="3">
        <v>1886.8533728022301</v>
      </c>
      <c r="EL201" s="3">
        <v>1886.8533728022301</v>
      </c>
      <c r="EM201" s="3">
        <v>1886.8533728022301</v>
      </c>
      <c r="EN201" s="3">
        <v>1886.8533728022301</v>
      </c>
      <c r="EO201" s="3">
        <v>1886.8533728022301</v>
      </c>
      <c r="EP201" s="3">
        <v>1886.8533728022301</v>
      </c>
      <c r="EQ201" s="3">
        <v>1886.8533728022301</v>
      </c>
      <c r="ER201" s="3">
        <v>1886.8533728022301</v>
      </c>
      <c r="ES201" s="3">
        <v>1593.17288547916</v>
      </c>
      <c r="EU201" s="3">
        <v>772.927887653928</v>
      </c>
      <c r="EV201" s="3">
        <v>772.927887653928</v>
      </c>
      <c r="EW201" s="3">
        <v>772.927887653928</v>
      </c>
      <c r="EX201" s="3">
        <v>772.927887653928</v>
      </c>
      <c r="EY201" s="3">
        <v>772.927887653928</v>
      </c>
      <c r="EZ201" s="3">
        <v>772.927887653928</v>
      </c>
      <c r="FA201" s="3">
        <v>772.927887653928</v>
      </c>
      <c r="FB201" s="3">
        <v>266.05824999885698</v>
      </c>
      <c r="FC201" s="3">
        <v>735.39248399486098</v>
      </c>
      <c r="FE201" s="3">
        <v>287.76829052304998</v>
      </c>
      <c r="FF201" s="3">
        <v>356.18110343992902</v>
      </c>
      <c r="FH201" s="3">
        <v>318.17125410864099</v>
      </c>
      <c r="FJ201" s="3">
        <v>681.60924717036596</v>
      </c>
      <c r="FL201" s="3">
        <v>191.35270931056101</v>
      </c>
      <c r="FN201" s="3">
        <v>352.61718444083198</v>
      </c>
      <c r="FQ201" s="3">
        <v>353.16225739640402</v>
      </c>
      <c r="FS201" s="3">
        <v>1545.8557753078501</v>
      </c>
      <c r="FT201" s="3">
        <v>1545.8557753078501</v>
      </c>
      <c r="FU201" s="3">
        <v>1545.8557753078501</v>
      </c>
      <c r="FV201" s="3">
        <v>1545.8557753078501</v>
      </c>
      <c r="FW201" s="3">
        <v>1545.8557753078501</v>
      </c>
      <c r="FX201" s="3">
        <v>1545.8557753078501</v>
      </c>
      <c r="FY201" s="3">
        <v>1381.0343842948901</v>
      </c>
      <c r="FZ201" s="3">
        <v>192.23262104760801</v>
      </c>
      <c r="GA201" s="3">
        <v>1035.67947333097</v>
      </c>
      <c r="GD201" s="3">
        <v>476.65433467659102</v>
      </c>
      <c r="GH201" s="3">
        <v>378.77881117566301</v>
      </c>
      <c r="GI201" s="3">
        <v>517.32862001504702</v>
      </c>
      <c r="GL201" s="3">
        <v>534.91973922208103</v>
      </c>
      <c r="GN201" s="3">
        <v>527.480209483267</v>
      </c>
      <c r="GO201" s="3">
        <v>524.29044569952202</v>
      </c>
    </row>
    <row r="202" spans="2:197" s="3" customFormat="1">
      <c r="B202" s="48" t="s">
        <v>165</v>
      </c>
      <c r="C202" s="48" t="s">
        <v>639</v>
      </c>
      <c r="D202" s="48" t="s">
        <v>405</v>
      </c>
      <c r="E202" s="3" t="s">
        <v>316</v>
      </c>
      <c r="F202" s="3">
        <v>219.56067167948299</v>
      </c>
      <c r="G202" s="3">
        <v>225.475776532948</v>
      </c>
      <c r="H202" s="3">
        <v>226.37808066313701</v>
      </c>
      <c r="I202" s="3">
        <v>222.26758407005099</v>
      </c>
      <c r="J202" s="48">
        <v>222.86912015684399</v>
      </c>
      <c r="K202" s="48">
        <v>225.67628856187901</v>
      </c>
      <c r="L202" s="48">
        <v>225.67628856187901</v>
      </c>
      <c r="M202" s="3">
        <v>227.48089682225799</v>
      </c>
      <c r="N202" s="3">
        <v>229.084993053707</v>
      </c>
      <c r="O202" s="3">
        <v>235.90240203736201</v>
      </c>
      <c r="P202" s="3">
        <v>238.10803435560399</v>
      </c>
      <c r="Q202" s="3">
        <v>216.653247259983</v>
      </c>
      <c r="R202" s="3">
        <v>236.90496218201801</v>
      </c>
      <c r="S202" s="3">
        <v>233.596513704655</v>
      </c>
      <c r="T202" s="3">
        <v>232.59395355999999</v>
      </c>
      <c r="U202" s="3">
        <v>231.19036935748301</v>
      </c>
      <c r="V202" s="3">
        <v>222.86912015684399</v>
      </c>
      <c r="W202" s="3">
        <v>216.151967187655</v>
      </c>
      <c r="X202" s="3">
        <v>216.252223202121</v>
      </c>
      <c r="Y202" s="3">
        <v>218.05683146250001</v>
      </c>
      <c r="Z202" s="3">
        <v>220.162207766276</v>
      </c>
      <c r="AA202" s="3">
        <v>220.964255882</v>
      </c>
      <c r="AB202" s="3">
        <v>221.06451189646501</v>
      </c>
      <c r="AC202" s="3">
        <v>223.37040022917199</v>
      </c>
      <c r="AD202" s="3">
        <v>438.62006328663801</v>
      </c>
      <c r="AE202" s="3">
        <v>533.16148492761999</v>
      </c>
      <c r="AF202" s="3">
        <v>532.86071688422396</v>
      </c>
      <c r="AG202" s="3">
        <v>508.29799334017298</v>
      </c>
      <c r="AH202" s="3">
        <v>506.292873050862</v>
      </c>
      <c r="AI202" s="3">
        <v>529.75278043579397</v>
      </c>
      <c r="AJ202" s="3">
        <v>528.44945224774096</v>
      </c>
      <c r="AK202" s="3">
        <v>534.464813115673</v>
      </c>
      <c r="AL202" s="3">
        <v>536.26942137605204</v>
      </c>
      <c r="AM202" s="3">
        <v>539.47761383894795</v>
      </c>
      <c r="AN202" s="3">
        <v>533.76302101441297</v>
      </c>
      <c r="AO202" s="3">
        <v>434.30905466462002</v>
      </c>
      <c r="AP202" s="3">
        <v>519.32615493137996</v>
      </c>
      <c r="AQ202" s="3">
        <v>504.68877681941302</v>
      </c>
      <c r="AR202" s="3">
        <v>494.56291935839698</v>
      </c>
      <c r="AS202" s="3">
        <v>486.94346225901802</v>
      </c>
      <c r="AT202" s="3">
        <v>472.00531610365499</v>
      </c>
      <c r="AU202" s="3">
        <v>434.40931067908701</v>
      </c>
      <c r="AV202" s="3">
        <v>436.41443096839703</v>
      </c>
      <c r="AW202" s="3">
        <v>444.63542415456902</v>
      </c>
      <c r="AX202" s="3">
        <v>460.77664248351698</v>
      </c>
      <c r="AY202" s="3">
        <v>483.13373370932698</v>
      </c>
      <c r="AZ202" s="3">
        <v>505.29031290620799</v>
      </c>
      <c r="BA202" s="3">
        <v>530.95585260938003</v>
      </c>
      <c r="BB202" s="3">
        <v>230.488577256225</v>
      </c>
      <c r="BC202" s="3">
        <v>234.198049791448</v>
      </c>
      <c r="BD202" s="3">
        <v>235.300865950569</v>
      </c>
      <c r="BE202" s="3">
        <v>230.488577256225</v>
      </c>
      <c r="BF202" s="3">
        <v>231.090113343018</v>
      </c>
      <c r="BG202" s="3">
        <v>233.69676971912099</v>
      </c>
      <c r="BH202" s="3">
        <v>233.09523363232799</v>
      </c>
      <c r="BI202" s="3">
        <v>234.198049791448</v>
      </c>
      <c r="BJ202" s="3">
        <v>233.596513704655</v>
      </c>
      <c r="BK202" s="3">
        <v>235.00009790717201</v>
      </c>
      <c r="BL202" s="3">
        <v>239.912642615983</v>
      </c>
      <c r="BM202" s="3">
        <v>227.28038479332801</v>
      </c>
      <c r="BN202" s="3">
        <v>244.92544333925801</v>
      </c>
      <c r="BO202" s="3">
        <v>242.82006703548299</v>
      </c>
      <c r="BP202" s="3">
        <v>242.21853094868999</v>
      </c>
      <c r="BQ202" s="3">
        <v>239.812386601518</v>
      </c>
      <c r="BR202" s="3">
        <v>230.789345299621</v>
      </c>
      <c r="BS202" s="3">
        <v>226.07731261974101</v>
      </c>
      <c r="BT202" s="3">
        <v>226.47833667760401</v>
      </c>
      <c r="BU202" s="3">
        <v>228.08243290905099</v>
      </c>
      <c r="BV202" s="3">
        <v>229.88704116943001</v>
      </c>
      <c r="BW202" s="3">
        <v>230.789345299621</v>
      </c>
      <c r="BX202" s="3">
        <v>229.6865291405</v>
      </c>
      <c r="BY202" s="3">
        <v>231.99241747320701</v>
      </c>
      <c r="BZ202" s="3">
        <v>516.017706454017</v>
      </c>
      <c r="CA202" s="3">
        <v>617.17602504972399</v>
      </c>
      <c r="CB202" s="3">
        <v>617.17602504972399</v>
      </c>
      <c r="CC202" s="3">
        <v>588.00152484025898</v>
      </c>
      <c r="CD202" s="3">
        <v>584.29205230503396</v>
      </c>
      <c r="CE202" s="3">
        <v>612.66450439877599</v>
      </c>
      <c r="CF202" s="3">
        <v>609.757079979276</v>
      </c>
      <c r="CG202" s="3">
        <v>614.46911265915503</v>
      </c>
      <c r="CH202" s="3">
        <v>612.76476041324099</v>
      </c>
      <c r="CI202" s="3">
        <v>606.94991157424101</v>
      </c>
      <c r="CJ202" s="3">
        <v>611.66194425412095</v>
      </c>
      <c r="CK202" s="3">
        <v>512.50874594772404</v>
      </c>
      <c r="CL202" s="3">
        <v>608.25323976229402</v>
      </c>
      <c r="CM202" s="3">
        <v>592.11202143334503</v>
      </c>
      <c r="CN202" s="3">
        <v>582.88846810251698</v>
      </c>
      <c r="CO202" s="3">
        <v>573.76517078615495</v>
      </c>
      <c r="CP202" s="3">
        <v>553.51345586412003</v>
      </c>
      <c r="CQ202" s="3">
        <v>511.907209860931</v>
      </c>
      <c r="CR202" s="3">
        <v>515.51642638169005</v>
      </c>
      <c r="CS202" s="3">
        <v>525.54202782824098</v>
      </c>
      <c r="CT202" s="3">
        <v>543.88887847543106</v>
      </c>
      <c r="CU202" s="3">
        <v>565.84494564338002</v>
      </c>
      <c r="CV202" s="3">
        <v>586.39742860880995</v>
      </c>
      <c r="CW202" s="3">
        <v>615.27116077487995</v>
      </c>
      <c r="CX202" s="3">
        <v>377.36363844820698</v>
      </c>
      <c r="CY202" s="3">
        <v>408.94428300484498</v>
      </c>
      <c r="CZ202" s="3">
        <v>417.365788219948</v>
      </c>
      <c r="DA202" s="3">
        <v>413.455803655794</v>
      </c>
      <c r="DB202" s="3">
        <v>415.86194800296602</v>
      </c>
      <c r="DC202" s="3">
        <v>423.68191713127601</v>
      </c>
      <c r="DD202" s="3">
        <v>422.17807691429402</v>
      </c>
      <c r="DE202" s="3">
        <v>421.87730887089702</v>
      </c>
      <c r="DF202" s="3">
        <v>419.27065249479398</v>
      </c>
      <c r="DG202" s="3">
        <v>418.368348364604</v>
      </c>
      <c r="DH202" s="3">
        <v>422.07782089982697</v>
      </c>
      <c r="DI202" s="3">
        <v>371.44853359474098</v>
      </c>
      <c r="DJ202" s="3">
        <v>426.38882952184503</v>
      </c>
      <c r="DK202" s="3">
        <v>419.17039648032699</v>
      </c>
      <c r="DL202" s="3">
        <v>407.13967474446599</v>
      </c>
      <c r="DM202" s="3">
        <v>392.20152858910399</v>
      </c>
      <c r="DN202" s="3">
        <v>375.05775011550003</v>
      </c>
      <c r="DO202" s="3">
        <v>368.84187721863799</v>
      </c>
      <c r="DP202" s="3">
        <v>367.73906105951801</v>
      </c>
      <c r="DQ202" s="3">
        <v>367.43829301611999</v>
      </c>
      <c r="DR202" s="3">
        <v>371.04750953687898</v>
      </c>
      <c r="DS202" s="3">
        <v>376.66184634694798</v>
      </c>
      <c r="DT202" s="3">
        <v>383.27874330167299</v>
      </c>
      <c r="DU202" s="3">
        <v>396.61279322558602</v>
      </c>
      <c r="DV202" s="3">
        <v>838.44104897512102</v>
      </c>
      <c r="DW202" s="3">
        <v>1079.65701977916</v>
      </c>
      <c r="DX202" s="3">
        <v>1100.10924673012</v>
      </c>
      <c r="DY202" s="3">
        <v>1069.2303942747401</v>
      </c>
      <c r="DZ202" s="3">
        <v>1069.1301382602801</v>
      </c>
      <c r="EA202" s="3">
        <v>1123.76966614398</v>
      </c>
      <c r="EB202" s="3">
        <v>1120.5614736810901</v>
      </c>
      <c r="EC202" s="3">
        <v>1124.8724823031</v>
      </c>
      <c r="ED202" s="3">
        <v>1114.2453447697601</v>
      </c>
      <c r="EE202" s="3">
        <v>1086.27391673388</v>
      </c>
      <c r="EF202" s="3">
        <v>1074.04268296909</v>
      </c>
      <c r="EG202" s="3">
        <v>831.42312796253498</v>
      </c>
      <c r="EH202" s="3">
        <v>1060.20735297284</v>
      </c>
      <c r="EI202" s="3">
        <v>1024.8169798665199</v>
      </c>
      <c r="EJ202" s="3">
        <v>981.70689364634495</v>
      </c>
      <c r="EK202" s="3">
        <v>937.69450329598203</v>
      </c>
      <c r="EL202" s="3">
        <v>899.09593772675896</v>
      </c>
      <c r="EM202" s="3">
        <v>828.41544752856998</v>
      </c>
      <c r="EN202" s="3">
        <v>829.11723962982796</v>
      </c>
      <c r="EO202" s="3">
        <v>836.13516064241401</v>
      </c>
      <c r="EP202" s="3">
        <v>862.10146838898402</v>
      </c>
      <c r="EQ202" s="3">
        <v>915.738436128035</v>
      </c>
      <c r="ER202" s="3">
        <v>973.48590046017205</v>
      </c>
      <c r="ES202" s="3">
        <v>1047.37458312126</v>
      </c>
      <c r="ET202" s="3">
        <v>378.86747866518999</v>
      </c>
      <c r="EU202" s="3">
        <v>376.36107830355201</v>
      </c>
      <c r="EV202" s="3">
        <v>376.96261439034498</v>
      </c>
      <c r="EW202" s="3">
        <v>368.14008511738001</v>
      </c>
      <c r="EX202" s="3">
        <v>365.73394077020703</v>
      </c>
      <c r="EY202" s="3">
        <v>367.63880504505198</v>
      </c>
      <c r="EZ202" s="3">
        <v>366.43573287146597</v>
      </c>
      <c r="FA202" s="3">
        <v>368.94213323310402</v>
      </c>
      <c r="FB202" s="3">
        <v>370.94725352241397</v>
      </c>
      <c r="FC202" s="3">
        <v>380.170806853241</v>
      </c>
      <c r="FD202" s="3">
        <v>382.67720721488001</v>
      </c>
      <c r="FE202" s="3">
        <v>368.64136518970702</v>
      </c>
      <c r="FF202" s="3">
        <v>380.97285496896598</v>
      </c>
      <c r="FG202" s="3">
        <v>376.86235837587998</v>
      </c>
      <c r="FH202" s="3">
        <v>380.67208692556898</v>
      </c>
      <c r="FI202" s="3">
        <v>387.08847185136199</v>
      </c>
      <c r="FJ202" s="3">
        <v>380.77234294003398</v>
      </c>
      <c r="FK202" s="3">
        <v>365.43317272681099</v>
      </c>
      <c r="FL202" s="3">
        <v>365.83419678467197</v>
      </c>
      <c r="FM202" s="3">
        <v>367.93957308844801</v>
      </c>
      <c r="FN202" s="3">
        <v>370.24546142115503</v>
      </c>
      <c r="FO202" s="3">
        <v>371.64904562367298</v>
      </c>
      <c r="FP202" s="3">
        <v>371.64904562367298</v>
      </c>
      <c r="FQ202" s="3">
        <v>373.85467794191402</v>
      </c>
      <c r="FR202" s="3">
        <v>786.80920152537999</v>
      </c>
      <c r="FS202" s="3">
        <v>969.07463582368996</v>
      </c>
      <c r="FT202" s="3">
        <v>964.46285915827605</v>
      </c>
      <c r="FU202" s="3">
        <v>912.83101170853502</v>
      </c>
      <c r="FV202" s="3">
        <v>894.78492910474199</v>
      </c>
      <c r="FW202" s="3">
        <v>928.37069395069</v>
      </c>
      <c r="FX202" s="3">
        <v>921.55328496703498</v>
      </c>
      <c r="FY202" s="3">
        <v>929.67402213874198</v>
      </c>
      <c r="FZ202" s="3">
        <v>934.285798804156</v>
      </c>
      <c r="GA202" s="3">
        <v>931.97991047144899</v>
      </c>
      <c r="GB202" s="3">
        <v>916.03920417143104</v>
      </c>
      <c r="GC202" s="3">
        <v>780.39281659958704</v>
      </c>
      <c r="GD202" s="3">
        <v>888.76956823680996</v>
      </c>
      <c r="GE202" s="3">
        <v>862.20172440344902</v>
      </c>
      <c r="GF202" s="3">
        <v>851.57458687010296</v>
      </c>
      <c r="GG202" s="3">
        <v>853.78021918834497</v>
      </c>
      <c r="GH202" s="3">
        <v>842.05026549588001</v>
      </c>
      <c r="GI202" s="3">
        <v>778.28744029581003</v>
      </c>
      <c r="GJ202" s="3">
        <v>782.09716884550005</v>
      </c>
      <c r="GK202" s="3">
        <v>795.23070674048404</v>
      </c>
      <c r="GL202" s="3">
        <v>819.09163818327602</v>
      </c>
      <c r="GM202" s="3">
        <v>853.37919513048303</v>
      </c>
      <c r="GN202" s="3">
        <v>900.098497871414</v>
      </c>
      <c r="GO202" s="3">
        <v>965.96669937525905</v>
      </c>
    </row>
    <row r="203" spans="2:197" s="3" customFormat="1">
      <c r="B203" s="48" t="s">
        <v>165</v>
      </c>
      <c r="C203" s="48" t="s">
        <v>639</v>
      </c>
      <c r="D203" s="48" t="s">
        <v>406</v>
      </c>
      <c r="E203" s="3" t="s">
        <v>316</v>
      </c>
      <c r="F203" s="3">
        <v>77.083061142866597</v>
      </c>
      <c r="G203" s="3">
        <v>79.159728086898099</v>
      </c>
      <c r="H203" s="3">
        <v>79.476507790225</v>
      </c>
      <c r="I203" s="3">
        <v>78.033400252847102</v>
      </c>
      <c r="J203" s="48">
        <v>78.244586721731693</v>
      </c>
      <c r="K203" s="48">
        <v>79.230123576526296</v>
      </c>
      <c r="L203" s="48">
        <v>79.230123576526296</v>
      </c>
      <c r="M203" s="3">
        <v>79.863682983179999</v>
      </c>
      <c r="N203" s="3">
        <v>80.426846900205604</v>
      </c>
      <c r="O203" s="3">
        <v>82.820293547563907</v>
      </c>
      <c r="P203" s="3">
        <v>83.594643933474103</v>
      </c>
      <c r="Q203" s="3">
        <v>76.062326543257896</v>
      </c>
      <c r="R203" s="3">
        <v>83.172270995704906</v>
      </c>
      <c r="S203" s="3">
        <v>82.010745416839796</v>
      </c>
      <c r="T203" s="3">
        <v>81.658767968698797</v>
      </c>
      <c r="U203" s="3">
        <v>81.165999541301503</v>
      </c>
      <c r="V203" s="3">
        <v>78.244586721731693</v>
      </c>
      <c r="W203" s="3">
        <v>75.886337819187304</v>
      </c>
      <c r="X203" s="3">
        <v>75.921535564001502</v>
      </c>
      <c r="Y203" s="3">
        <v>76.555094970655105</v>
      </c>
      <c r="Z203" s="3">
        <v>77.294247611751103</v>
      </c>
      <c r="AA203" s="3">
        <v>77.575829570263906</v>
      </c>
      <c r="AB203" s="3">
        <v>77.611027315078005</v>
      </c>
      <c r="AC203" s="3">
        <v>78.4205754458022</v>
      </c>
      <c r="AD203" s="3">
        <v>153.99013356166299</v>
      </c>
      <c r="AE203" s="3">
        <v>187.18160692135399</v>
      </c>
      <c r="AF203" s="3">
        <v>187.07601368691201</v>
      </c>
      <c r="AG203" s="3">
        <v>178.45256620745801</v>
      </c>
      <c r="AH203" s="3">
        <v>177.74861131117601</v>
      </c>
      <c r="AI203" s="3">
        <v>185.98488359767501</v>
      </c>
      <c r="AJ203" s="3">
        <v>185.52731291509099</v>
      </c>
      <c r="AK203" s="3">
        <v>187.63917760393599</v>
      </c>
      <c r="AL203" s="3">
        <v>188.27273701059099</v>
      </c>
      <c r="AM203" s="3">
        <v>189.399064844642</v>
      </c>
      <c r="AN203" s="3">
        <v>187.39279339023901</v>
      </c>
      <c r="AO203" s="3">
        <v>152.47663053465701</v>
      </c>
      <c r="AP203" s="3">
        <v>182.32431813700799</v>
      </c>
      <c r="AQ203" s="3">
        <v>177.185447394151</v>
      </c>
      <c r="AR203" s="3">
        <v>173.63047516792699</v>
      </c>
      <c r="AS203" s="3">
        <v>170.95544656205601</v>
      </c>
      <c r="AT203" s="3">
        <v>165.71098258475601</v>
      </c>
      <c r="AU203" s="3">
        <v>152.51182827947099</v>
      </c>
      <c r="AV203" s="3">
        <v>153.21578317575299</v>
      </c>
      <c r="AW203" s="3">
        <v>156.10199825050799</v>
      </c>
      <c r="AX203" s="3">
        <v>161.768835165577</v>
      </c>
      <c r="AY203" s="3">
        <v>169.61793225912101</v>
      </c>
      <c r="AZ203" s="3">
        <v>177.39663386303499</v>
      </c>
      <c r="BA203" s="3">
        <v>186.407256535443</v>
      </c>
      <c r="BB203" s="3">
        <v>80.919615327602898</v>
      </c>
      <c r="BC203" s="3">
        <v>82.221931885724302</v>
      </c>
      <c r="BD203" s="3">
        <v>82.609107078679401</v>
      </c>
      <c r="BE203" s="3">
        <v>80.919615327602898</v>
      </c>
      <c r="BF203" s="3">
        <v>81.130801796487404</v>
      </c>
      <c r="BG203" s="3">
        <v>82.045943161653796</v>
      </c>
      <c r="BH203" s="3">
        <v>81.834756692769304</v>
      </c>
      <c r="BI203" s="3">
        <v>82.221931885724302</v>
      </c>
      <c r="BJ203" s="3">
        <v>82.010745416839796</v>
      </c>
      <c r="BK203" s="3">
        <v>82.503513844237105</v>
      </c>
      <c r="BL203" s="3">
        <v>84.228203340127607</v>
      </c>
      <c r="BM203" s="3">
        <v>79.793287493551802</v>
      </c>
      <c r="BN203" s="3">
        <v>85.988090580832406</v>
      </c>
      <c r="BO203" s="3">
        <v>85.248937939736507</v>
      </c>
      <c r="BP203" s="3">
        <v>85.037751470851802</v>
      </c>
      <c r="BQ203" s="3">
        <v>84.193005595313593</v>
      </c>
      <c r="BR203" s="3">
        <v>81.025208562045094</v>
      </c>
      <c r="BS203" s="3">
        <v>79.370914555782605</v>
      </c>
      <c r="BT203" s="3">
        <v>79.511705535038999</v>
      </c>
      <c r="BU203" s="3">
        <v>80.074869452064604</v>
      </c>
      <c r="BV203" s="3">
        <v>80.708428858718193</v>
      </c>
      <c r="BW203" s="3">
        <v>81.025208562045094</v>
      </c>
      <c r="BX203" s="3">
        <v>80.638033369090095</v>
      </c>
      <c r="BY203" s="3">
        <v>81.447581499814305</v>
      </c>
      <c r="BZ203" s="3">
        <v>181.162792558143</v>
      </c>
      <c r="CA203" s="3">
        <v>216.67731707556399</v>
      </c>
      <c r="CB203" s="3">
        <v>216.67731707556399</v>
      </c>
      <c r="CC203" s="3">
        <v>206.43477333466299</v>
      </c>
      <c r="CD203" s="3">
        <v>205.132456776542</v>
      </c>
      <c r="CE203" s="3">
        <v>215.09341855893001</v>
      </c>
      <c r="CF203" s="3">
        <v>214.07268395932101</v>
      </c>
      <c r="CG203" s="3">
        <v>215.72697796558401</v>
      </c>
      <c r="CH203" s="3">
        <v>215.128616303744</v>
      </c>
      <c r="CI203" s="3">
        <v>213.08714710452699</v>
      </c>
      <c r="CJ203" s="3">
        <v>214.74144111078999</v>
      </c>
      <c r="CK203" s="3">
        <v>179.93087148965</v>
      </c>
      <c r="CL203" s="3">
        <v>213.54471778711101</v>
      </c>
      <c r="CM203" s="3">
        <v>207.877880872041</v>
      </c>
      <c r="CN203" s="3">
        <v>204.639688349144</v>
      </c>
      <c r="CO203" s="3">
        <v>201.43669357106199</v>
      </c>
      <c r="CP203" s="3">
        <v>194.326749118614</v>
      </c>
      <c r="CQ203" s="3">
        <v>179.71968502076501</v>
      </c>
      <c r="CR203" s="3">
        <v>180.98680383407299</v>
      </c>
      <c r="CS203" s="3">
        <v>184.50657831548301</v>
      </c>
      <c r="CT203" s="3">
        <v>190.94776561646199</v>
      </c>
      <c r="CU203" s="3">
        <v>198.65607173074801</v>
      </c>
      <c r="CV203" s="3">
        <v>205.87160941763699</v>
      </c>
      <c r="CW203" s="3">
        <v>216.008559924097</v>
      </c>
      <c r="CX203" s="3">
        <v>132.48431148025099</v>
      </c>
      <c r="CY203" s="3">
        <v>143.57160109669101</v>
      </c>
      <c r="CZ203" s="3">
        <v>146.52821166107501</v>
      </c>
      <c r="DA203" s="3">
        <v>145.15549961332499</v>
      </c>
      <c r="DB203" s="3">
        <v>146.00024548886299</v>
      </c>
      <c r="DC203" s="3">
        <v>148.74566958436299</v>
      </c>
      <c r="DD203" s="3">
        <v>148.217703412151</v>
      </c>
      <c r="DE203" s="3">
        <v>148.11211017770901</v>
      </c>
      <c r="DF203" s="3">
        <v>147.196968812542</v>
      </c>
      <c r="DG203" s="3">
        <v>146.880189109215</v>
      </c>
      <c r="DH203" s="3">
        <v>148.18250566733701</v>
      </c>
      <c r="DI203" s="3">
        <v>130.40764453622</v>
      </c>
      <c r="DJ203" s="3">
        <v>149.69600869434299</v>
      </c>
      <c r="DK203" s="3">
        <v>147.16177106772801</v>
      </c>
      <c r="DL203" s="3">
        <v>142.93804169003701</v>
      </c>
      <c r="DM203" s="3">
        <v>137.69357771273701</v>
      </c>
      <c r="DN203" s="3">
        <v>131.67476334952701</v>
      </c>
      <c r="DO203" s="3">
        <v>129.49250317105199</v>
      </c>
      <c r="DP203" s="3">
        <v>129.10532797809799</v>
      </c>
      <c r="DQ203" s="3">
        <v>128.99973474365601</v>
      </c>
      <c r="DR203" s="3">
        <v>130.26685355696301</v>
      </c>
      <c r="DS203" s="3">
        <v>132.23792726655199</v>
      </c>
      <c r="DT203" s="3">
        <v>134.56097842428301</v>
      </c>
      <c r="DU203" s="3">
        <v>139.242278484557</v>
      </c>
      <c r="DV203" s="3">
        <v>294.358739880271</v>
      </c>
      <c r="DW203" s="3">
        <v>379.04451390298198</v>
      </c>
      <c r="DX203" s="3">
        <v>386.224853845057</v>
      </c>
      <c r="DY203" s="3">
        <v>375.38394844231601</v>
      </c>
      <c r="DZ203" s="3">
        <v>375.348750697502</v>
      </c>
      <c r="EA203" s="3">
        <v>394.531521621183</v>
      </c>
      <c r="EB203" s="3">
        <v>393.40519378713202</v>
      </c>
      <c r="EC203" s="3">
        <v>394.918696814138</v>
      </c>
      <c r="ED203" s="3">
        <v>391.18773586384498</v>
      </c>
      <c r="EE203" s="3">
        <v>381.36756506071202</v>
      </c>
      <c r="EF203" s="3">
        <v>377.073440193392</v>
      </c>
      <c r="EG203" s="3">
        <v>291.89489774328399</v>
      </c>
      <c r="EH203" s="3">
        <v>372.21615140904697</v>
      </c>
      <c r="EI203" s="3">
        <v>359.79134748967198</v>
      </c>
      <c r="EJ203" s="3">
        <v>344.65631721961199</v>
      </c>
      <c r="EK203" s="3">
        <v>329.20450724622401</v>
      </c>
      <c r="EL203" s="3">
        <v>315.65337549279798</v>
      </c>
      <c r="EM203" s="3">
        <v>290.838965398862</v>
      </c>
      <c r="EN203" s="3">
        <v>291.08534961255998</v>
      </c>
      <c r="EO203" s="3">
        <v>293.54919174954699</v>
      </c>
      <c r="EP203" s="3">
        <v>302.66540765639701</v>
      </c>
      <c r="EQ203" s="3">
        <v>321.49620113193799</v>
      </c>
      <c r="ER203" s="3">
        <v>341.77010214485603</v>
      </c>
      <c r="ES203" s="3">
        <v>367.71084007284298</v>
      </c>
      <c r="ET203" s="3">
        <v>133.01227765246301</v>
      </c>
      <c r="EU203" s="3">
        <v>132.132334032111</v>
      </c>
      <c r="EV203" s="3">
        <v>132.343520500994</v>
      </c>
      <c r="EW203" s="3">
        <v>129.24611895735501</v>
      </c>
      <c r="EX203" s="3">
        <v>128.40137308181599</v>
      </c>
      <c r="EY203" s="3">
        <v>129.070130233284</v>
      </c>
      <c r="EZ203" s="3">
        <v>128.64775729551499</v>
      </c>
      <c r="FA203" s="3">
        <v>129.527700915868</v>
      </c>
      <c r="FB203" s="3">
        <v>130.231655812149</v>
      </c>
      <c r="FC203" s="3">
        <v>133.46984833504601</v>
      </c>
      <c r="FD203" s="3">
        <v>134.34979195539799</v>
      </c>
      <c r="FE203" s="3">
        <v>129.42210768142499</v>
      </c>
      <c r="FF203" s="3">
        <v>133.751430293558</v>
      </c>
      <c r="FG203" s="3">
        <v>132.30832275617999</v>
      </c>
      <c r="FH203" s="3">
        <v>133.64583705911599</v>
      </c>
      <c r="FI203" s="3">
        <v>135.89849272721801</v>
      </c>
      <c r="FJ203" s="3">
        <v>133.68103480393</v>
      </c>
      <c r="FK203" s="3">
        <v>128.29577984737301</v>
      </c>
      <c r="FL203" s="3">
        <v>128.43657082663</v>
      </c>
      <c r="FM203" s="3">
        <v>129.17572346772599</v>
      </c>
      <c r="FN203" s="3">
        <v>129.98527159845</v>
      </c>
      <c r="FO203" s="3">
        <v>130.478040025848</v>
      </c>
      <c r="FP203" s="3">
        <v>130.478040025848</v>
      </c>
      <c r="FQ203" s="3">
        <v>131.252390411758</v>
      </c>
      <c r="FR203" s="3">
        <v>276.23190130101199</v>
      </c>
      <c r="FS203" s="3">
        <v>340.22140137303501</v>
      </c>
      <c r="FT203" s="3">
        <v>338.60230511158801</v>
      </c>
      <c r="FU203" s="3">
        <v>320.47546653232803</v>
      </c>
      <c r="FV203" s="3">
        <v>314.139872465792</v>
      </c>
      <c r="FW203" s="3">
        <v>325.93111697851299</v>
      </c>
      <c r="FX203" s="3">
        <v>323.53767033115503</v>
      </c>
      <c r="FY203" s="3">
        <v>326.38868766109698</v>
      </c>
      <c r="FZ203" s="3">
        <v>328.007783922545</v>
      </c>
      <c r="GA203" s="3">
        <v>327.19823579182099</v>
      </c>
      <c r="GB203" s="3">
        <v>321.60179436637901</v>
      </c>
      <c r="GC203" s="3">
        <v>273.97924563291002</v>
      </c>
      <c r="GD203" s="3">
        <v>312.02800777694603</v>
      </c>
      <c r="GE203" s="3">
        <v>302.70060540121102</v>
      </c>
      <c r="GF203" s="3">
        <v>298.96964445091697</v>
      </c>
      <c r="GG203" s="3">
        <v>299.74399483682703</v>
      </c>
      <c r="GH203" s="3">
        <v>295.62585869357798</v>
      </c>
      <c r="GI203" s="3">
        <v>273.24009299181398</v>
      </c>
      <c r="GJ203" s="3">
        <v>274.57760729475001</v>
      </c>
      <c r="GK203" s="3">
        <v>279.18851186539598</v>
      </c>
      <c r="GL203" s="3">
        <v>287.56557513115001</v>
      </c>
      <c r="GM203" s="3">
        <v>299.60320385757097</v>
      </c>
      <c r="GN203" s="3">
        <v>316.00535294093902</v>
      </c>
      <c r="GO203" s="3">
        <v>339.130271283799</v>
      </c>
    </row>
    <row r="204" spans="2:197" s="3" customFormat="1">
      <c r="B204" s="48" t="s">
        <v>165</v>
      </c>
      <c r="C204" s="48" t="s">
        <v>639</v>
      </c>
      <c r="D204" s="48" t="s">
        <v>407</v>
      </c>
      <c r="E204" s="3" t="s">
        <v>316</v>
      </c>
      <c r="F204" s="3">
        <v>141.71365552033399</v>
      </c>
      <c r="G204" s="3">
        <v>145.531511993257</v>
      </c>
      <c r="H204" s="3">
        <v>146.11389687895701</v>
      </c>
      <c r="I204" s="3">
        <v>143.46081017743401</v>
      </c>
      <c r="J204" s="48">
        <v>143.84906676790101</v>
      </c>
      <c r="K204" s="48">
        <v>145.66093085674601</v>
      </c>
      <c r="L204" s="48">
        <v>145.66093085674601</v>
      </c>
      <c r="M204" s="3">
        <v>146.825700628146</v>
      </c>
      <c r="N204" s="3">
        <v>147.861051536057</v>
      </c>
      <c r="O204" s="3">
        <v>152.261292894679</v>
      </c>
      <c r="P204" s="3">
        <v>153.68490039305701</v>
      </c>
      <c r="Q204" s="3">
        <v>139.83708199974501</v>
      </c>
      <c r="R204" s="3">
        <v>152.90838721212299</v>
      </c>
      <c r="S204" s="3">
        <v>150.77297596455699</v>
      </c>
      <c r="T204" s="3">
        <v>150.12588164711201</v>
      </c>
      <c r="U204" s="3">
        <v>149.21994960269001</v>
      </c>
      <c r="V204" s="3">
        <v>143.84906676790101</v>
      </c>
      <c r="W204" s="3">
        <v>139.51353484102299</v>
      </c>
      <c r="X204" s="3">
        <v>139.57824427276799</v>
      </c>
      <c r="Y204" s="3">
        <v>140.74301404416801</v>
      </c>
      <c r="Z204" s="3">
        <v>142.10191211080101</v>
      </c>
      <c r="AA204" s="3">
        <v>142.61958756475701</v>
      </c>
      <c r="AB204" s="3">
        <v>142.68429699650099</v>
      </c>
      <c r="AC204" s="3">
        <v>144.172613926623</v>
      </c>
      <c r="AD204" s="3">
        <v>283.10376388194697</v>
      </c>
      <c r="AE204" s="3">
        <v>344.12475801695899</v>
      </c>
      <c r="AF204" s="3">
        <v>343.93062972172498</v>
      </c>
      <c r="AG204" s="3">
        <v>328.07681894433603</v>
      </c>
      <c r="AH204" s="3">
        <v>326.78263030944697</v>
      </c>
      <c r="AI204" s="3">
        <v>341.92463733764703</v>
      </c>
      <c r="AJ204" s="3">
        <v>341.08341472496897</v>
      </c>
      <c r="AK204" s="3">
        <v>344.96598062963602</v>
      </c>
      <c r="AL204" s="3">
        <v>346.13075040103598</v>
      </c>
      <c r="AM204" s="3">
        <v>348.20145221685902</v>
      </c>
      <c r="AN204" s="3">
        <v>344.51301460742502</v>
      </c>
      <c r="AO204" s="3">
        <v>280.32125831693497</v>
      </c>
      <c r="AP204" s="3">
        <v>335.194856436225</v>
      </c>
      <c r="AQ204" s="3">
        <v>325.74727940153599</v>
      </c>
      <c r="AR204" s="3">
        <v>319.211626795347</v>
      </c>
      <c r="AS204" s="3">
        <v>314.29370998276897</v>
      </c>
      <c r="AT204" s="3">
        <v>304.65200465284698</v>
      </c>
      <c r="AU204" s="3">
        <v>280.38596774867898</v>
      </c>
      <c r="AV204" s="3">
        <v>281.680156383569</v>
      </c>
      <c r="AW204" s="3">
        <v>286.986329786613</v>
      </c>
      <c r="AX204" s="3">
        <v>297.40454829746898</v>
      </c>
      <c r="AY204" s="3">
        <v>311.83475157648098</v>
      </c>
      <c r="AZ204" s="3">
        <v>326.13553599200299</v>
      </c>
      <c r="BA204" s="3">
        <v>342.70115051858102</v>
      </c>
      <c r="BB204" s="3">
        <v>148.76698358047901</v>
      </c>
      <c r="BC204" s="3">
        <v>151.16123255502299</v>
      </c>
      <c r="BD204" s="3">
        <v>151.87303630421201</v>
      </c>
      <c r="BE204" s="3">
        <v>148.76698358047901</v>
      </c>
      <c r="BF204" s="3">
        <v>149.155240170946</v>
      </c>
      <c r="BG204" s="3">
        <v>150.837685396301</v>
      </c>
      <c r="BH204" s="3">
        <v>150.449428805835</v>
      </c>
      <c r="BI204" s="3">
        <v>151.16123255502299</v>
      </c>
      <c r="BJ204" s="3">
        <v>150.77297596455699</v>
      </c>
      <c r="BK204" s="3">
        <v>151.67890800897899</v>
      </c>
      <c r="BL204" s="3">
        <v>154.849670164457</v>
      </c>
      <c r="BM204" s="3">
        <v>146.69628176465699</v>
      </c>
      <c r="BN204" s="3">
        <v>158.085141751679</v>
      </c>
      <c r="BO204" s="3">
        <v>156.726243685046</v>
      </c>
      <c r="BP204" s="3">
        <v>156.33798709457901</v>
      </c>
      <c r="BQ204" s="3">
        <v>154.78496073271199</v>
      </c>
      <c r="BR204" s="3">
        <v>148.96111187571199</v>
      </c>
      <c r="BS204" s="3">
        <v>145.919768583723</v>
      </c>
      <c r="BT204" s="3">
        <v>146.17860631070101</v>
      </c>
      <c r="BU204" s="3">
        <v>147.21395721861199</v>
      </c>
      <c r="BV204" s="3">
        <v>148.37872699001201</v>
      </c>
      <c r="BW204" s="3">
        <v>148.96111187571199</v>
      </c>
      <c r="BX204" s="3">
        <v>148.249308126523</v>
      </c>
      <c r="BY204" s="3">
        <v>149.73762505664601</v>
      </c>
      <c r="BZ204" s="3">
        <v>333.05944518865903</v>
      </c>
      <c r="CA204" s="3">
        <v>398.35126181880298</v>
      </c>
      <c r="CB204" s="3">
        <v>398.35126181880298</v>
      </c>
      <c r="CC204" s="3">
        <v>379.52081718117</v>
      </c>
      <c r="CD204" s="3">
        <v>377.126568206625</v>
      </c>
      <c r="CE204" s="3">
        <v>395.43933739030302</v>
      </c>
      <c r="CF204" s="3">
        <v>393.56276386971399</v>
      </c>
      <c r="CG204" s="3">
        <v>396.60410716170298</v>
      </c>
      <c r="CH204" s="3">
        <v>395.504046822048</v>
      </c>
      <c r="CI204" s="3">
        <v>391.75089978086999</v>
      </c>
      <c r="CJ204" s="3">
        <v>394.79224307285898</v>
      </c>
      <c r="CK204" s="3">
        <v>330.794615077603</v>
      </c>
      <c r="CL204" s="3">
        <v>392.59212239354702</v>
      </c>
      <c r="CM204" s="3">
        <v>382.173903882692</v>
      </c>
      <c r="CN204" s="3">
        <v>376.22063616220299</v>
      </c>
      <c r="CO204" s="3">
        <v>370.33207787345901</v>
      </c>
      <c r="CP204" s="3">
        <v>357.26077266108098</v>
      </c>
      <c r="CQ204" s="3">
        <v>330.406358487136</v>
      </c>
      <c r="CR204" s="3">
        <v>332.73589802993598</v>
      </c>
      <c r="CS204" s="3">
        <v>339.20684120438102</v>
      </c>
      <c r="CT204" s="3">
        <v>351.04866721361401</v>
      </c>
      <c r="CU204" s="3">
        <v>365.22003276564698</v>
      </c>
      <c r="CV204" s="3">
        <v>378.48546627325902</v>
      </c>
      <c r="CW204" s="3">
        <v>397.12178261565901</v>
      </c>
      <c r="CX204" s="3">
        <v>243.56630108609099</v>
      </c>
      <c r="CY204" s="3">
        <v>263.94977208559101</v>
      </c>
      <c r="CZ204" s="3">
        <v>269.38536435212501</v>
      </c>
      <c r="DA204" s="3">
        <v>266.86169651409102</v>
      </c>
      <c r="DB204" s="3">
        <v>268.41472287595701</v>
      </c>
      <c r="DC204" s="3">
        <v>273.46205855202498</v>
      </c>
      <c r="DD204" s="3">
        <v>272.49141707585699</v>
      </c>
      <c r="DE204" s="3">
        <v>272.29728878062502</v>
      </c>
      <c r="DF204" s="3">
        <v>270.61484355526898</v>
      </c>
      <c r="DG204" s="3">
        <v>270.032458669569</v>
      </c>
      <c r="DH204" s="3">
        <v>272.42670764411298</v>
      </c>
      <c r="DI204" s="3">
        <v>239.748444613169</v>
      </c>
      <c r="DJ204" s="3">
        <v>275.20921320912498</v>
      </c>
      <c r="DK204" s="3">
        <v>270.55013412352503</v>
      </c>
      <c r="DL204" s="3">
        <v>262.78500231419099</v>
      </c>
      <c r="DM204" s="3">
        <v>253.143296984269</v>
      </c>
      <c r="DN204" s="3">
        <v>242.07798415596901</v>
      </c>
      <c r="DO204" s="3">
        <v>238.06599938781301</v>
      </c>
      <c r="DP204" s="3">
        <v>237.35419563862399</v>
      </c>
      <c r="DQ204" s="3">
        <v>237.16006734339101</v>
      </c>
      <c r="DR204" s="3">
        <v>239.48960688619101</v>
      </c>
      <c r="DS204" s="3">
        <v>243.11333506387899</v>
      </c>
      <c r="DT204" s="3">
        <v>247.384157559013</v>
      </c>
      <c r="DU204" s="3">
        <v>255.99051198102501</v>
      </c>
      <c r="DV204" s="3">
        <v>541.164977678794</v>
      </c>
      <c r="DW204" s="3">
        <v>696.85587045592797</v>
      </c>
      <c r="DX204" s="3">
        <v>710.05659453179396</v>
      </c>
      <c r="DY204" s="3">
        <v>690.12608955450503</v>
      </c>
      <c r="DZ204" s="3">
        <v>690.06138012276097</v>
      </c>
      <c r="EA204" s="3">
        <v>725.32802042348305</v>
      </c>
      <c r="EB204" s="3">
        <v>723.25731860766098</v>
      </c>
      <c r="EC204" s="3">
        <v>726.03982417267196</v>
      </c>
      <c r="ED204" s="3">
        <v>719.180624407761</v>
      </c>
      <c r="EE204" s="3">
        <v>701.12669295106105</v>
      </c>
      <c r="EF204" s="3">
        <v>693.23214227823905</v>
      </c>
      <c r="EG204" s="3">
        <v>536.63531745668195</v>
      </c>
      <c r="EH204" s="3">
        <v>684.302240697505</v>
      </c>
      <c r="EI204" s="3">
        <v>661.45981129171605</v>
      </c>
      <c r="EJ204" s="3">
        <v>633.63475564160501</v>
      </c>
      <c r="EK204" s="3">
        <v>605.22731510579399</v>
      </c>
      <c r="EL204" s="3">
        <v>580.31418388418194</v>
      </c>
      <c r="EM204" s="3">
        <v>534.694034504348</v>
      </c>
      <c r="EN204" s="3">
        <v>535.14700052655996</v>
      </c>
      <c r="EO204" s="3">
        <v>539.67666074866997</v>
      </c>
      <c r="EP204" s="3">
        <v>556.43640357048196</v>
      </c>
      <c r="EQ204" s="3">
        <v>591.05594955376</v>
      </c>
      <c r="ER204" s="3">
        <v>628.32858223855999</v>
      </c>
      <c r="ES204" s="3">
        <v>676.01943343421601</v>
      </c>
      <c r="ET204" s="3">
        <v>244.536942562257</v>
      </c>
      <c r="EU204" s="3">
        <v>242.919206768647</v>
      </c>
      <c r="EV204" s="3">
        <v>243.307463359113</v>
      </c>
      <c r="EW204" s="3">
        <v>237.61303336560101</v>
      </c>
      <c r="EX204" s="3">
        <v>236.060007003735</v>
      </c>
      <c r="EY204" s="3">
        <v>237.28948620687899</v>
      </c>
      <c r="EZ204" s="3">
        <v>236.51297302594699</v>
      </c>
      <c r="FA204" s="3">
        <v>238.13070881955699</v>
      </c>
      <c r="FB204" s="3">
        <v>239.42489745444701</v>
      </c>
      <c r="FC204" s="3">
        <v>245.37816517493499</v>
      </c>
      <c r="FD204" s="3">
        <v>246.99590096854701</v>
      </c>
      <c r="FE204" s="3">
        <v>237.936580524325</v>
      </c>
      <c r="FF204" s="3">
        <v>245.89584062889099</v>
      </c>
      <c r="FG204" s="3">
        <v>243.24275392736899</v>
      </c>
      <c r="FH204" s="3">
        <v>245.70171233365701</v>
      </c>
      <c r="FI204" s="3">
        <v>249.843115965301</v>
      </c>
      <c r="FJ204" s="3">
        <v>245.76642176540099</v>
      </c>
      <c r="FK204" s="3">
        <v>235.86587870850099</v>
      </c>
      <c r="FL204" s="3">
        <v>236.124716435479</v>
      </c>
      <c r="FM204" s="3">
        <v>237.483614502113</v>
      </c>
      <c r="FN204" s="3">
        <v>238.97193143223501</v>
      </c>
      <c r="FO204" s="3">
        <v>239.87786347665701</v>
      </c>
      <c r="FP204" s="3">
        <v>239.87786347665701</v>
      </c>
      <c r="FQ204" s="3">
        <v>241.30147097503499</v>
      </c>
      <c r="FR204" s="3">
        <v>507.83962033040399</v>
      </c>
      <c r="FS204" s="3">
        <v>625.48136724180495</v>
      </c>
      <c r="FT204" s="3">
        <v>622.50473338155996</v>
      </c>
      <c r="FU204" s="3">
        <v>589.17937603317205</v>
      </c>
      <c r="FV204" s="3">
        <v>577.53167831917199</v>
      </c>
      <c r="FW204" s="3">
        <v>599.20933795355995</v>
      </c>
      <c r="FX204" s="3">
        <v>594.80909659493796</v>
      </c>
      <c r="FY204" s="3">
        <v>600.050560566238</v>
      </c>
      <c r="FZ204" s="3">
        <v>603.02719442648197</v>
      </c>
      <c r="GA204" s="3">
        <v>601.53887749635999</v>
      </c>
      <c r="GB204" s="3">
        <v>591.25007784899401</v>
      </c>
      <c r="GC204" s="3">
        <v>503.69821669876001</v>
      </c>
      <c r="GD204" s="3">
        <v>573.64911241450397</v>
      </c>
      <c r="GE204" s="3">
        <v>556.50111300222602</v>
      </c>
      <c r="GF204" s="3">
        <v>549.64191323731598</v>
      </c>
      <c r="GG204" s="3">
        <v>551.06552073569401</v>
      </c>
      <c r="GH204" s="3">
        <v>543.49451722159404</v>
      </c>
      <c r="GI204" s="3">
        <v>502.33931863212598</v>
      </c>
      <c r="GJ204" s="3">
        <v>504.79827703841499</v>
      </c>
      <c r="GK204" s="3">
        <v>513.27521259693799</v>
      </c>
      <c r="GL204" s="3">
        <v>528.676057352116</v>
      </c>
      <c r="GM204" s="3">
        <v>550.80668300871605</v>
      </c>
      <c r="GN204" s="3">
        <v>580.96127820162599</v>
      </c>
      <c r="GO204" s="3">
        <v>623.47537485772796</v>
      </c>
    </row>
    <row r="205" spans="2:197" s="3" customFormat="1">
      <c r="B205" s="48" t="s">
        <v>165</v>
      </c>
      <c r="C205" s="48" t="s">
        <v>639</v>
      </c>
      <c r="D205" s="48" t="s">
        <v>408</v>
      </c>
      <c r="E205" s="3" t="s">
        <v>316</v>
      </c>
      <c r="F205" s="3">
        <v>156.67711509841601</v>
      </c>
      <c r="G205" s="3">
        <v>160.89809673805399</v>
      </c>
      <c r="H205" s="3">
        <v>161.54197529325299</v>
      </c>
      <c r="I205" s="3">
        <v>158.608750764013</v>
      </c>
      <c r="J205" s="48">
        <v>159.03800313414601</v>
      </c>
      <c r="K205" s="48">
        <v>161.041180861432</v>
      </c>
      <c r="L205" s="48">
        <v>161.041180861432</v>
      </c>
      <c r="M205" s="3">
        <v>162.32893797182899</v>
      </c>
      <c r="N205" s="3">
        <v>163.47361095885</v>
      </c>
      <c r="O205" s="3">
        <v>168.33847115368599</v>
      </c>
      <c r="P205" s="3">
        <v>169.91239651084001</v>
      </c>
      <c r="Q205" s="3">
        <v>154.60239530944199</v>
      </c>
      <c r="R205" s="3">
        <v>169.05389177057501</v>
      </c>
      <c r="S205" s="3">
        <v>166.69300373484401</v>
      </c>
      <c r="T205" s="3">
        <v>165.97758311795701</v>
      </c>
      <c r="U205" s="3">
        <v>164.975994254314</v>
      </c>
      <c r="V205" s="3">
        <v>159.03800313414601</v>
      </c>
      <c r="W205" s="3">
        <v>154.244685000998</v>
      </c>
      <c r="X205" s="3">
        <v>154.31622706268701</v>
      </c>
      <c r="Y205" s="3">
        <v>155.603984173085</v>
      </c>
      <c r="Z205" s="3">
        <v>157.106367468549</v>
      </c>
      <c r="AA205" s="3">
        <v>157.67870396205899</v>
      </c>
      <c r="AB205" s="3">
        <v>157.75024602374799</v>
      </c>
      <c r="AC205" s="3">
        <v>159.39571344258999</v>
      </c>
      <c r="AD205" s="3">
        <v>312.996519888389</v>
      </c>
      <c r="AE205" s="3">
        <v>380.46068406090302</v>
      </c>
      <c r="AF205" s="3">
        <v>380.24605787583602</v>
      </c>
      <c r="AG205" s="3">
        <v>362.71825276208801</v>
      </c>
      <c r="AH205" s="3">
        <v>361.28741152831202</v>
      </c>
      <c r="AI205" s="3">
        <v>378.02825396348499</v>
      </c>
      <c r="AJ205" s="3">
        <v>377.09820716153098</v>
      </c>
      <c r="AK205" s="3">
        <v>381.39073086285703</v>
      </c>
      <c r="AL205" s="3">
        <v>382.67848797325502</v>
      </c>
      <c r="AM205" s="3">
        <v>384.96783394729601</v>
      </c>
      <c r="AN205" s="3">
        <v>380.88993643103697</v>
      </c>
      <c r="AO205" s="3">
        <v>309.92021123577098</v>
      </c>
      <c r="AP205" s="3">
        <v>370.58787954785299</v>
      </c>
      <c r="AQ205" s="3">
        <v>360.14273854129101</v>
      </c>
      <c r="AR205" s="3">
        <v>352.916990310725</v>
      </c>
      <c r="AS205" s="3">
        <v>347.479793622378</v>
      </c>
      <c r="AT205" s="3">
        <v>336.82002643074998</v>
      </c>
      <c r="AU205" s="3">
        <v>309.991753297461</v>
      </c>
      <c r="AV205" s="3">
        <v>311.42259453123597</v>
      </c>
      <c r="AW205" s="3">
        <v>317.28904358971602</v>
      </c>
      <c r="AX205" s="3">
        <v>328.80731552160898</v>
      </c>
      <c r="AY205" s="3">
        <v>344.76119527820498</v>
      </c>
      <c r="AZ205" s="3">
        <v>360.571990911424</v>
      </c>
      <c r="BA205" s="3">
        <v>378.88675870374999</v>
      </c>
      <c r="BB205" s="3">
        <v>164.47519982249301</v>
      </c>
      <c r="BC205" s="3">
        <v>167.122256104977</v>
      </c>
      <c r="BD205" s="3">
        <v>167.909218783554</v>
      </c>
      <c r="BE205" s="3">
        <v>164.47519982249301</v>
      </c>
      <c r="BF205" s="3">
        <v>164.904452192626</v>
      </c>
      <c r="BG205" s="3">
        <v>166.76454579653401</v>
      </c>
      <c r="BH205" s="3">
        <v>166.33529342640099</v>
      </c>
      <c r="BI205" s="3">
        <v>167.122256104977</v>
      </c>
      <c r="BJ205" s="3">
        <v>166.69300373484401</v>
      </c>
      <c r="BK205" s="3">
        <v>167.69459259848699</v>
      </c>
      <c r="BL205" s="3">
        <v>171.20015362123701</v>
      </c>
      <c r="BM205" s="3">
        <v>162.18585384845301</v>
      </c>
      <c r="BN205" s="3">
        <v>174.77725670567699</v>
      </c>
      <c r="BO205" s="3">
        <v>173.274873410212</v>
      </c>
      <c r="BP205" s="3">
        <v>172.84562104007901</v>
      </c>
      <c r="BQ205" s="3">
        <v>171.128611559549</v>
      </c>
      <c r="BR205" s="3">
        <v>164.68982600755999</v>
      </c>
      <c r="BS205" s="3">
        <v>161.32734910818601</v>
      </c>
      <c r="BT205" s="3">
        <v>161.61351735494199</v>
      </c>
      <c r="BU205" s="3">
        <v>162.75819034196201</v>
      </c>
      <c r="BV205" s="3">
        <v>164.04594745236099</v>
      </c>
      <c r="BW205" s="3">
        <v>164.68982600755999</v>
      </c>
      <c r="BX205" s="3">
        <v>163.90286332898299</v>
      </c>
      <c r="BY205" s="3">
        <v>165.54833074782499</v>
      </c>
      <c r="BZ205" s="3">
        <v>368.22699151212299</v>
      </c>
      <c r="CA205" s="3">
        <v>440.41293175609701</v>
      </c>
      <c r="CB205" s="3">
        <v>440.41293175609701</v>
      </c>
      <c r="CC205" s="3">
        <v>419.59419180466301</v>
      </c>
      <c r="CD205" s="3">
        <v>416.94713552217797</v>
      </c>
      <c r="CE205" s="3">
        <v>437.19353898010201</v>
      </c>
      <c r="CF205" s="3">
        <v>435.11881919112699</v>
      </c>
      <c r="CG205" s="3">
        <v>438.48129609049897</v>
      </c>
      <c r="CH205" s="3">
        <v>437.26508104178998</v>
      </c>
      <c r="CI205" s="3">
        <v>433.11564146384097</v>
      </c>
      <c r="CJ205" s="3">
        <v>436.47811836321398</v>
      </c>
      <c r="CK205" s="3">
        <v>365.72301935301601</v>
      </c>
      <c r="CL205" s="3">
        <v>434.045688265796</v>
      </c>
      <c r="CM205" s="3">
        <v>422.52741633390298</v>
      </c>
      <c r="CN205" s="3">
        <v>415.94554665853502</v>
      </c>
      <c r="CO205" s="3">
        <v>409.43521904485698</v>
      </c>
      <c r="CP205" s="3">
        <v>394.98372258372501</v>
      </c>
      <c r="CQ205" s="3">
        <v>365.29376698288303</v>
      </c>
      <c r="CR205" s="3">
        <v>367.86928120367901</v>
      </c>
      <c r="CS205" s="3">
        <v>375.02348737255602</v>
      </c>
      <c r="CT205" s="3">
        <v>388.11568466160298</v>
      </c>
      <c r="CU205" s="3">
        <v>403.78339617144297</v>
      </c>
      <c r="CV205" s="3">
        <v>418.449518817642</v>
      </c>
      <c r="CW205" s="3">
        <v>439.05363258401002</v>
      </c>
      <c r="CX205" s="3">
        <v>269.28432019654798</v>
      </c>
      <c r="CY205" s="3">
        <v>291.82006962851199</v>
      </c>
      <c r="CZ205" s="3">
        <v>297.82960281036901</v>
      </c>
      <c r="DA205" s="3">
        <v>295.03946240450603</v>
      </c>
      <c r="DB205" s="3">
        <v>296.75647188503802</v>
      </c>
      <c r="DC205" s="3">
        <v>302.33675269676201</v>
      </c>
      <c r="DD205" s="3">
        <v>301.26362177142897</v>
      </c>
      <c r="DE205" s="3">
        <v>301.04899558636299</v>
      </c>
      <c r="DF205" s="3">
        <v>299.18890198245498</v>
      </c>
      <c r="DG205" s="3">
        <v>298.54502342725601</v>
      </c>
      <c r="DH205" s="3">
        <v>301.19207970974099</v>
      </c>
      <c r="DI205" s="3">
        <v>265.06333855691003</v>
      </c>
      <c r="DJ205" s="3">
        <v>304.26838836235902</v>
      </c>
      <c r="DK205" s="3">
        <v>299.117359920767</v>
      </c>
      <c r="DL205" s="3">
        <v>290.53231251811297</v>
      </c>
      <c r="DM205" s="3">
        <v>279.87254532648598</v>
      </c>
      <c r="DN205" s="3">
        <v>267.63885277770601</v>
      </c>
      <c r="DO205" s="3">
        <v>263.20324495300201</v>
      </c>
      <c r="DP205" s="3">
        <v>262.41628227442499</v>
      </c>
      <c r="DQ205" s="3">
        <v>262.20165608935798</v>
      </c>
      <c r="DR205" s="3">
        <v>264.77717031015499</v>
      </c>
      <c r="DS205" s="3">
        <v>268.78352576472599</v>
      </c>
      <c r="DT205" s="3">
        <v>273.50530183618503</v>
      </c>
      <c r="DU205" s="3">
        <v>283.02039604079198</v>
      </c>
      <c r="DV205" s="3">
        <v>598.30626190322198</v>
      </c>
      <c r="DW205" s="3">
        <v>770.43646232641402</v>
      </c>
      <c r="DX205" s="3">
        <v>785.03104291092404</v>
      </c>
      <c r="DY205" s="3">
        <v>762.99608791078094</v>
      </c>
      <c r="DZ205" s="3">
        <v>762.92454584909296</v>
      </c>
      <c r="EA205" s="3">
        <v>801.91496946947404</v>
      </c>
      <c r="EB205" s="3">
        <v>799.62562349543396</v>
      </c>
      <c r="EC205" s="3">
        <v>802.70193214805101</v>
      </c>
      <c r="ED205" s="3">
        <v>795.11847360904005</v>
      </c>
      <c r="EE205" s="3">
        <v>775.15823839787299</v>
      </c>
      <c r="EF205" s="3">
        <v>766.43010687184301</v>
      </c>
      <c r="EG205" s="3">
        <v>593.29831758500802</v>
      </c>
      <c r="EH205" s="3">
        <v>756.55730235879196</v>
      </c>
      <c r="EI205" s="3">
        <v>731.30295458265402</v>
      </c>
      <c r="EJ205" s="3">
        <v>700.53986805648105</v>
      </c>
      <c r="EK205" s="3">
        <v>669.132902975109</v>
      </c>
      <c r="EL205" s="3">
        <v>641.58920922493098</v>
      </c>
      <c r="EM205" s="3">
        <v>591.15205573434503</v>
      </c>
      <c r="EN205" s="3">
        <v>591.65285016616599</v>
      </c>
      <c r="EO205" s="3">
        <v>596.66079448437995</v>
      </c>
      <c r="EP205" s="3">
        <v>615.190188461773</v>
      </c>
      <c r="EQ205" s="3">
        <v>653.46519146526703</v>
      </c>
      <c r="ER205" s="3">
        <v>694.67341899800203</v>
      </c>
      <c r="ES205" s="3">
        <v>747.39991846262899</v>
      </c>
      <c r="ET205" s="3">
        <v>270.35745112187902</v>
      </c>
      <c r="EU205" s="3">
        <v>268.56889957966001</v>
      </c>
      <c r="EV205" s="3">
        <v>268.99815194979197</v>
      </c>
      <c r="EW205" s="3">
        <v>262.70245052118099</v>
      </c>
      <c r="EX205" s="3">
        <v>260.98544104065002</v>
      </c>
      <c r="EY205" s="3">
        <v>262.34474021273599</v>
      </c>
      <c r="EZ205" s="3">
        <v>261.48623547247098</v>
      </c>
      <c r="FA205" s="3">
        <v>263.27478701469101</v>
      </c>
      <c r="FB205" s="3">
        <v>264.70562824846701</v>
      </c>
      <c r="FC205" s="3">
        <v>271.28749792383297</v>
      </c>
      <c r="FD205" s="3">
        <v>273.07604946605301</v>
      </c>
      <c r="FE205" s="3">
        <v>263.06016082962498</v>
      </c>
      <c r="FF205" s="3">
        <v>271.859834417343</v>
      </c>
      <c r="FG205" s="3">
        <v>268.926609888104</v>
      </c>
      <c r="FH205" s="3">
        <v>271.64520823227701</v>
      </c>
      <c r="FI205" s="3">
        <v>276.22390018035799</v>
      </c>
      <c r="FJ205" s="3">
        <v>271.71675029396499</v>
      </c>
      <c r="FK205" s="3">
        <v>260.77081485558301</v>
      </c>
      <c r="FL205" s="3">
        <v>261.05698310233902</v>
      </c>
      <c r="FM205" s="3">
        <v>262.55936639780299</v>
      </c>
      <c r="FN205" s="3">
        <v>264.20483381664502</v>
      </c>
      <c r="FO205" s="3">
        <v>265.20642268028797</v>
      </c>
      <c r="FP205" s="3">
        <v>265.20642268028797</v>
      </c>
      <c r="FQ205" s="3">
        <v>266.780348037441</v>
      </c>
      <c r="FR205" s="3">
        <v>561.46210013350299</v>
      </c>
      <c r="FS205" s="3">
        <v>691.52556828369495</v>
      </c>
      <c r="FT205" s="3">
        <v>688.234633446011</v>
      </c>
      <c r="FU205" s="3">
        <v>651.39047167629303</v>
      </c>
      <c r="FV205" s="3">
        <v>638.51290057231404</v>
      </c>
      <c r="FW205" s="3">
        <v>662.47949123805301</v>
      </c>
      <c r="FX205" s="3">
        <v>657.61463104321604</v>
      </c>
      <c r="FY205" s="3">
        <v>663.40953804000696</v>
      </c>
      <c r="FZ205" s="3">
        <v>666.70047287769</v>
      </c>
      <c r="GA205" s="3">
        <v>665.05500545884797</v>
      </c>
      <c r="GB205" s="3">
        <v>653.67981765033301</v>
      </c>
      <c r="GC205" s="3">
        <v>556.88340818542201</v>
      </c>
      <c r="GD205" s="3">
        <v>634.22037687098702</v>
      </c>
      <c r="GE205" s="3">
        <v>615.26173052346098</v>
      </c>
      <c r="GF205" s="3">
        <v>607.67827198445195</v>
      </c>
      <c r="GG205" s="3">
        <v>609.25219734160396</v>
      </c>
      <c r="GH205" s="3">
        <v>600.88177612401796</v>
      </c>
      <c r="GI205" s="3">
        <v>555.38102488995798</v>
      </c>
      <c r="GJ205" s="3">
        <v>558.09962323413095</v>
      </c>
      <c r="GK205" s="3">
        <v>567.47163331536001</v>
      </c>
      <c r="GL205" s="3">
        <v>584.49864399728904</v>
      </c>
      <c r="GM205" s="3">
        <v>608.96602909485</v>
      </c>
      <c r="GN205" s="3">
        <v>642.30462984181804</v>
      </c>
      <c r="GO205" s="3">
        <v>689.30776437134398</v>
      </c>
    </row>
    <row r="206" spans="2:197" s="3" customFormat="1">
      <c r="B206" s="48"/>
      <c r="C206" s="48"/>
      <c r="D206" s="48"/>
      <c r="J206" s="48"/>
      <c r="K206" s="48"/>
      <c r="L206" s="48"/>
    </row>
    <row r="207" spans="2:197" s="3" customFormat="1">
      <c r="B207" s="48"/>
      <c r="C207" s="48"/>
      <c r="D207" s="48"/>
      <c r="J207" s="48"/>
      <c r="K207" s="48"/>
      <c r="L207" s="48"/>
    </row>
    <row r="208" spans="2:197" s="3" customFormat="1">
      <c r="B208" s="48"/>
      <c r="C208" s="48"/>
      <c r="D208" s="48"/>
      <c r="J208" s="48"/>
      <c r="K208" s="48"/>
      <c r="L208" s="48"/>
    </row>
    <row r="211" spans="1:212">
      <c r="C211" s="48" t="s">
        <v>665</v>
      </c>
    </row>
    <row r="212" spans="1:212">
      <c r="C212" s="48">
        <f t="shared" ref="C212:C251" si="39">C139</f>
        <v>0</v>
      </c>
    </row>
    <row r="213" spans="1:212">
      <c r="C213" s="48">
        <f t="shared" si="39"/>
        <v>0</v>
      </c>
      <c r="F213" s="59">
        <v>2</v>
      </c>
      <c r="G213" s="59">
        <v>3</v>
      </c>
      <c r="H213" s="59">
        <v>4</v>
      </c>
      <c r="I213" s="59">
        <v>5</v>
      </c>
      <c r="J213" s="59">
        <v>6</v>
      </c>
      <c r="K213" s="59">
        <v>7</v>
      </c>
      <c r="L213" s="59">
        <v>8</v>
      </c>
      <c r="M213" s="59">
        <v>9</v>
      </c>
      <c r="N213" s="59">
        <v>10</v>
      </c>
      <c r="O213" s="59">
        <v>11</v>
      </c>
      <c r="P213" s="59">
        <v>12</v>
      </c>
      <c r="Q213" s="59">
        <v>13</v>
      </c>
      <c r="R213" s="59">
        <v>14</v>
      </c>
      <c r="S213" s="59">
        <v>15</v>
      </c>
      <c r="T213" s="59">
        <v>16</v>
      </c>
      <c r="U213" s="59">
        <v>17</v>
      </c>
      <c r="V213" s="59">
        <v>18</v>
      </c>
      <c r="W213" s="59">
        <v>19</v>
      </c>
      <c r="X213" s="59">
        <v>20</v>
      </c>
      <c r="Y213" s="59">
        <v>21</v>
      </c>
      <c r="Z213" s="59">
        <v>22</v>
      </c>
      <c r="AA213" s="59">
        <v>23</v>
      </c>
      <c r="AB213" s="59">
        <v>24</v>
      </c>
      <c r="AC213" s="59">
        <v>25</v>
      </c>
      <c r="AD213" s="59">
        <v>26</v>
      </c>
      <c r="AE213" s="59">
        <v>27</v>
      </c>
      <c r="AF213" s="59">
        <v>28</v>
      </c>
      <c r="AG213" s="59">
        <v>29</v>
      </c>
      <c r="AH213" s="59">
        <v>30</v>
      </c>
      <c r="AI213" s="59">
        <v>31</v>
      </c>
      <c r="AJ213" s="59">
        <v>32</v>
      </c>
      <c r="AK213" s="59">
        <v>33</v>
      </c>
      <c r="AL213" s="59">
        <v>34</v>
      </c>
      <c r="AM213" s="59">
        <v>35</v>
      </c>
      <c r="AN213" s="59">
        <v>36</v>
      </c>
      <c r="AO213" s="59">
        <v>37</v>
      </c>
      <c r="AP213" s="59">
        <v>38</v>
      </c>
      <c r="AQ213" s="59">
        <v>39</v>
      </c>
      <c r="AR213" s="59">
        <v>40</v>
      </c>
      <c r="AS213" s="59">
        <v>41</v>
      </c>
      <c r="AT213" s="59">
        <v>42</v>
      </c>
      <c r="AU213" s="59">
        <v>43</v>
      </c>
      <c r="AV213" s="59">
        <v>44</v>
      </c>
      <c r="AW213" s="59">
        <v>45</v>
      </c>
      <c r="AX213" s="59">
        <v>46</v>
      </c>
      <c r="AY213" s="59">
        <v>47</v>
      </c>
      <c r="AZ213" s="59">
        <v>48</v>
      </c>
      <c r="BA213" s="59">
        <v>49</v>
      </c>
      <c r="BB213" s="59">
        <v>50</v>
      </c>
      <c r="BC213" s="59">
        <v>51</v>
      </c>
      <c r="BD213" s="59">
        <v>52</v>
      </c>
      <c r="BE213" s="59">
        <v>53</v>
      </c>
      <c r="BF213" s="59">
        <v>54</v>
      </c>
      <c r="BG213" s="59">
        <v>55</v>
      </c>
      <c r="BH213" s="59">
        <v>56</v>
      </c>
      <c r="BI213" s="59">
        <v>57</v>
      </c>
      <c r="BJ213" s="59">
        <v>58</v>
      </c>
      <c r="BK213" s="59">
        <v>59</v>
      </c>
      <c r="BL213" s="59">
        <v>60</v>
      </c>
      <c r="BM213" s="59">
        <v>61</v>
      </c>
      <c r="BN213" s="59">
        <v>62</v>
      </c>
      <c r="BO213" s="59">
        <v>63</v>
      </c>
      <c r="BP213" s="59">
        <v>64</v>
      </c>
      <c r="BQ213" s="59">
        <v>65</v>
      </c>
      <c r="BR213" s="59">
        <v>66</v>
      </c>
      <c r="BS213" s="59">
        <v>67</v>
      </c>
      <c r="BT213" s="59">
        <v>68</v>
      </c>
      <c r="BU213" s="59">
        <v>69</v>
      </c>
      <c r="BV213" s="59">
        <v>70</v>
      </c>
      <c r="BW213" s="59">
        <v>71</v>
      </c>
      <c r="BX213" s="59">
        <v>72</v>
      </c>
      <c r="BY213" s="59">
        <v>73</v>
      </c>
      <c r="BZ213" s="59">
        <v>74</v>
      </c>
      <c r="CA213" s="59">
        <v>75</v>
      </c>
      <c r="CB213" s="59">
        <v>76</v>
      </c>
      <c r="CC213" s="59">
        <v>77</v>
      </c>
      <c r="CD213" s="59">
        <v>78</v>
      </c>
      <c r="CE213" s="59">
        <v>79</v>
      </c>
      <c r="CF213" s="59">
        <v>80</v>
      </c>
      <c r="CG213" s="59">
        <v>81</v>
      </c>
      <c r="CH213" s="59">
        <v>82</v>
      </c>
      <c r="CI213" s="59">
        <v>83</v>
      </c>
      <c r="CJ213" s="59">
        <v>84</v>
      </c>
      <c r="CK213" s="59">
        <v>85</v>
      </c>
      <c r="CL213" s="59">
        <v>86</v>
      </c>
      <c r="CM213" s="59">
        <v>87</v>
      </c>
      <c r="CN213" s="59">
        <v>88</v>
      </c>
      <c r="CO213" s="59">
        <v>89</v>
      </c>
      <c r="CP213" s="59">
        <v>90</v>
      </c>
      <c r="CQ213" s="59">
        <v>91</v>
      </c>
      <c r="CR213" s="59">
        <v>92</v>
      </c>
      <c r="CS213" s="59">
        <v>93</v>
      </c>
      <c r="CT213" s="59">
        <v>94</v>
      </c>
      <c r="CU213" s="59">
        <v>95</v>
      </c>
      <c r="CV213" s="59">
        <v>96</v>
      </c>
      <c r="CW213" s="59">
        <v>97</v>
      </c>
      <c r="CX213" s="59">
        <v>98</v>
      </c>
      <c r="CY213" s="59">
        <v>99</v>
      </c>
      <c r="CZ213" s="59">
        <v>100</v>
      </c>
      <c r="DA213" s="59">
        <v>101</v>
      </c>
      <c r="DB213" s="59">
        <v>102</v>
      </c>
      <c r="DC213" s="59">
        <v>103</v>
      </c>
      <c r="DD213" s="59">
        <v>104</v>
      </c>
      <c r="DE213" s="59">
        <v>105</v>
      </c>
      <c r="DF213" s="59">
        <v>106</v>
      </c>
      <c r="DG213" s="59">
        <v>107</v>
      </c>
      <c r="DH213" s="59">
        <v>108</v>
      </c>
      <c r="DI213" s="59">
        <v>109</v>
      </c>
      <c r="DJ213" s="59">
        <v>110</v>
      </c>
      <c r="DK213" s="59">
        <v>111</v>
      </c>
      <c r="DL213" s="59">
        <v>112</v>
      </c>
      <c r="DM213" s="59">
        <v>113</v>
      </c>
      <c r="DN213" s="59">
        <v>114</v>
      </c>
      <c r="DO213" s="59">
        <v>115</v>
      </c>
      <c r="DP213" s="59">
        <v>116</v>
      </c>
      <c r="DQ213" s="59">
        <v>117</v>
      </c>
      <c r="DR213" s="59">
        <v>118</v>
      </c>
      <c r="DS213" s="59">
        <v>119</v>
      </c>
      <c r="DT213" s="59">
        <v>120</v>
      </c>
      <c r="DU213" s="59">
        <v>121</v>
      </c>
      <c r="DV213" s="59">
        <v>122</v>
      </c>
      <c r="DW213" s="59">
        <v>123</v>
      </c>
      <c r="DX213" s="59">
        <v>124</v>
      </c>
      <c r="DY213" s="59">
        <v>125</v>
      </c>
      <c r="DZ213" s="59">
        <v>126</v>
      </c>
      <c r="EA213" s="59">
        <v>127</v>
      </c>
      <c r="EB213" s="59">
        <v>128</v>
      </c>
      <c r="EC213" s="59">
        <v>129</v>
      </c>
      <c r="ED213" s="59">
        <v>130</v>
      </c>
      <c r="EE213" s="59">
        <v>131</v>
      </c>
      <c r="EF213" s="59">
        <v>132</v>
      </c>
      <c r="EG213" s="59">
        <v>133</v>
      </c>
      <c r="EH213" s="59">
        <v>134</v>
      </c>
      <c r="EI213" s="59">
        <v>135</v>
      </c>
      <c r="EJ213" s="59">
        <v>136</v>
      </c>
      <c r="EK213" s="59">
        <v>137</v>
      </c>
      <c r="EL213" s="59">
        <v>138</v>
      </c>
      <c r="EM213" s="59">
        <v>139</v>
      </c>
      <c r="EN213" s="59">
        <v>140</v>
      </c>
      <c r="EO213" s="59">
        <v>141</v>
      </c>
      <c r="EP213" s="59">
        <v>142</v>
      </c>
      <c r="EQ213" s="59">
        <v>143</v>
      </c>
      <c r="ER213" s="59">
        <v>144</v>
      </c>
      <c r="ES213" s="59">
        <v>145</v>
      </c>
      <c r="ET213" s="59">
        <v>146</v>
      </c>
      <c r="EU213" s="59">
        <v>147</v>
      </c>
      <c r="EV213" s="59">
        <v>148</v>
      </c>
      <c r="EW213" s="59">
        <v>149</v>
      </c>
      <c r="EX213" s="59">
        <v>150</v>
      </c>
      <c r="EY213" s="59">
        <v>151</v>
      </c>
      <c r="EZ213" s="59">
        <v>152</v>
      </c>
      <c r="FA213" s="59">
        <v>153</v>
      </c>
      <c r="FB213" s="59">
        <v>154</v>
      </c>
      <c r="FC213" s="59">
        <v>155</v>
      </c>
      <c r="FD213" s="59">
        <v>156</v>
      </c>
      <c r="FE213" s="59">
        <v>157</v>
      </c>
      <c r="FF213" s="59">
        <v>158</v>
      </c>
      <c r="FG213" s="59">
        <v>159</v>
      </c>
      <c r="FH213" s="59">
        <v>160</v>
      </c>
      <c r="FI213" s="59">
        <v>161</v>
      </c>
      <c r="FJ213" s="59">
        <v>162</v>
      </c>
      <c r="FK213" s="59">
        <v>163</v>
      </c>
      <c r="FL213" s="59">
        <v>164</v>
      </c>
      <c r="FM213" s="59">
        <v>165</v>
      </c>
      <c r="FN213" s="59">
        <v>166</v>
      </c>
      <c r="FO213" s="59">
        <v>167</v>
      </c>
      <c r="FP213" s="59">
        <v>168</v>
      </c>
      <c r="FQ213" s="59">
        <v>169</v>
      </c>
      <c r="FR213" s="59">
        <v>170</v>
      </c>
      <c r="FS213" s="59">
        <v>171</v>
      </c>
      <c r="FT213" s="59">
        <v>172</v>
      </c>
      <c r="FU213" s="59">
        <v>173</v>
      </c>
      <c r="FV213" s="59">
        <v>174</v>
      </c>
      <c r="FW213" s="59">
        <v>175</v>
      </c>
      <c r="FX213" s="59">
        <v>176</v>
      </c>
      <c r="FY213" s="59">
        <v>177</v>
      </c>
      <c r="FZ213" s="59">
        <v>178</v>
      </c>
      <c r="GA213" s="59">
        <v>179</v>
      </c>
      <c r="GB213" s="59">
        <v>180</v>
      </c>
      <c r="GC213" s="59">
        <v>181</v>
      </c>
      <c r="GD213" s="59">
        <v>182</v>
      </c>
      <c r="GE213" s="59">
        <v>183</v>
      </c>
      <c r="GF213" s="59">
        <v>184</v>
      </c>
      <c r="GG213" s="59">
        <v>185</v>
      </c>
      <c r="GH213" s="59">
        <v>186</v>
      </c>
      <c r="GI213" s="59">
        <v>187</v>
      </c>
      <c r="GJ213" s="59">
        <v>188</v>
      </c>
      <c r="GK213" s="59">
        <v>189</v>
      </c>
      <c r="GL213" s="59">
        <v>190</v>
      </c>
      <c r="GM213" s="59">
        <v>191</v>
      </c>
      <c r="GN213" s="59">
        <v>192</v>
      </c>
      <c r="GO213" s="59">
        <v>193</v>
      </c>
      <c r="GP213" s="59">
        <v>194</v>
      </c>
      <c r="GQ213" s="59">
        <v>195</v>
      </c>
      <c r="GR213" s="59">
        <v>196</v>
      </c>
      <c r="GS213" s="59">
        <v>197</v>
      </c>
      <c r="GT213" s="59">
        <v>198</v>
      </c>
      <c r="GU213" s="59">
        <v>199</v>
      </c>
      <c r="GV213" s="59">
        <v>200</v>
      </c>
      <c r="GW213" s="59">
        <v>201</v>
      </c>
      <c r="GX213" s="59">
        <v>202</v>
      </c>
      <c r="GY213" s="59">
        <v>203</v>
      </c>
      <c r="GZ213" s="59">
        <v>204</v>
      </c>
      <c r="HA213" s="59">
        <v>205</v>
      </c>
      <c r="HD213" s="5"/>
    </row>
    <row r="214" spans="1:212">
      <c r="B214" s="48">
        <v>1</v>
      </c>
      <c r="C214" s="48" t="str">
        <f t="shared" si="39"/>
        <v>Period</v>
      </c>
      <c r="D214" s="48" t="str">
        <f t="shared" ref="D214:D251" si="40">D141</f>
        <v>Process</v>
      </c>
      <c r="E214" s="48" t="s">
        <v>663</v>
      </c>
      <c r="F214" s="48" t="s">
        <v>666</v>
      </c>
      <c r="G214" s="60" t="s">
        <v>667</v>
      </c>
      <c r="H214" s="59" t="s">
        <v>564</v>
      </c>
      <c r="I214" s="59" t="s">
        <v>575</v>
      </c>
      <c r="J214" s="59" t="s">
        <v>581</v>
      </c>
      <c r="K214" s="59" t="s">
        <v>582</v>
      </c>
      <c r="L214" s="59" t="s">
        <v>583</v>
      </c>
      <c r="M214" s="59" t="s">
        <v>584</v>
      </c>
      <c r="N214" s="59" t="s">
        <v>585</v>
      </c>
      <c r="O214" s="59" t="s">
        <v>586</v>
      </c>
      <c r="P214" s="59" t="s">
        <v>587</v>
      </c>
      <c r="Q214" s="59" t="s">
        <v>565</v>
      </c>
      <c r="R214" s="59" t="s">
        <v>566</v>
      </c>
      <c r="S214" s="59" t="s">
        <v>567</v>
      </c>
      <c r="T214" s="59" t="s">
        <v>568</v>
      </c>
      <c r="U214" s="59" t="s">
        <v>569</v>
      </c>
      <c r="V214" s="59" t="s">
        <v>570</v>
      </c>
      <c r="W214" s="59" t="s">
        <v>571</v>
      </c>
      <c r="X214" s="59" t="s">
        <v>572</v>
      </c>
      <c r="Y214" s="59" t="s">
        <v>573</v>
      </c>
      <c r="Z214" s="59" t="s">
        <v>574</v>
      </c>
      <c r="AA214" s="59" t="s">
        <v>576</v>
      </c>
      <c r="AB214" s="59" t="s">
        <v>577</v>
      </c>
      <c r="AC214" s="59" t="s">
        <v>578</v>
      </c>
      <c r="AD214" s="59" t="s">
        <v>579</v>
      </c>
      <c r="AE214" s="59" t="s">
        <v>580</v>
      </c>
      <c r="AF214" s="59" t="s">
        <v>538</v>
      </c>
      <c r="AG214" s="59" t="s">
        <v>539</v>
      </c>
      <c r="AH214" s="59" t="s">
        <v>550</v>
      </c>
      <c r="AI214" s="59" t="s">
        <v>556</v>
      </c>
      <c r="AJ214" s="59" t="s">
        <v>557</v>
      </c>
      <c r="AK214" s="59" t="s">
        <v>558</v>
      </c>
      <c r="AL214" s="59" t="s">
        <v>559</v>
      </c>
      <c r="AM214" s="59" t="s">
        <v>560</v>
      </c>
      <c r="AN214" s="59" t="s">
        <v>561</v>
      </c>
      <c r="AO214" s="59" t="s">
        <v>562</v>
      </c>
      <c r="AP214" s="59" t="s">
        <v>540</v>
      </c>
      <c r="AQ214" s="59" t="s">
        <v>541</v>
      </c>
      <c r="AR214" s="59" t="s">
        <v>542</v>
      </c>
      <c r="AS214" s="59" t="s">
        <v>543</v>
      </c>
      <c r="AT214" s="59" t="s">
        <v>544</v>
      </c>
      <c r="AU214" s="59" t="s">
        <v>545</v>
      </c>
      <c r="AV214" s="59" t="s">
        <v>546</v>
      </c>
      <c r="AW214" s="59" t="s">
        <v>547</v>
      </c>
      <c r="AX214" s="59" t="s">
        <v>548</v>
      </c>
      <c r="AY214" s="59" t="s">
        <v>549</v>
      </c>
      <c r="AZ214" s="59" t="s">
        <v>551</v>
      </c>
      <c r="BA214" s="59" t="s">
        <v>552</v>
      </c>
      <c r="BB214" s="59" t="s">
        <v>553</v>
      </c>
      <c r="BC214" s="59" t="s">
        <v>554</v>
      </c>
      <c r="BD214" s="59" t="s">
        <v>555</v>
      </c>
      <c r="BE214" s="59" t="s">
        <v>438</v>
      </c>
      <c r="BF214" s="59" t="s">
        <v>463</v>
      </c>
      <c r="BG214" s="59" t="s">
        <v>464</v>
      </c>
      <c r="BH214" s="59" t="s">
        <v>475</v>
      </c>
      <c r="BI214" s="59" t="s">
        <v>481</v>
      </c>
      <c r="BJ214" s="59" t="s">
        <v>482</v>
      </c>
      <c r="BK214" s="59" t="s">
        <v>483</v>
      </c>
      <c r="BL214" s="59" t="s">
        <v>484</v>
      </c>
      <c r="BM214" s="59" t="s">
        <v>485</v>
      </c>
      <c r="BN214" s="59" t="s">
        <v>486</v>
      </c>
      <c r="BO214" s="59" t="s">
        <v>487</v>
      </c>
      <c r="BP214" s="59" t="s">
        <v>465</v>
      </c>
      <c r="BQ214" s="59" t="s">
        <v>466</v>
      </c>
      <c r="BR214" s="59" t="s">
        <v>467</v>
      </c>
      <c r="BS214" s="59" t="s">
        <v>468</v>
      </c>
      <c r="BT214" s="59" t="s">
        <v>469</v>
      </c>
      <c r="BU214" s="59" t="s">
        <v>470</v>
      </c>
      <c r="BV214" s="59" t="s">
        <v>471</v>
      </c>
      <c r="BW214" s="59" t="s">
        <v>472</v>
      </c>
      <c r="BX214" s="59" t="s">
        <v>473</v>
      </c>
      <c r="BY214" s="59" t="s">
        <v>474</v>
      </c>
      <c r="BZ214" s="59" t="s">
        <v>476</v>
      </c>
      <c r="CA214" s="59" t="s">
        <v>477</v>
      </c>
      <c r="CB214" s="59" t="s">
        <v>478</v>
      </c>
      <c r="CC214" s="59" t="s">
        <v>479</v>
      </c>
      <c r="CD214" s="59" t="s">
        <v>480</v>
      </c>
      <c r="CE214" s="59" t="s">
        <v>668</v>
      </c>
      <c r="CF214" s="59" t="s">
        <v>439</v>
      </c>
      <c r="CG214" s="59" t="s">
        <v>450</v>
      </c>
      <c r="CH214" s="59" t="s">
        <v>456</v>
      </c>
      <c r="CI214" s="59" t="s">
        <v>457</v>
      </c>
      <c r="CJ214" s="59" t="s">
        <v>458</v>
      </c>
      <c r="CK214" s="59" t="s">
        <v>459</v>
      </c>
      <c r="CL214" s="59" t="s">
        <v>460</v>
      </c>
      <c r="CM214" s="59" t="s">
        <v>461</v>
      </c>
      <c r="CN214" s="59" t="s">
        <v>462</v>
      </c>
      <c r="CO214" s="59" t="s">
        <v>440</v>
      </c>
      <c r="CP214" s="59" t="s">
        <v>441</v>
      </c>
      <c r="CQ214" s="59" t="s">
        <v>442</v>
      </c>
      <c r="CR214" s="59" t="s">
        <v>443</v>
      </c>
      <c r="CS214" s="59" t="s">
        <v>444</v>
      </c>
      <c r="CT214" s="59" t="s">
        <v>445</v>
      </c>
      <c r="CU214" s="59" t="s">
        <v>446</v>
      </c>
      <c r="CV214" s="59" t="s">
        <v>447</v>
      </c>
      <c r="CW214" s="59" t="s">
        <v>448</v>
      </c>
      <c r="CX214" s="59" t="s">
        <v>449</v>
      </c>
      <c r="CY214" s="59" t="s">
        <v>451</v>
      </c>
      <c r="CZ214" s="59" t="s">
        <v>452</v>
      </c>
      <c r="DA214" s="59" t="s">
        <v>453</v>
      </c>
      <c r="DB214" s="59" t="s">
        <v>454</v>
      </c>
      <c r="DC214" s="59" t="s">
        <v>455</v>
      </c>
      <c r="DD214" s="59" t="s">
        <v>588</v>
      </c>
      <c r="DE214" s="60" t="s">
        <v>669</v>
      </c>
      <c r="DF214" s="59" t="s">
        <v>615</v>
      </c>
      <c r="DG214" s="59" t="s">
        <v>626</v>
      </c>
      <c r="DH214" s="59" t="s">
        <v>632</v>
      </c>
      <c r="DI214" s="59" t="s">
        <v>633</v>
      </c>
      <c r="DJ214" s="59" t="s">
        <v>634</v>
      </c>
      <c r="DK214" s="59" t="s">
        <v>635</v>
      </c>
      <c r="DL214" s="59" t="s">
        <v>636</v>
      </c>
      <c r="DM214" s="59" t="s">
        <v>637</v>
      </c>
      <c r="DN214" s="59" t="s">
        <v>638</v>
      </c>
      <c r="DO214" s="59" t="s">
        <v>616</v>
      </c>
      <c r="DP214" s="59" t="s">
        <v>617</v>
      </c>
      <c r="DQ214" s="59" t="s">
        <v>618</v>
      </c>
      <c r="DR214" s="59" t="s">
        <v>619</v>
      </c>
      <c r="DS214" s="59" t="s">
        <v>620</v>
      </c>
      <c r="DT214" s="59" t="s">
        <v>621</v>
      </c>
      <c r="DU214" s="59" t="s">
        <v>622</v>
      </c>
      <c r="DV214" s="59" t="s">
        <v>623</v>
      </c>
      <c r="DW214" s="59" t="s">
        <v>624</v>
      </c>
      <c r="DX214" s="59" t="s">
        <v>625</v>
      </c>
      <c r="DY214" s="59" t="s">
        <v>627</v>
      </c>
      <c r="DZ214" s="59" t="s">
        <v>628</v>
      </c>
      <c r="EA214" s="59" t="s">
        <v>629</v>
      </c>
      <c r="EB214" s="59" t="s">
        <v>630</v>
      </c>
      <c r="EC214" s="59" t="s">
        <v>631</v>
      </c>
      <c r="ED214" s="59" t="s">
        <v>589</v>
      </c>
      <c r="EE214" s="59" t="s">
        <v>590</v>
      </c>
      <c r="EF214" s="59" t="s">
        <v>601</v>
      </c>
      <c r="EG214" s="59" t="s">
        <v>607</v>
      </c>
      <c r="EH214" s="59" t="s">
        <v>608</v>
      </c>
      <c r="EI214" s="59" t="s">
        <v>609</v>
      </c>
      <c r="EJ214" s="59" t="s">
        <v>610</v>
      </c>
      <c r="EK214" s="59" t="s">
        <v>611</v>
      </c>
      <c r="EL214" s="59" t="s">
        <v>612</v>
      </c>
      <c r="EM214" s="59" t="s">
        <v>613</v>
      </c>
      <c r="EN214" s="59" t="s">
        <v>591</v>
      </c>
      <c r="EO214" s="59" t="s">
        <v>592</v>
      </c>
      <c r="EP214" s="59" t="s">
        <v>593</v>
      </c>
      <c r="EQ214" s="59" t="s">
        <v>594</v>
      </c>
      <c r="ER214" s="59" t="s">
        <v>595</v>
      </c>
      <c r="ES214" s="59" t="s">
        <v>596</v>
      </c>
      <c r="ET214" s="59" t="s">
        <v>597</v>
      </c>
      <c r="EU214" s="59" t="s">
        <v>598</v>
      </c>
      <c r="EV214" s="59" t="s">
        <v>599</v>
      </c>
      <c r="EW214" s="59" t="s">
        <v>600</v>
      </c>
      <c r="EX214" s="59" t="s">
        <v>602</v>
      </c>
      <c r="EY214" s="59" t="s">
        <v>603</v>
      </c>
      <c r="EZ214" s="59" t="s">
        <v>604</v>
      </c>
      <c r="FA214" s="59" t="s">
        <v>605</v>
      </c>
      <c r="FB214" s="59" t="s">
        <v>606</v>
      </c>
      <c r="FC214" s="59" t="s">
        <v>670</v>
      </c>
      <c r="FD214" s="60" t="s">
        <v>671</v>
      </c>
      <c r="FE214" s="59" t="s">
        <v>513</v>
      </c>
      <c r="FF214" s="59" t="s">
        <v>524</v>
      </c>
      <c r="FG214" s="59" t="s">
        <v>530</v>
      </c>
      <c r="FH214" s="59" t="s">
        <v>531</v>
      </c>
      <c r="FI214" s="59" t="s">
        <v>532</v>
      </c>
      <c r="FJ214" s="59" t="s">
        <v>533</v>
      </c>
      <c r="FK214" s="59" t="s">
        <v>534</v>
      </c>
      <c r="FL214" s="59" t="s">
        <v>535</v>
      </c>
      <c r="FM214" s="59" t="s">
        <v>536</v>
      </c>
      <c r="FN214" s="59" t="s">
        <v>514</v>
      </c>
      <c r="FO214" s="59" t="s">
        <v>515</v>
      </c>
      <c r="FP214" s="59" t="s">
        <v>516</v>
      </c>
      <c r="FQ214" s="59" t="s">
        <v>517</v>
      </c>
      <c r="FR214" s="59" t="s">
        <v>518</v>
      </c>
      <c r="FS214" s="59" t="s">
        <v>519</v>
      </c>
      <c r="FT214" s="59" t="s">
        <v>520</v>
      </c>
      <c r="FU214" s="59" t="s">
        <v>521</v>
      </c>
      <c r="FV214" s="59" t="s">
        <v>522</v>
      </c>
      <c r="FW214" s="59" t="s">
        <v>523</v>
      </c>
      <c r="FX214" s="59" t="s">
        <v>525</v>
      </c>
      <c r="FY214" s="59" t="s">
        <v>526</v>
      </c>
      <c r="FZ214" s="59" t="s">
        <v>527</v>
      </c>
      <c r="GA214" s="59" t="s">
        <v>528</v>
      </c>
      <c r="GB214" s="59" t="s">
        <v>529</v>
      </c>
      <c r="GC214" s="59" t="s">
        <v>672</v>
      </c>
      <c r="GD214" s="59" t="s">
        <v>488</v>
      </c>
      <c r="GE214" s="59" t="s">
        <v>499</v>
      </c>
      <c r="GF214" s="59" t="s">
        <v>505</v>
      </c>
      <c r="GG214" s="59" t="s">
        <v>506</v>
      </c>
      <c r="GH214" s="59" t="s">
        <v>507</v>
      </c>
      <c r="GI214" s="59" t="s">
        <v>508</v>
      </c>
      <c r="GJ214" s="59" t="s">
        <v>509</v>
      </c>
      <c r="GK214" s="59" t="s">
        <v>510</v>
      </c>
      <c r="GL214" s="59" t="s">
        <v>511</v>
      </c>
      <c r="GM214" s="59" t="s">
        <v>489</v>
      </c>
      <c r="GN214" s="59" t="s">
        <v>490</v>
      </c>
      <c r="GO214" s="59" t="s">
        <v>491</v>
      </c>
      <c r="GP214" s="59" t="s">
        <v>492</v>
      </c>
      <c r="GQ214" s="59" t="s">
        <v>493</v>
      </c>
      <c r="GR214" s="59" t="s">
        <v>494</v>
      </c>
      <c r="GS214" s="59" t="s">
        <v>495</v>
      </c>
      <c r="GT214" s="59" t="s">
        <v>496</v>
      </c>
      <c r="GU214" s="59" t="s">
        <v>497</v>
      </c>
      <c r="GV214" s="59" t="s">
        <v>498</v>
      </c>
      <c r="GW214" s="59" t="s">
        <v>500</v>
      </c>
      <c r="GX214" s="59" t="s">
        <v>501</v>
      </c>
      <c r="GY214" s="59" t="s">
        <v>502</v>
      </c>
      <c r="GZ214" s="59" t="s">
        <v>503</v>
      </c>
      <c r="HA214" s="59" t="s">
        <v>504</v>
      </c>
    </row>
    <row r="215" spans="1:212">
      <c r="A215" t="str">
        <f>VLOOKUP(D215, TechList, 6, FALSE)</f>
        <v>Dummy</v>
      </c>
      <c r="B215" s="48">
        <v>2</v>
      </c>
      <c r="C215" s="48" t="str">
        <f t="shared" si="39"/>
        <v>'2050</v>
      </c>
      <c r="D215" s="48" t="str">
        <f t="shared" si="40"/>
        <v>ELC-REN-SPV-OUT</v>
      </c>
      <c r="E215" s="48" t="str">
        <f t="shared" ref="E215:E251" si="41">E142</f>
        <v>ELC</v>
      </c>
      <c r="F215" s="59">
        <f t="shared" ref="F215:O224" si="42">IFERROR(HLOOKUP(F$214,TS_ELC_GNR_1,$B215,FALSE),0)</f>
        <v>0</v>
      </c>
      <c r="G215" s="59">
        <f t="shared" si="42"/>
        <v>0</v>
      </c>
      <c r="H215" s="59">
        <f t="shared" si="42"/>
        <v>0</v>
      </c>
      <c r="I215" s="59">
        <f t="shared" si="42"/>
        <v>0</v>
      </c>
      <c r="J215" s="59">
        <f t="shared" si="42"/>
        <v>0</v>
      </c>
      <c r="K215" s="59">
        <f t="shared" si="42"/>
        <v>0</v>
      </c>
      <c r="L215" s="59">
        <f t="shared" si="42"/>
        <v>21.937960923627902</v>
      </c>
      <c r="M215" s="59">
        <f t="shared" si="42"/>
        <v>241.567433040586</v>
      </c>
      <c r="N215" s="59">
        <f t="shared" si="42"/>
        <v>1082.54342368638</v>
      </c>
      <c r="O215" s="59">
        <f t="shared" si="42"/>
        <v>2592.2149487497099</v>
      </c>
      <c r="P215" s="59">
        <f t="shared" ref="P215:Y224" si="43">IFERROR(HLOOKUP(P$214,TS_ELC_GNR_1,$B215,FALSE),0)</f>
        <v>4088.39387825637</v>
      </c>
      <c r="Q215" s="59">
        <f t="shared" si="43"/>
        <v>5414.7285146213699</v>
      </c>
      <c r="R215" s="59">
        <f t="shared" si="43"/>
        <v>6237.58944641793</v>
      </c>
      <c r="S215" s="59">
        <f t="shared" si="43"/>
        <v>6208.4929139628402</v>
      </c>
      <c r="T215" s="59">
        <f t="shared" si="43"/>
        <v>6457.3063705431196</v>
      </c>
      <c r="U215" s="59">
        <f t="shared" si="43"/>
        <v>5651.4236214887196</v>
      </c>
      <c r="V215" s="59">
        <f t="shared" si="43"/>
        <v>4802.9017718464102</v>
      </c>
      <c r="W215" s="59">
        <f t="shared" si="43"/>
        <v>3382.8560620826902</v>
      </c>
      <c r="X215" s="59">
        <f t="shared" si="43"/>
        <v>1819.7388668420999</v>
      </c>
      <c r="Y215" s="59">
        <f t="shared" si="43"/>
        <v>638.44963271132303</v>
      </c>
      <c r="Z215" s="59">
        <f t="shared" ref="Z215:AI224" si="44">IFERROR(HLOOKUP(Z$214,TS_ELC_GNR_1,$B215,FALSE),0)</f>
        <v>122.582729261183</v>
      </c>
      <c r="AA215" s="59">
        <f t="shared" si="44"/>
        <v>0</v>
      </c>
      <c r="AB215" s="59">
        <f t="shared" si="44"/>
        <v>0</v>
      </c>
      <c r="AC215" s="59">
        <f t="shared" si="44"/>
        <v>0</v>
      </c>
      <c r="AD215" s="59">
        <f t="shared" si="44"/>
        <v>0</v>
      </c>
      <c r="AE215" s="59">
        <f t="shared" si="44"/>
        <v>0</v>
      </c>
      <c r="AF215" s="59">
        <f t="shared" si="44"/>
        <v>0</v>
      </c>
      <c r="AG215" s="59">
        <f t="shared" si="44"/>
        <v>0</v>
      </c>
      <c r="AH215" s="59">
        <f t="shared" si="44"/>
        <v>0</v>
      </c>
      <c r="AI215" s="59">
        <f t="shared" si="44"/>
        <v>0</v>
      </c>
      <c r="AJ215" s="59">
        <f t="shared" ref="AJ215:AS224" si="45">IFERROR(HLOOKUP(AJ$214,TS_ELC_GNR_1,$B215,FALSE),0)</f>
        <v>0</v>
      </c>
      <c r="AK215" s="59">
        <f t="shared" si="45"/>
        <v>9.8436943799120495</v>
      </c>
      <c r="AL215" s="59">
        <f t="shared" si="45"/>
        <v>115.853590740917</v>
      </c>
      <c r="AM215" s="59">
        <f t="shared" si="45"/>
        <v>499.75195180479699</v>
      </c>
      <c r="AN215" s="59">
        <f t="shared" si="45"/>
        <v>1174.7228075225701</v>
      </c>
      <c r="AO215" s="59">
        <f t="shared" si="45"/>
        <v>1763.2853593488001</v>
      </c>
      <c r="AP215" s="59">
        <f t="shared" si="45"/>
        <v>2279.6875112348998</v>
      </c>
      <c r="AQ215" s="59">
        <f t="shared" si="45"/>
        <v>2638.70494809621</v>
      </c>
      <c r="AR215" s="59">
        <f t="shared" si="45"/>
        <v>2783.24309857871</v>
      </c>
      <c r="AS215" s="59">
        <f t="shared" si="45"/>
        <v>2543.4710658036302</v>
      </c>
      <c r="AT215" s="59">
        <f t="shared" ref="AT215:BC224" si="46">IFERROR(HLOOKUP(AT$214,TS_ELC_GNR_1,$B215,FALSE),0)</f>
        <v>2401.20365713917</v>
      </c>
      <c r="AU215" s="59">
        <f t="shared" si="46"/>
        <v>1980.6245220727301</v>
      </c>
      <c r="AV215" s="59">
        <f t="shared" si="46"/>
        <v>1388.5500420947001</v>
      </c>
      <c r="AW215" s="59">
        <f t="shared" si="46"/>
        <v>742.86432015098001</v>
      </c>
      <c r="AX215" s="59">
        <f t="shared" si="46"/>
        <v>256.479430383286</v>
      </c>
      <c r="AY215" s="59">
        <f t="shared" si="46"/>
        <v>44.9400968872568</v>
      </c>
      <c r="AZ215" s="59">
        <f t="shared" si="46"/>
        <v>0</v>
      </c>
      <c r="BA215" s="59">
        <f t="shared" si="46"/>
        <v>0</v>
      </c>
      <c r="BB215" s="59">
        <f t="shared" si="46"/>
        <v>0</v>
      </c>
      <c r="BC215" s="59">
        <f t="shared" si="46"/>
        <v>0</v>
      </c>
      <c r="BD215" s="59">
        <f t="shared" ref="BD215:BM224" si="47">IFERROR(HLOOKUP(BD$214,TS_ELC_GNR_1,$B215,FALSE),0)</f>
        <v>0</v>
      </c>
      <c r="BE215" s="59">
        <f t="shared" si="47"/>
        <v>0</v>
      </c>
      <c r="BF215" s="59">
        <f t="shared" si="47"/>
        <v>0</v>
      </c>
      <c r="BG215" s="59">
        <f t="shared" si="47"/>
        <v>0</v>
      </c>
      <c r="BH215" s="59">
        <f t="shared" si="47"/>
        <v>0</v>
      </c>
      <c r="BI215" s="59">
        <f t="shared" si="47"/>
        <v>0</v>
      </c>
      <c r="BJ215" s="59">
        <f t="shared" si="47"/>
        <v>0</v>
      </c>
      <c r="BK215" s="59">
        <f t="shared" si="47"/>
        <v>0</v>
      </c>
      <c r="BL215" s="59">
        <f t="shared" si="47"/>
        <v>8.40758489523758</v>
      </c>
      <c r="BM215" s="59">
        <f t="shared" si="47"/>
        <v>169.28435945722799</v>
      </c>
      <c r="BN215" s="59">
        <f t="shared" ref="BN215:BW224" si="48">IFERROR(HLOOKUP(BN$214,TS_ELC_GNR_1,$B215,FALSE),0)</f>
        <v>807.63946572935299</v>
      </c>
      <c r="BO215" s="59">
        <f t="shared" si="48"/>
        <v>1824.08347056976</v>
      </c>
      <c r="BP215" s="59">
        <f t="shared" si="48"/>
        <v>2770.4901573567699</v>
      </c>
      <c r="BQ215" s="59">
        <f t="shared" si="48"/>
        <v>3271.6184622826099</v>
      </c>
      <c r="BR215" s="59">
        <f t="shared" si="48"/>
        <v>3420.3466326503299</v>
      </c>
      <c r="BS215" s="59">
        <f t="shared" si="48"/>
        <v>3084.63869319984</v>
      </c>
      <c r="BT215" s="59">
        <f t="shared" si="48"/>
        <v>2579.1027167469301</v>
      </c>
      <c r="BU215" s="59">
        <f t="shared" si="48"/>
        <v>1823.6821847625999</v>
      </c>
      <c r="BV215" s="59">
        <f t="shared" si="48"/>
        <v>916.18080421521495</v>
      </c>
      <c r="BW215" s="59">
        <f t="shared" si="48"/>
        <v>163.54338347410601</v>
      </c>
      <c r="BX215" s="59">
        <f t="shared" ref="BX215:CG224" si="49">IFERROR(HLOOKUP(BX$214,TS_ELC_GNR_1,$B215,FALSE),0)</f>
        <v>6.0840106247292702</v>
      </c>
      <c r="BY215" s="59">
        <f t="shared" si="49"/>
        <v>0</v>
      </c>
      <c r="BZ215" s="59">
        <f t="shared" si="49"/>
        <v>0</v>
      </c>
      <c r="CA215" s="59">
        <f t="shared" si="49"/>
        <v>0</v>
      </c>
      <c r="CB215" s="59">
        <f t="shared" si="49"/>
        <v>0</v>
      </c>
      <c r="CC215" s="59">
        <f t="shared" si="49"/>
        <v>0</v>
      </c>
      <c r="CD215" s="59">
        <f t="shared" si="49"/>
        <v>0</v>
      </c>
      <c r="CE215" s="59">
        <f t="shared" si="49"/>
        <v>0</v>
      </c>
      <c r="CF215" s="59">
        <f t="shared" si="49"/>
        <v>0</v>
      </c>
      <c r="CG215" s="59">
        <f t="shared" si="49"/>
        <v>0</v>
      </c>
      <c r="CH215" s="59">
        <f t="shared" ref="CH215:CQ224" si="50">IFERROR(HLOOKUP(CH$214,TS_ELC_GNR_1,$B215,FALSE),0)</f>
        <v>0</v>
      </c>
      <c r="CI215" s="59">
        <f t="shared" si="50"/>
        <v>0</v>
      </c>
      <c r="CJ215" s="59">
        <f t="shared" si="50"/>
        <v>0</v>
      </c>
      <c r="CK215" s="59">
        <f t="shared" si="50"/>
        <v>6.5777155937820204</v>
      </c>
      <c r="CL215" s="59">
        <f t="shared" si="50"/>
        <v>102.245395971978</v>
      </c>
      <c r="CM215" s="59">
        <f t="shared" si="50"/>
        <v>514.069245387519</v>
      </c>
      <c r="CN215" s="59">
        <f t="shared" si="50"/>
        <v>1121.5662858957701</v>
      </c>
      <c r="CO215" s="59">
        <f t="shared" si="50"/>
        <v>1676.33428103092</v>
      </c>
      <c r="CP215" s="59">
        <f t="shared" si="50"/>
        <v>1957.46930746475</v>
      </c>
      <c r="CQ215" s="59">
        <f t="shared" si="50"/>
        <v>1924.3799360724399</v>
      </c>
      <c r="CR215" s="59">
        <f t="shared" ref="CR215:DA224" si="51">IFERROR(HLOOKUP(CR$214,TS_ELC_GNR_1,$B215,FALSE),0)</f>
        <v>1825.5549522092299</v>
      </c>
      <c r="CS215" s="59">
        <f t="shared" si="51"/>
        <v>1530.0874296921199</v>
      </c>
      <c r="CT215" s="59">
        <f t="shared" si="51"/>
        <v>1098.59274869559</v>
      </c>
      <c r="CU215" s="59">
        <f t="shared" si="51"/>
        <v>514.92781037028703</v>
      </c>
      <c r="CV215" s="59">
        <f t="shared" si="51"/>
        <v>109.20738863466001</v>
      </c>
      <c r="CW215" s="59">
        <f t="shared" si="51"/>
        <v>1.0455105838537699</v>
      </c>
      <c r="CX215" s="59">
        <f t="shared" si="51"/>
        <v>0</v>
      </c>
      <c r="CY215" s="59">
        <f t="shared" si="51"/>
        <v>0</v>
      </c>
      <c r="CZ215" s="59">
        <f t="shared" si="51"/>
        <v>0</v>
      </c>
      <c r="DA215" s="59">
        <f t="shared" si="51"/>
        <v>0</v>
      </c>
      <c r="DB215" s="59">
        <f t="shared" ref="DB215:DK224" si="52">IFERROR(HLOOKUP(DB$214,TS_ELC_GNR_1,$B215,FALSE),0)</f>
        <v>0</v>
      </c>
      <c r="DC215" s="59">
        <f t="shared" si="52"/>
        <v>0</v>
      </c>
      <c r="DD215" s="59">
        <f t="shared" si="52"/>
        <v>0</v>
      </c>
      <c r="DE215" s="59">
        <f t="shared" si="52"/>
        <v>0</v>
      </c>
      <c r="DF215" s="59">
        <f t="shared" si="52"/>
        <v>0</v>
      </c>
      <c r="DG215" s="59">
        <f t="shared" si="52"/>
        <v>0</v>
      </c>
      <c r="DH215" s="59">
        <f t="shared" si="52"/>
        <v>0</v>
      </c>
      <c r="DI215" s="59">
        <f t="shared" si="52"/>
        <v>0</v>
      </c>
      <c r="DJ215" s="59">
        <f t="shared" si="52"/>
        <v>0</v>
      </c>
      <c r="DK215" s="59">
        <f t="shared" si="52"/>
        <v>0</v>
      </c>
      <c r="DL215" s="59">
        <f t="shared" ref="DL215:DU224" si="53">IFERROR(HLOOKUP(DL$214,TS_ELC_GNR_1,$B215,FALSE),0)</f>
        <v>82.189835762671095</v>
      </c>
      <c r="DM215" s="59">
        <f t="shared" si="53"/>
        <v>634.82692198108998</v>
      </c>
      <c r="DN215" s="59">
        <f t="shared" si="53"/>
        <v>2165.9529383459098</v>
      </c>
      <c r="DO215" s="59">
        <f t="shared" si="53"/>
        <v>4050.5771312655702</v>
      </c>
      <c r="DP215" s="59">
        <f t="shared" si="53"/>
        <v>5452.5433048546602</v>
      </c>
      <c r="DQ215" s="59">
        <f t="shared" si="53"/>
        <v>6056.4185377515196</v>
      </c>
      <c r="DR215" s="59">
        <f t="shared" si="53"/>
        <v>5910.7797864355798</v>
      </c>
      <c r="DS215" s="59">
        <f t="shared" si="53"/>
        <v>5136.8237937792701</v>
      </c>
      <c r="DT215" s="59">
        <f t="shared" si="53"/>
        <v>3754.6323104384401</v>
      </c>
      <c r="DU215" s="59">
        <f t="shared" si="53"/>
        <v>1848.88236147716</v>
      </c>
      <c r="DV215" s="59">
        <f t="shared" ref="DV215:EE224" si="54">IFERROR(HLOOKUP(DV$214,TS_ELC_GNR_1,$B215,FALSE),0)</f>
        <v>508.369210792074</v>
      </c>
      <c r="DW215" s="59">
        <f t="shared" si="54"/>
        <v>29.549446556267899</v>
      </c>
      <c r="DX215" s="59">
        <f t="shared" si="54"/>
        <v>0</v>
      </c>
      <c r="DY215" s="59">
        <f t="shared" si="54"/>
        <v>0</v>
      </c>
      <c r="DZ215" s="59">
        <f t="shared" si="54"/>
        <v>0</v>
      </c>
      <c r="EA215" s="59">
        <f t="shared" si="54"/>
        <v>0</v>
      </c>
      <c r="EB215" s="59">
        <f t="shared" si="54"/>
        <v>0</v>
      </c>
      <c r="EC215" s="59">
        <f t="shared" si="54"/>
        <v>0</v>
      </c>
      <c r="ED215" s="59">
        <f t="shared" si="54"/>
        <v>0</v>
      </c>
      <c r="EE215" s="59">
        <f t="shared" si="54"/>
        <v>0</v>
      </c>
      <c r="EF215" s="59">
        <f t="shared" ref="EF215:EO224" si="55">IFERROR(HLOOKUP(EF$214,TS_ELC_GNR_1,$B215,FALSE),0)</f>
        <v>0</v>
      </c>
      <c r="EG215" s="59">
        <f t="shared" si="55"/>
        <v>0</v>
      </c>
      <c r="EH215" s="59">
        <f t="shared" si="55"/>
        <v>0</v>
      </c>
      <c r="EI215" s="59">
        <f t="shared" si="55"/>
        <v>0</v>
      </c>
      <c r="EJ215" s="59">
        <f t="shared" si="55"/>
        <v>0</v>
      </c>
      <c r="EK215" s="59">
        <f t="shared" si="55"/>
        <v>36.499247114531201</v>
      </c>
      <c r="EL215" s="59">
        <f t="shared" si="55"/>
        <v>269.06679981682498</v>
      </c>
      <c r="EM215" s="59">
        <f t="shared" si="55"/>
        <v>860.49073318625904</v>
      </c>
      <c r="EN215" s="59">
        <f t="shared" si="55"/>
        <v>1636.6524431037001</v>
      </c>
      <c r="EO215" s="59">
        <f t="shared" si="55"/>
        <v>2247.03735664129</v>
      </c>
      <c r="EP215" s="59">
        <f t="shared" ref="EP215:EY224" si="56">IFERROR(HLOOKUP(EP$214,TS_ELC_GNR_1,$B215,FALSE),0)</f>
        <v>2578.2992420137698</v>
      </c>
      <c r="EQ215" s="59">
        <f t="shared" si="56"/>
        <v>2490.25990548667</v>
      </c>
      <c r="ER215" s="59">
        <f t="shared" si="56"/>
        <v>2253.9359804649598</v>
      </c>
      <c r="ES215" s="59">
        <f t="shared" si="56"/>
        <v>1563.59253679312</v>
      </c>
      <c r="ET215" s="59">
        <f t="shared" si="56"/>
        <v>810.16353238363695</v>
      </c>
      <c r="EU215" s="59">
        <f t="shared" si="56"/>
        <v>184.78895328259901</v>
      </c>
      <c r="EV215" s="59">
        <f t="shared" si="56"/>
        <v>12.6662418127405</v>
      </c>
      <c r="EW215" s="59">
        <f t="shared" si="56"/>
        <v>0</v>
      </c>
      <c r="EX215" s="59">
        <f t="shared" si="56"/>
        <v>0</v>
      </c>
      <c r="EY215" s="59">
        <f t="shared" si="56"/>
        <v>0</v>
      </c>
      <c r="EZ215" s="59">
        <f t="shared" ref="EZ215:FI224" si="57">IFERROR(HLOOKUP(EZ$214,TS_ELC_GNR_1,$B215,FALSE),0)</f>
        <v>0</v>
      </c>
      <c r="FA215" s="59">
        <f t="shared" si="57"/>
        <v>0</v>
      </c>
      <c r="FB215" s="59">
        <f t="shared" si="57"/>
        <v>0</v>
      </c>
      <c r="FC215" s="59">
        <f t="shared" si="57"/>
        <v>0</v>
      </c>
      <c r="FD215" s="59">
        <f t="shared" si="57"/>
        <v>0</v>
      </c>
      <c r="FE215" s="59">
        <f t="shared" si="57"/>
        <v>0</v>
      </c>
      <c r="FF215" s="59">
        <f t="shared" si="57"/>
        <v>0</v>
      </c>
      <c r="FG215" s="59">
        <f t="shared" si="57"/>
        <v>0</v>
      </c>
      <c r="FH215" s="59">
        <f t="shared" si="57"/>
        <v>0</v>
      </c>
      <c r="FI215" s="59">
        <f t="shared" si="57"/>
        <v>11.2709231959359</v>
      </c>
      <c r="FJ215" s="59">
        <f t="shared" ref="FJ215:FS224" si="58">IFERROR(HLOOKUP(FJ$214,TS_ELC_GNR_1,$B215,FALSE),0)</f>
        <v>123.651419895413</v>
      </c>
      <c r="FK215" s="59">
        <f t="shared" si="58"/>
        <v>661.81452141135901</v>
      </c>
      <c r="FL215" s="59">
        <f t="shared" si="58"/>
        <v>1754.98449299718</v>
      </c>
      <c r="FM215" s="59">
        <f t="shared" si="58"/>
        <v>2981.0261258150799</v>
      </c>
      <c r="FN215" s="59">
        <f t="shared" si="58"/>
        <v>3891.6697578667099</v>
      </c>
      <c r="FO215" s="59">
        <f t="shared" si="58"/>
        <v>4440.0079983789901</v>
      </c>
      <c r="FP215" s="59">
        <f t="shared" si="58"/>
        <v>4780.3272626562803</v>
      </c>
      <c r="FQ215" s="59">
        <f t="shared" si="58"/>
        <v>4595.4919492729196</v>
      </c>
      <c r="FR215" s="59">
        <f t="shared" si="58"/>
        <v>4044.5081726216099</v>
      </c>
      <c r="FS215" s="59">
        <f t="shared" si="58"/>
        <v>3117.73303174579</v>
      </c>
      <c r="FT215" s="59">
        <f t="shared" ref="FT215:GC224" si="59">IFERROR(HLOOKUP(FT$214,TS_ELC_GNR_1,$B215,FALSE),0)</f>
        <v>2244.2521381207598</v>
      </c>
      <c r="FU215" s="59">
        <f t="shared" si="59"/>
        <v>1021.6778795916</v>
      </c>
      <c r="FV215" s="59">
        <f t="shared" si="59"/>
        <v>280.84949035872899</v>
      </c>
      <c r="FW215" s="59">
        <f t="shared" si="59"/>
        <v>28.662583849664699</v>
      </c>
      <c r="FX215" s="59">
        <f t="shared" si="59"/>
        <v>0</v>
      </c>
      <c r="FY215" s="59">
        <f t="shared" si="59"/>
        <v>0</v>
      </c>
      <c r="FZ215" s="59">
        <f t="shared" si="59"/>
        <v>0</v>
      </c>
      <c r="GA215" s="59">
        <f t="shared" si="59"/>
        <v>0</v>
      </c>
      <c r="GB215" s="59">
        <f t="shared" si="59"/>
        <v>0</v>
      </c>
      <c r="GC215" s="59">
        <f t="shared" si="59"/>
        <v>0</v>
      </c>
      <c r="GD215" s="59">
        <f t="shared" ref="GD215:GM224" si="60">IFERROR(HLOOKUP(GD$214,TS_ELC_GNR_1,$B215,FALSE),0)</f>
        <v>0</v>
      </c>
      <c r="GE215" s="59">
        <f t="shared" si="60"/>
        <v>0</v>
      </c>
      <c r="GF215" s="59">
        <f t="shared" si="60"/>
        <v>0</v>
      </c>
      <c r="GG215" s="59">
        <f t="shared" si="60"/>
        <v>0</v>
      </c>
      <c r="GH215" s="59">
        <f t="shared" si="60"/>
        <v>6.3109944946474101</v>
      </c>
      <c r="GI215" s="59">
        <f t="shared" si="60"/>
        <v>68.376934055344293</v>
      </c>
      <c r="GJ215" s="59">
        <f t="shared" si="60"/>
        <v>349.30469471404598</v>
      </c>
      <c r="GK215" s="59">
        <f t="shared" si="60"/>
        <v>948.54933624873604</v>
      </c>
      <c r="GL215" s="59">
        <f t="shared" si="60"/>
        <v>1546.6741104145899</v>
      </c>
      <c r="GM215" s="59">
        <f t="shared" si="60"/>
        <v>2041.2472777178</v>
      </c>
      <c r="GN215" s="59">
        <f t="shared" ref="GN215:HA224" si="61">IFERROR(HLOOKUP(GN$214,TS_ELC_GNR_1,$B215,FALSE),0)</f>
        <v>2314.7875262176299</v>
      </c>
      <c r="GO215" s="59">
        <f t="shared" si="61"/>
        <v>2380.8741508799599</v>
      </c>
      <c r="GP215" s="59">
        <f t="shared" si="61"/>
        <v>2381.9795683472498</v>
      </c>
      <c r="GQ215" s="59">
        <f t="shared" si="61"/>
        <v>2139.15258555634</v>
      </c>
      <c r="GR215" s="59">
        <f t="shared" si="61"/>
        <v>1819.95064821144</v>
      </c>
      <c r="GS215" s="59">
        <f t="shared" si="61"/>
        <v>1130.2929727832</v>
      </c>
      <c r="GT215" s="59">
        <f t="shared" si="61"/>
        <v>545.18394742341502</v>
      </c>
      <c r="GU215" s="59">
        <f t="shared" si="61"/>
        <v>153.10393169556201</v>
      </c>
      <c r="GV215" s="59">
        <f t="shared" si="61"/>
        <v>14.175353404119299</v>
      </c>
      <c r="GW215" s="59">
        <f t="shared" si="61"/>
        <v>0</v>
      </c>
      <c r="GX215" s="59">
        <f t="shared" si="61"/>
        <v>0</v>
      </c>
      <c r="GY215" s="59">
        <f t="shared" si="61"/>
        <v>0</v>
      </c>
      <c r="GZ215" s="59">
        <f t="shared" si="61"/>
        <v>0</v>
      </c>
      <c r="HA215" s="59">
        <f t="shared" si="61"/>
        <v>0</v>
      </c>
    </row>
    <row r="216" spans="1:212">
      <c r="A216" t="str">
        <f>VLOOKUP(D216, TechList, 6, FALSE)</f>
        <v>Dummy</v>
      </c>
      <c r="B216" s="48">
        <v>3</v>
      </c>
      <c r="C216" s="48" t="str">
        <f t="shared" si="39"/>
        <v>'2050</v>
      </c>
      <c r="D216" s="48" t="str">
        <f t="shared" si="40"/>
        <v>ELC-REN-WND-OUT</v>
      </c>
      <c r="E216" s="48" t="str">
        <f t="shared" si="41"/>
        <v>ELC</v>
      </c>
      <c r="F216" s="59">
        <f t="shared" si="42"/>
        <v>0</v>
      </c>
      <c r="G216" s="59">
        <f t="shared" si="42"/>
        <v>0</v>
      </c>
      <c r="H216" s="59">
        <f t="shared" si="42"/>
        <v>468.26940606865202</v>
      </c>
      <c r="I216" s="59">
        <f t="shared" si="42"/>
        <v>472.85493067925597</v>
      </c>
      <c r="J216" s="59">
        <f t="shared" si="42"/>
        <v>467.16324881609398</v>
      </c>
      <c r="K216" s="59">
        <f t="shared" si="42"/>
        <v>467.89302528921002</v>
      </c>
      <c r="L216" s="59">
        <f t="shared" si="42"/>
        <v>471.20862391116299</v>
      </c>
      <c r="M216" s="59">
        <f t="shared" si="42"/>
        <v>471.09369848232598</v>
      </c>
      <c r="N216" s="59">
        <f t="shared" si="42"/>
        <v>454.02152602855898</v>
      </c>
      <c r="O216" s="59">
        <f t="shared" si="42"/>
        <v>419.03247921907001</v>
      </c>
      <c r="P216" s="59">
        <f t="shared" si="43"/>
        <v>397.68508081255902</v>
      </c>
      <c r="Q216" s="59">
        <f t="shared" si="43"/>
        <v>386.841866601768</v>
      </c>
      <c r="R216" s="59">
        <f t="shared" si="43"/>
        <v>368.71812647413998</v>
      </c>
      <c r="S216" s="59">
        <f t="shared" si="43"/>
        <v>365.38816217358197</v>
      </c>
      <c r="T216" s="59">
        <f t="shared" si="43"/>
        <v>366.81611062688398</v>
      </c>
      <c r="U216" s="59">
        <f t="shared" si="43"/>
        <v>491.22001420744198</v>
      </c>
      <c r="V216" s="59">
        <f t="shared" si="43"/>
        <v>511.22853136800097</v>
      </c>
      <c r="W216" s="59">
        <f t="shared" si="43"/>
        <v>476.95202221730301</v>
      </c>
      <c r="X216" s="59">
        <f t="shared" si="43"/>
        <v>414.714156230512</v>
      </c>
      <c r="Y216" s="59">
        <f t="shared" si="43"/>
        <v>376.49283173497702</v>
      </c>
      <c r="Z216" s="59">
        <f t="shared" si="44"/>
        <v>369.61454481906998</v>
      </c>
      <c r="AA216" s="59">
        <f t="shared" si="44"/>
        <v>411.628408466233</v>
      </c>
      <c r="AB216" s="59">
        <f t="shared" si="44"/>
        <v>445.92215643125598</v>
      </c>
      <c r="AC216" s="59">
        <f t="shared" si="44"/>
        <v>434.541665840652</v>
      </c>
      <c r="AD216" s="59">
        <f t="shared" si="44"/>
        <v>429.53091714334897</v>
      </c>
      <c r="AE216" s="59">
        <f t="shared" si="44"/>
        <v>444.61487967823302</v>
      </c>
      <c r="AF216" s="59">
        <f t="shared" si="44"/>
        <v>0</v>
      </c>
      <c r="AG216" s="59">
        <f t="shared" si="44"/>
        <v>204.25973395981401</v>
      </c>
      <c r="AH216" s="59">
        <f t="shared" si="44"/>
        <v>210.838107045768</v>
      </c>
      <c r="AI216" s="59">
        <f t="shared" si="44"/>
        <v>211.637877258977</v>
      </c>
      <c r="AJ216" s="59">
        <f t="shared" si="45"/>
        <v>206.05921693953499</v>
      </c>
      <c r="AK216" s="59">
        <f t="shared" si="45"/>
        <v>203.26922907404699</v>
      </c>
      <c r="AL216" s="59">
        <f t="shared" si="45"/>
        <v>201.10537709916301</v>
      </c>
      <c r="AM216" s="59">
        <f t="shared" si="45"/>
        <v>191.70150003627899</v>
      </c>
      <c r="AN216" s="59">
        <f t="shared" si="45"/>
        <v>173.46594992818601</v>
      </c>
      <c r="AO216" s="59">
        <f t="shared" si="45"/>
        <v>171.436269929861</v>
      </c>
      <c r="AP216" s="59">
        <f t="shared" si="45"/>
        <v>174.50380962921</v>
      </c>
      <c r="AQ216" s="59">
        <f t="shared" si="45"/>
        <v>176.522966335256</v>
      </c>
      <c r="AR216" s="59">
        <f t="shared" si="45"/>
        <v>183.03162260986099</v>
      </c>
      <c r="AS216" s="59">
        <f t="shared" si="45"/>
        <v>185.35069314586099</v>
      </c>
      <c r="AT216" s="59">
        <f t="shared" si="46"/>
        <v>240.284909665675</v>
      </c>
      <c r="AU216" s="59">
        <f t="shared" si="46"/>
        <v>252.540598936186</v>
      </c>
      <c r="AV216" s="59">
        <f t="shared" si="46"/>
        <v>240.00998865488401</v>
      </c>
      <c r="AW216" s="59">
        <f t="shared" si="46"/>
        <v>218.96603491981401</v>
      </c>
      <c r="AX216" s="59">
        <f t="shared" si="46"/>
        <v>201.25928024874401</v>
      </c>
      <c r="AY216" s="59">
        <f t="shared" si="46"/>
        <v>198.43114544874399</v>
      </c>
      <c r="AZ216" s="59">
        <f t="shared" si="46"/>
        <v>205.75930310958199</v>
      </c>
      <c r="BA216" s="59">
        <f t="shared" si="46"/>
        <v>213.13350017414001</v>
      </c>
      <c r="BB216" s="59">
        <f t="shared" si="46"/>
        <v>208.574283794233</v>
      </c>
      <c r="BC216" s="59">
        <f t="shared" si="46"/>
        <v>212.16667269600001</v>
      </c>
      <c r="BD216" s="59">
        <f t="shared" si="47"/>
        <v>218.996289385117</v>
      </c>
      <c r="BE216" s="59">
        <f t="shared" si="47"/>
        <v>0</v>
      </c>
      <c r="BF216" s="59">
        <f t="shared" si="47"/>
        <v>0</v>
      </c>
      <c r="BG216" s="59">
        <f t="shared" si="47"/>
        <v>377.944492212</v>
      </c>
      <c r="BH216" s="59">
        <f t="shared" si="47"/>
        <v>392.14619438400001</v>
      </c>
      <c r="BI216" s="59">
        <f t="shared" si="47"/>
        <v>402.43911656400002</v>
      </c>
      <c r="BJ216" s="59">
        <f t="shared" si="47"/>
        <v>404.58849901200102</v>
      </c>
      <c r="BK216" s="59">
        <f t="shared" si="47"/>
        <v>409.09416429599997</v>
      </c>
      <c r="BL216" s="59">
        <f t="shared" si="47"/>
        <v>398.29664332800002</v>
      </c>
      <c r="BM216" s="59">
        <f t="shared" si="47"/>
        <v>381.42756349199999</v>
      </c>
      <c r="BN216" s="59">
        <f t="shared" si="48"/>
        <v>369.69973502400001</v>
      </c>
      <c r="BO216" s="59">
        <f t="shared" si="48"/>
        <v>339.92989502400002</v>
      </c>
      <c r="BP216" s="59">
        <f t="shared" si="48"/>
        <v>335.89012773600001</v>
      </c>
      <c r="BQ216" s="59">
        <f t="shared" si="48"/>
        <v>327.85971339600002</v>
      </c>
      <c r="BR216" s="59">
        <f t="shared" si="48"/>
        <v>331.95008941200001</v>
      </c>
      <c r="BS216" s="59">
        <f t="shared" si="48"/>
        <v>337.17171934800001</v>
      </c>
      <c r="BT216" s="59">
        <f t="shared" si="48"/>
        <v>358.870955724</v>
      </c>
      <c r="BU216" s="59">
        <f t="shared" si="48"/>
        <v>376.24016887200003</v>
      </c>
      <c r="BV216" s="59">
        <f t="shared" si="48"/>
        <v>387.868268376</v>
      </c>
      <c r="BW216" s="59">
        <f t="shared" si="48"/>
        <v>401.08756582799998</v>
      </c>
      <c r="BX216" s="59">
        <f t="shared" si="49"/>
        <v>406.25709854399997</v>
      </c>
      <c r="BY216" s="59">
        <f t="shared" si="49"/>
        <v>481.59414414000099</v>
      </c>
      <c r="BZ216" s="59">
        <f t="shared" si="49"/>
        <v>482.16721356000102</v>
      </c>
      <c r="CA216" s="59">
        <f t="shared" si="49"/>
        <v>485.41212612000101</v>
      </c>
      <c r="CB216" s="59">
        <f t="shared" si="49"/>
        <v>435.96888735599998</v>
      </c>
      <c r="CC216" s="59">
        <f t="shared" si="49"/>
        <v>403.21313240400002</v>
      </c>
      <c r="CD216" s="59">
        <f t="shared" si="49"/>
        <v>398.51842863600001</v>
      </c>
      <c r="CE216" s="59">
        <f t="shared" si="49"/>
        <v>0</v>
      </c>
      <c r="CF216" s="59">
        <f t="shared" si="49"/>
        <v>225.00086611311701</v>
      </c>
      <c r="CG216" s="59">
        <f t="shared" si="49"/>
        <v>232.55811307758199</v>
      </c>
      <c r="CH216" s="59">
        <f t="shared" si="50"/>
        <v>237.81602067906999</v>
      </c>
      <c r="CI216" s="59">
        <f t="shared" si="50"/>
        <v>234.454590349954</v>
      </c>
      <c r="CJ216" s="59">
        <f t="shared" si="50"/>
        <v>235.79136001423299</v>
      </c>
      <c r="CK216" s="59">
        <f t="shared" si="50"/>
        <v>236.946602886698</v>
      </c>
      <c r="CL216" s="59">
        <f t="shared" si="50"/>
        <v>234.054116769768</v>
      </c>
      <c r="CM216" s="59">
        <f t="shared" si="50"/>
        <v>223.45151902158199</v>
      </c>
      <c r="CN216" s="59">
        <f t="shared" si="50"/>
        <v>206.420643566791</v>
      </c>
      <c r="CO216" s="59">
        <f t="shared" si="50"/>
        <v>200.080740745675</v>
      </c>
      <c r="CP216" s="59">
        <f t="shared" si="50"/>
        <v>197.399239715721</v>
      </c>
      <c r="CQ216" s="59">
        <f t="shared" si="50"/>
        <v>200.83312152753501</v>
      </c>
      <c r="CR216" s="59">
        <f t="shared" si="51"/>
        <v>201.53056656976801</v>
      </c>
      <c r="CS216" s="59">
        <f t="shared" si="51"/>
        <v>204.91827051348901</v>
      </c>
      <c r="CT216" s="59">
        <f t="shared" si="51"/>
        <v>209.13956459330299</v>
      </c>
      <c r="CU216" s="59">
        <f t="shared" si="51"/>
        <v>207.08783414372101</v>
      </c>
      <c r="CV216" s="59">
        <f t="shared" si="51"/>
        <v>207.11968094930299</v>
      </c>
      <c r="CW216" s="59">
        <f t="shared" si="51"/>
        <v>210.07426833711699</v>
      </c>
      <c r="CX216" s="59">
        <f t="shared" si="51"/>
        <v>253.05551331990699</v>
      </c>
      <c r="CY216" s="59">
        <f t="shared" si="51"/>
        <v>259.56738889116298</v>
      </c>
      <c r="CZ216" s="59">
        <f t="shared" si="51"/>
        <v>258.83013534195402</v>
      </c>
      <c r="DA216" s="59">
        <f t="shared" si="51"/>
        <v>225.265990769582</v>
      </c>
      <c r="DB216" s="59">
        <f t="shared" si="52"/>
        <v>209.48749094427899</v>
      </c>
      <c r="DC216" s="59">
        <f t="shared" si="52"/>
        <v>208.65230846790701</v>
      </c>
      <c r="DD216" s="59">
        <f t="shared" si="52"/>
        <v>0</v>
      </c>
      <c r="DE216" s="59">
        <f t="shared" si="52"/>
        <v>0</v>
      </c>
      <c r="DF216" s="59">
        <f t="shared" si="52"/>
        <v>1003.81823514419</v>
      </c>
      <c r="DG216" s="59">
        <f t="shared" si="52"/>
        <v>1023.49679170605</v>
      </c>
      <c r="DH216" s="59">
        <f t="shared" si="52"/>
        <v>1039.86341895182</v>
      </c>
      <c r="DI216" s="59">
        <f t="shared" si="52"/>
        <v>1048.96828220316</v>
      </c>
      <c r="DJ216" s="59">
        <f t="shared" si="52"/>
        <v>1034.8943480305099</v>
      </c>
      <c r="DK216" s="59">
        <f t="shared" si="52"/>
        <v>1030.62673761823</v>
      </c>
      <c r="DL216" s="59">
        <f t="shared" si="53"/>
        <v>1014.8886001574</v>
      </c>
      <c r="DM216" s="59">
        <f t="shared" si="53"/>
        <v>989.41240187162896</v>
      </c>
      <c r="DN216" s="59">
        <f t="shared" si="53"/>
        <v>965.24967661953599</v>
      </c>
      <c r="DO216" s="59">
        <f t="shared" si="53"/>
        <v>1029.4968683419499</v>
      </c>
      <c r="DP216" s="59">
        <f t="shared" si="53"/>
        <v>1012.0545113894</v>
      </c>
      <c r="DQ216" s="59">
        <f t="shared" si="53"/>
        <v>1005.05167577079</v>
      </c>
      <c r="DR216" s="59">
        <f t="shared" si="53"/>
        <v>942.24271348130299</v>
      </c>
      <c r="DS216" s="59">
        <f t="shared" si="53"/>
        <v>913.33453726883795</v>
      </c>
      <c r="DT216" s="59">
        <f t="shared" si="53"/>
        <v>932.84361343925696</v>
      </c>
      <c r="DU216" s="59">
        <f t="shared" si="53"/>
        <v>940.95748717953597</v>
      </c>
      <c r="DV216" s="59">
        <f t="shared" si="54"/>
        <v>972.21014214028003</v>
      </c>
      <c r="DW216" s="59">
        <f t="shared" si="54"/>
        <v>998.18536602307097</v>
      </c>
      <c r="DX216" s="59">
        <f t="shared" si="54"/>
        <v>1032.88412227647</v>
      </c>
      <c r="DY216" s="59">
        <f t="shared" si="54"/>
        <v>1029.55806959442</v>
      </c>
      <c r="DZ216" s="59">
        <f t="shared" si="54"/>
        <v>1031.3564448591601</v>
      </c>
      <c r="EA216" s="59">
        <f t="shared" si="54"/>
        <v>1002.6695347133</v>
      </c>
      <c r="EB216" s="59">
        <f t="shared" si="54"/>
        <v>976.10583724911703</v>
      </c>
      <c r="EC216" s="59">
        <f t="shared" si="54"/>
        <v>976.93205415739601</v>
      </c>
      <c r="ED216" s="59">
        <f t="shared" si="54"/>
        <v>0</v>
      </c>
      <c r="EE216" s="59">
        <f t="shared" si="54"/>
        <v>446.55964640037303</v>
      </c>
      <c r="EF216" s="59">
        <f t="shared" si="55"/>
        <v>457.63942699088398</v>
      </c>
      <c r="EG216" s="59">
        <f t="shared" si="55"/>
        <v>463.314666209861</v>
      </c>
      <c r="EH216" s="59">
        <f t="shared" si="55"/>
        <v>458.113736697489</v>
      </c>
      <c r="EI216" s="59">
        <f t="shared" si="55"/>
        <v>450.736631881118</v>
      </c>
      <c r="EJ216" s="59">
        <f t="shared" si="55"/>
        <v>442.57450330716301</v>
      </c>
      <c r="EK216" s="59">
        <f t="shared" si="55"/>
        <v>428.09099152186099</v>
      </c>
      <c r="EL216" s="59">
        <f t="shared" si="55"/>
        <v>410.78280654586098</v>
      </c>
      <c r="EM216" s="59">
        <f t="shared" si="55"/>
        <v>396.134522157768</v>
      </c>
      <c r="EN216" s="59">
        <f t="shared" si="55"/>
        <v>418.71660737023302</v>
      </c>
      <c r="EO216" s="59">
        <f t="shared" si="55"/>
        <v>417.41254991386199</v>
      </c>
      <c r="EP216" s="59">
        <f t="shared" si="56"/>
        <v>414.00058008893097</v>
      </c>
      <c r="EQ216" s="59">
        <f t="shared" si="56"/>
        <v>385.08416524632599</v>
      </c>
      <c r="ER216" s="59">
        <f t="shared" si="56"/>
        <v>377.44107037116299</v>
      </c>
      <c r="ES216" s="59">
        <f t="shared" si="56"/>
        <v>394.19373628632599</v>
      </c>
      <c r="ET216" s="59">
        <f t="shared" si="56"/>
        <v>403.92473542827997</v>
      </c>
      <c r="EU216" s="59">
        <f t="shared" si="56"/>
        <v>411.534875782884</v>
      </c>
      <c r="EV216" s="59">
        <f t="shared" si="56"/>
        <v>409.67294537134899</v>
      </c>
      <c r="EW216" s="59">
        <f t="shared" si="56"/>
        <v>427.67317527907102</v>
      </c>
      <c r="EX216" s="59">
        <f t="shared" si="56"/>
        <v>438.96480635888503</v>
      </c>
      <c r="EY216" s="59">
        <f t="shared" si="56"/>
        <v>442.026045929303</v>
      </c>
      <c r="EZ216" s="59">
        <f t="shared" si="57"/>
        <v>446.34191117525597</v>
      </c>
      <c r="FA216" s="59">
        <f t="shared" si="57"/>
        <v>442.742806751442</v>
      </c>
      <c r="FB216" s="59">
        <f t="shared" si="57"/>
        <v>452.39848127497697</v>
      </c>
      <c r="FC216" s="59">
        <f t="shared" si="57"/>
        <v>0</v>
      </c>
      <c r="FD216" s="59">
        <f t="shared" si="57"/>
        <v>0</v>
      </c>
      <c r="FE216" s="59">
        <f t="shared" si="57"/>
        <v>446.03472796576801</v>
      </c>
      <c r="FF216" s="59">
        <f t="shared" si="57"/>
        <v>446.89694561079102</v>
      </c>
      <c r="FG216" s="59">
        <f t="shared" si="57"/>
        <v>451.15943284130299</v>
      </c>
      <c r="FH216" s="59">
        <f t="shared" si="57"/>
        <v>441.284430752373</v>
      </c>
      <c r="FI216" s="59">
        <f t="shared" si="57"/>
        <v>424.69529126065203</v>
      </c>
      <c r="FJ216" s="59">
        <f t="shared" si="58"/>
        <v>411.709825517024</v>
      </c>
      <c r="FK216" s="59">
        <f t="shared" si="58"/>
        <v>405.766103880559</v>
      </c>
      <c r="FL216" s="59">
        <f t="shared" si="58"/>
        <v>378.80695216967501</v>
      </c>
      <c r="FM216" s="59">
        <f t="shared" si="58"/>
        <v>361.32139433302399</v>
      </c>
      <c r="FN216" s="59">
        <f t="shared" si="58"/>
        <v>432.99346108018699</v>
      </c>
      <c r="FO216" s="59">
        <f t="shared" si="58"/>
        <v>435.67551596762797</v>
      </c>
      <c r="FP216" s="59">
        <f t="shared" si="58"/>
        <v>440.90282294288397</v>
      </c>
      <c r="FQ216" s="59">
        <f t="shared" si="58"/>
        <v>409.90618860614001</v>
      </c>
      <c r="FR216" s="59">
        <f t="shared" si="58"/>
        <v>399.84398268614001</v>
      </c>
      <c r="FS216" s="59">
        <f t="shared" si="58"/>
        <v>412.00143148465202</v>
      </c>
      <c r="FT216" s="59">
        <f t="shared" si="59"/>
        <v>422.67384989246602</v>
      </c>
      <c r="FU216" s="59">
        <f t="shared" si="59"/>
        <v>431.34822741097702</v>
      </c>
      <c r="FV216" s="59">
        <f t="shared" si="59"/>
        <v>430.09540177228001</v>
      </c>
      <c r="FW216" s="59">
        <f t="shared" si="59"/>
        <v>426.623130713303</v>
      </c>
      <c r="FX216" s="59">
        <f t="shared" si="59"/>
        <v>442.60925786455903</v>
      </c>
      <c r="FY216" s="59">
        <f t="shared" si="59"/>
        <v>451.38443744595401</v>
      </c>
      <c r="FZ216" s="59">
        <f t="shared" si="59"/>
        <v>449.73740373990802</v>
      </c>
      <c r="GA216" s="59">
        <f t="shared" si="59"/>
        <v>429.623792120931</v>
      </c>
      <c r="GB216" s="59">
        <f t="shared" si="59"/>
        <v>416.44212236204697</v>
      </c>
      <c r="GC216" s="59">
        <f t="shared" si="59"/>
        <v>0</v>
      </c>
      <c r="GD216" s="59">
        <f t="shared" si="60"/>
        <v>170.640999808744</v>
      </c>
      <c r="GE216" s="59">
        <f t="shared" si="60"/>
        <v>175.27927934511601</v>
      </c>
      <c r="GF216" s="59">
        <f t="shared" si="60"/>
        <v>173.43742626753499</v>
      </c>
      <c r="GG216" s="59">
        <f t="shared" si="60"/>
        <v>174.84643971795401</v>
      </c>
      <c r="GH216" s="59">
        <f t="shared" si="60"/>
        <v>172.37069674493</v>
      </c>
      <c r="GI216" s="59">
        <f t="shared" si="60"/>
        <v>169.53356176074399</v>
      </c>
      <c r="GJ216" s="59">
        <f t="shared" si="60"/>
        <v>160.68818074269799</v>
      </c>
      <c r="GK216" s="59">
        <f t="shared" si="60"/>
        <v>139.46242328707001</v>
      </c>
      <c r="GL216" s="59">
        <f t="shared" si="60"/>
        <v>119.817652032</v>
      </c>
      <c r="GM216" s="59">
        <f t="shared" si="60"/>
        <v>149.10120515720899</v>
      </c>
      <c r="GN216" s="59">
        <f t="shared" si="61"/>
        <v>151.47974614102301</v>
      </c>
      <c r="GO216" s="59">
        <f t="shared" si="61"/>
        <v>154.75636704223299</v>
      </c>
      <c r="GP216" s="59">
        <f t="shared" si="61"/>
        <v>147.39393944930299</v>
      </c>
      <c r="GQ216" s="59">
        <f t="shared" si="61"/>
        <v>151.689104271628</v>
      </c>
      <c r="GR216" s="59">
        <f t="shared" si="61"/>
        <v>157.17312419274401</v>
      </c>
      <c r="GS216" s="59">
        <f t="shared" si="61"/>
        <v>161.34450186641899</v>
      </c>
      <c r="GT216" s="59">
        <f t="shared" si="61"/>
        <v>172.705503596651</v>
      </c>
      <c r="GU216" s="59">
        <f t="shared" si="61"/>
        <v>172.69387258939599</v>
      </c>
      <c r="GV216" s="59">
        <f t="shared" si="61"/>
        <v>172.72627325246501</v>
      </c>
      <c r="GW216" s="59">
        <f t="shared" si="61"/>
        <v>187.775965855256</v>
      </c>
      <c r="GX216" s="59">
        <f t="shared" si="61"/>
        <v>194.34997731348901</v>
      </c>
      <c r="GY216" s="59">
        <f t="shared" si="61"/>
        <v>201.72652827237201</v>
      </c>
      <c r="GZ216" s="59">
        <f t="shared" si="61"/>
        <v>196.201799825861</v>
      </c>
      <c r="HA216" s="59">
        <f t="shared" si="61"/>
        <v>195.71163594865101</v>
      </c>
    </row>
    <row r="217" spans="1:212">
      <c r="A217" t="str">
        <f>VLOOKUP(D217, TechList, 6, FALSE)</f>
        <v>석탄</v>
      </c>
      <c r="B217" s="48">
        <v>4</v>
      </c>
      <c r="C217" s="48" t="str">
        <f t="shared" si="39"/>
        <v>'2050</v>
      </c>
      <c r="D217" s="48" t="str">
        <f t="shared" si="40"/>
        <v>ELC14PP-BSCTP1E</v>
      </c>
      <c r="E217" s="48" t="str">
        <f t="shared" si="41"/>
        <v>ELC</v>
      </c>
      <c r="F217" s="59">
        <f t="shared" si="42"/>
        <v>0</v>
      </c>
      <c r="G217" s="59">
        <f t="shared" si="42"/>
        <v>1992.8826672446701</v>
      </c>
      <c r="H217" s="59">
        <f t="shared" si="42"/>
        <v>0</v>
      </c>
      <c r="I217" s="59">
        <f t="shared" si="42"/>
        <v>0</v>
      </c>
      <c r="J217" s="59">
        <f t="shared" si="42"/>
        <v>0</v>
      </c>
      <c r="K217" s="59">
        <f t="shared" si="42"/>
        <v>0</v>
      </c>
      <c r="L217" s="59">
        <f t="shared" si="42"/>
        <v>0</v>
      </c>
      <c r="M217" s="59">
        <f t="shared" si="42"/>
        <v>0</v>
      </c>
      <c r="N217" s="59">
        <f t="shared" si="42"/>
        <v>0</v>
      </c>
      <c r="O217" s="59">
        <f t="shared" si="42"/>
        <v>0</v>
      </c>
      <c r="P217" s="59">
        <f t="shared" si="43"/>
        <v>0</v>
      </c>
      <c r="Q217" s="59">
        <f t="shared" si="43"/>
        <v>0</v>
      </c>
      <c r="R217" s="59">
        <f t="shared" si="43"/>
        <v>0</v>
      </c>
      <c r="S217" s="59">
        <f t="shared" si="43"/>
        <v>0</v>
      </c>
      <c r="T217" s="59">
        <f t="shared" si="43"/>
        <v>0</v>
      </c>
      <c r="U217" s="59">
        <f t="shared" si="43"/>
        <v>0</v>
      </c>
      <c r="V217" s="59">
        <f t="shared" si="43"/>
        <v>0</v>
      </c>
      <c r="W217" s="59">
        <f t="shared" si="43"/>
        <v>0</v>
      </c>
      <c r="X217" s="59">
        <f t="shared" si="43"/>
        <v>0</v>
      </c>
      <c r="Y217" s="59">
        <f t="shared" si="43"/>
        <v>0</v>
      </c>
      <c r="Z217" s="59">
        <f t="shared" si="44"/>
        <v>0</v>
      </c>
      <c r="AA217" s="59">
        <f t="shared" si="44"/>
        <v>0</v>
      </c>
      <c r="AB217" s="59">
        <f t="shared" si="44"/>
        <v>0</v>
      </c>
      <c r="AC217" s="59">
        <f t="shared" si="44"/>
        <v>0</v>
      </c>
      <c r="AD217" s="59">
        <f t="shared" si="44"/>
        <v>0</v>
      </c>
      <c r="AE217" s="59">
        <f t="shared" si="44"/>
        <v>0</v>
      </c>
      <c r="AF217" s="59">
        <f t="shared" si="44"/>
        <v>0</v>
      </c>
      <c r="AG217" s="59">
        <f t="shared" si="44"/>
        <v>0</v>
      </c>
      <c r="AH217" s="59">
        <f t="shared" si="44"/>
        <v>0</v>
      </c>
      <c r="AI217" s="59">
        <f t="shared" si="44"/>
        <v>0</v>
      </c>
      <c r="AJ217" s="59">
        <f t="shared" si="45"/>
        <v>0</v>
      </c>
      <c r="AK217" s="59">
        <f t="shared" si="45"/>
        <v>0</v>
      </c>
      <c r="AL217" s="59">
        <f t="shared" si="45"/>
        <v>0</v>
      </c>
      <c r="AM217" s="59">
        <f t="shared" si="45"/>
        <v>0</v>
      </c>
      <c r="AN217" s="59">
        <f t="shared" si="45"/>
        <v>0</v>
      </c>
      <c r="AO217" s="59">
        <f t="shared" si="45"/>
        <v>0</v>
      </c>
      <c r="AP217" s="59">
        <f t="shared" si="45"/>
        <v>0</v>
      </c>
      <c r="AQ217" s="59">
        <f t="shared" si="45"/>
        <v>0</v>
      </c>
      <c r="AR217" s="59">
        <f t="shared" si="45"/>
        <v>0</v>
      </c>
      <c r="AS217" s="59">
        <f t="shared" si="45"/>
        <v>0</v>
      </c>
      <c r="AT217" s="59">
        <f t="shared" si="46"/>
        <v>0</v>
      </c>
      <c r="AU217" s="59">
        <f t="shared" si="46"/>
        <v>0</v>
      </c>
      <c r="AV217" s="59">
        <f t="shared" si="46"/>
        <v>0</v>
      </c>
      <c r="AW217" s="59">
        <f t="shared" si="46"/>
        <v>0</v>
      </c>
      <c r="AX217" s="59">
        <f t="shared" si="46"/>
        <v>0</v>
      </c>
      <c r="AY217" s="59">
        <f t="shared" si="46"/>
        <v>0</v>
      </c>
      <c r="AZ217" s="59">
        <f t="shared" si="46"/>
        <v>0</v>
      </c>
      <c r="BA217" s="59">
        <f t="shared" si="46"/>
        <v>0</v>
      </c>
      <c r="BB217" s="59">
        <f t="shared" si="46"/>
        <v>0</v>
      </c>
      <c r="BC217" s="59">
        <f t="shared" si="46"/>
        <v>0</v>
      </c>
      <c r="BD217" s="59">
        <f t="shared" si="47"/>
        <v>0</v>
      </c>
      <c r="BE217" s="59">
        <f t="shared" si="47"/>
        <v>0</v>
      </c>
      <c r="BF217" s="59">
        <f t="shared" si="47"/>
        <v>1032.4572854400001</v>
      </c>
      <c r="BG217" s="59">
        <f t="shared" si="47"/>
        <v>0</v>
      </c>
      <c r="BH217" s="59">
        <f t="shared" si="47"/>
        <v>0</v>
      </c>
      <c r="BI217" s="59">
        <f t="shared" si="47"/>
        <v>0</v>
      </c>
      <c r="BJ217" s="59">
        <f t="shared" si="47"/>
        <v>0</v>
      </c>
      <c r="BK217" s="59">
        <f t="shared" si="47"/>
        <v>0</v>
      </c>
      <c r="BL217" s="59">
        <f t="shared" si="47"/>
        <v>0</v>
      </c>
      <c r="BM217" s="59">
        <f t="shared" si="47"/>
        <v>0</v>
      </c>
      <c r="BN217" s="59">
        <f t="shared" si="48"/>
        <v>0</v>
      </c>
      <c r="BO217" s="59">
        <f t="shared" si="48"/>
        <v>0</v>
      </c>
      <c r="BP217" s="59">
        <f t="shared" si="48"/>
        <v>0</v>
      </c>
      <c r="BQ217" s="59">
        <f t="shared" si="48"/>
        <v>0</v>
      </c>
      <c r="BR217" s="59">
        <f t="shared" si="48"/>
        <v>0</v>
      </c>
      <c r="BS217" s="59">
        <f t="shared" si="48"/>
        <v>0</v>
      </c>
      <c r="BT217" s="59">
        <f t="shared" si="48"/>
        <v>0</v>
      </c>
      <c r="BU217" s="59">
        <f t="shared" si="48"/>
        <v>0</v>
      </c>
      <c r="BV217" s="59">
        <f t="shared" si="48"/>
        <v>0</v>
      </c>
      <c r="BW217" s="59">
        <f t="shared" si="48"/>
        <v>0</v>
      </c>
      <c r="BX217" s="59">
        <f t="shared" si="49"/>
        <v>0</v>
      </c>
      <c r="BY217" s="59">
        <f t="shared" si="49"/>
        <v>0</v>
      </c>
      <c r="BZ217" s="59">
        <f t="shared" si="49"/>
        <v>0</v>
      </c>
      <c r="CA217" s="59">
        <f t="shared" si="49"/>
        <v>0</v>
      </c>
      <c r="CB217" s="59">
        <f t="shared" si="49"/>
        <v>0</v>
      </c>
      <c r="CC217" s="59">
        <f t="shared" si="49"/>
        <v>0</v>
      </c>
      <c r="CD217" s="59">
        <f t="shared" si="49"/>
        <v>0</v>
      </c>
      <c r="CE217" s="59">
        <f t="shared" si="49"/>
        <v>0</v>
      </c>
      <c r="CF217" s="59">
        <f t="shared" si="49"/>
        <v>0</v>
      </c>
      <c r="CG217" s="59">
        <f t="shared" si="49"/>
        <v>0</v>
      </c>
      <c r="CH217" s="59">
        <f t="shared" si="50"/>
        <v>0</v>
      </c>
      <c r="CI217" s="59">
        <f t="shared" si="50"/>
        <v>0</v>
      </c>
      <c r="CJ217" s="59">
        <f t="shared" si="50"/>
        <v>0</v>
      </c>
      <c r="CK217" s="59">
        <f t="shared" si="50"/>
        <v>0</v>
      </c>
      <c r="CL217" s="59">
        <f t="shared" si="50"/>
        <v>0</v>
      </c>
      <c r="CM217" s="59">
        <f t="shared" si="50"/>
        <v>0</v>
      </c>
      <c r="CN217" s="59">
        <f t="shared" si="50"/>
        <v>0</v>
      </c>
      <c r="CO217" s="59">
        <f t="shared" si="50"/>
        <v>0</v>
      </c>
      <c r="CP217" s="59">
        <f t="shared" si="50"/>
        <v>0</v>
      </c>
      <c r="CQ217" s="59">
        <f t="shared" si="50"/>
        <v>0</v>
      </c>
      <c r="CR217" s="59">
        <f t="shared" si="51"/>
        <v>0</v>
      </c>
      <c r="CS217" s="59">
        <f t="shared" si="51"/>
        <v>0</v>
      </c>
      <c r="CT217" s="59">
        <f t="shared" si="51"/>
        <v>0</v>
      </c>
      <c r="CU217" s="59">
        <f t="shared" si="51"/>
        <v>0</v>
      </c>
      <c r="CV217" s="59">
        <f t="shared" si="51"/>
        <v>0</v>
      </c>
      <c r="CW217" s="59">
        <f t="shared" si="51"/>
        <v>0</v>
      </c>
      <c r="CX217" s="59">
        <f t="shared" si="51"/>
        <v>0</v>
      </c>
      <c r="CY217" s="59">
        <f t="shared" si="51"/>
        <v>0</v>
      </c>
      <c r="CZ217" s="59">
        <f t="shared" si="51"/>
        <v>0</v>
      </c>
      <c r="DA217" s="59">
        <f t="shared" si="51"/>
        <v>0</v>
      </c>
      <c r="DB217" s="59">
        <f t="shared" si="52"/>
        <v>0</v>
      </c>
      <c r="DC217" s="59">
        <f t="shared" si="52"/>
        <v>0</v>
      </c>
      <c r="DD217" s="59">
        <f t="shared" si="52"/>
        <v>0</v>
      </c>
      <c r="DE217" s="59">
        <f t="shared" si="52"/>
        <v>203.12996825168301</v>
      </c>
      <c r="DF217" s="59">
        <f t="shared" si="52"/>
        <v>0</v>
      </c>
      <c r="DG217" s="59">
        <f t="shared" si="52"/>
        <v>0</v>
      </c>
      <c r="DH217" s="59">
        <f t="shared" si="52"/>
        <v>0</v>
      </c>
      <c r="DI217" s="59">
        <f t="shared" si="52"/>
        <v>0</v>
      </c>
      <c r="DJ217" s="59">
        <f t="shared" si="52"/>
        <v>0</v>
      </c>
      <c r="DK217" s="59">
        <f t="shared" si="52"/>
        <v>0</v>
      </c>
      <c r="DL217" s="59">
        <f t="shared" si="53"/>
        <v>0</v>
      </c>
      <c r="DM217" s="59">
        <f t="shared" si="53"/>
        <v>0</v>
      </c>
      <c r="DN217" s="59">
        <f t="shared" si="53"/>
        <v>0</v>
      </c>
      <c r="DO217" s="59">
        <f t="shared" si="53"/>
        <v>0</v>
      </c>
      <c r="DP217" s="59">
        <f t="shared" si="53"/>
        <v>0</v>
      </c>
      <c r="DQ217" s="59">
        <f t="shared" si="53"/>
        <v>0</v>
      </c>
      <c r="DR217" s="59">
        <f t="shared" si="53"/>
        <v>0</v>
      </c>
      <c r="DS217" s="59">
        <f t="shared" si="53"/>
        <v>0</v>
      </c>
      <c r="DT217" s="59">
        <f t="shared" si="53"/>
        <v>0</v>
      </c>
      <c r="DU217" s="59">
        <f t="shared" si="53"/>
        <v>0</v>
      </c>
      <c r="DV217" s="59">
        <f t="shared" si="54"/>
        <v>0</v>
      </c>
      <c r="DW217" s="59">
        <f t="shared" si="54"/>
        <v>0</v>
      </c>
      <c r="DX217" s="59">
        <f t="shared" si="54"/>
        <v>0</v>
      </c>
      <c r="DY217" s="59">
        <f t="shared" si="54"/>
        <v>0</v>
      </c>
      <c r="DZ217" s="59">
        <f t="shared" si="54"/>
        <v>0</v>
      </c>
      <c r="EA217" s="59">
        <f t="shared" si="54"/>
        <v>0</v>
      </c>
      <c r="EB217" s="59">
        <f t="shared" si="54"/>
        <v>0</v>
      </c>
      <c r="EC217" s="59">
        <f t="shared" si="54"/>
        <v>0</v>
      </c>
      <c r="ED217" s="59">
        <f t="shared" si="54"/>
        <v>816.36157453395799</v>
      </c>
      <c r="EE217" s="59">
        <f t="shared" si="54"/>
        <v>0</v>
      </c>
      <c r="EF217" s="59">
        <f t="shared" si="55"/>
        <v>0</v>
      </c>
      <c r="EG217" s="59">
        <f t="shared" si="55"/>
        <v>0</v>
      </c>
      <c r="EH217" s="59">
        <f t="shared" si="55"/>
        <v>0</v>
      </c>
      <c r="EI217" s="59">
        <f t="shared" si="55"/>
        <v>0</v>
      </c>
      <c r="EJ217" s="59">
        <f t="shared" si="55"/>
        <v>0</v>
      </c>
      <c r="EK217" s="59">
        <f t="shared" si="55"/>
        <v>0</v>
      </c>
      <c r="EL217" s="59">
        <f t="shared" si="55"/>
        <v>0</v>
      </c>
      <c r="EM217" s="59">
        <f t="shared" si="55"/>
        <v>0</v>
      </c>
      <c r="EN217" s="59">
        <f t="shared" si="55"/>
        <v>0</v>
      </c>
      <c r="EO217" s="59">
        <f t="shared" si="55"/>
        <v>0</v>
      </c>
      <c r="EP217" s="59">
        <f t="shared" si="56"/>
        <v>0</v>
      </c>
      <c r="EQ217" s="59">
        <f t="shared" si="56"/>
        <v>0</v>
      </c>
      <c r="ER217" s="59">
        <f t="shared" si="56"/>
        <v>0</v>
      </c>
      <c r="ES217" s="59">
        <f t="shared" si="56"/>
        <v>0</v>
      </c>
      <c r="ET217" s="59">
        <f t="shared" si="56"/>
        <v>0</v>
      </c>
      <c r="EU217" s="59">
        <f t="shared" si="56"/>
        <v>0</v>
      </c>
      <c r="EV217" s="59">
        <f t="shared" si="56"/>
        <v>0</v>
      </c>
      <c r="EW217" s="59">
        <f t="shared" si="56"/>
        <v>0</v>
      </c>
      <c r="EX217" s="59">
        <f t="shared" si="56"/>
        <v>0</v>
      </c>
      <c r="EY217" s="59">
        <f t="shared" si="56"/>
        <v>0</v>
      </c>
      <c r="EZ217" s="59">
        <f t="shared" si="57"/>
        <v>0</v>
      </c>
      <c r="FA217" s="59">
        <f t="shared" si="57"/>
        <v>0</v>
      </c>
      <c r="FB217" s="59">
        <f t="shared" si="57"/>
        <v>0</v>
      </c>
      <c r="FC217" s="59">
        <f t="shared" si="57"/>
        <v>0</v>
      </c>
      <c r="FD217" s="59">
        <f t="shared" si="57"/>
        <v>1248.5529963460499</v>
      </c>
      <c r="FE217" s="59">
        <f t="shared" si="57"/>
        <v>0</v>
      </c>
      <c r="FF217" s="59">
        <f t="shared" si="57"/>
        <v>0</v>
      </c>
      <c r="FG217" s="59">
        <f t="shared" si="57"/>
        <v>0</v>
      </c>
      <c r="FH217" s="59">
        <f t="shared" si="57"/>
        <v>0</v>
      </c>
      <c r="FI217" s="59">
        <f t="shared" si="57"/>
        <v>0</v>
      </c>
      <c r="FJ217" s="59">
        <f t="shared" si="58"/>
        <v>0</v>
      </c>
      <c r="FK217" s="59">
        <f t="shared" si="58"/>
        <v>0</v>
      </c>
      <c r="FL217" s="59">
        <f t="shared" si="58"/>
        <v>0</v>
      </c>
      <c r="FM217" s="59">
        <f t="shared" si="58"/>
        <v>0</v>
      </c>
      <c r="FN217" s="59">
        <f t="shared" si="58"/>
        <v>0</v>
      </c>
      <c r="FO217" s="59">
        <f t="shared" si="58"/>
        <v>0</v>
      </c>
      <c r="FP217" s="59">
        <f t="shared" si="58"/>
        <v>0</v>
      </c>
      <c r="FQ217" s="59">
        <f t="shared" si="58"/>
        <v>0</v>
      </c>
      <c r="FR217" s="59">
        <f t="shared" si="58"/>
        <v>0</v>
      </c>
      <c r="FS217" s="59">
        <f t="shared" si="58"/>
        <v>0</v>
      </c>
      <c r="FT217" s="59">
        <f t="shared" si="59"/>
        <v>0</v>
      </c>
      <c r="FU217" s="59">
        <f t="shared" si="59"/>
        <v>0</v>
      </c>
      <c r="FV217" s="59">
        <f t="shared" si="59"/>
        <v>0</v>
      </c>
      <c r="FW217" s="59">
        <f t="shared" si="59"/>
        <v>0</v>
      </c>
      <c r="FX217" s="59">
        <f t="shared" si="59"/>
        <v>0</v>
      </c>
      <c r="FY217" s="59">
        <f t="shared" si="59"/>
        <v>0</v>
      </c>
      <c r="FZ217" s="59">
        <f t="shared" si="59"/>
        <v>0</v>
      </c>
      <c r="GA217" s="59">
        <f t="shared" si="59"/>
        <v>0</v>
      </c>
      <c r="GB217" s="59">
        <f t="shared" si="59"/>
        <v>0</v>
      </c>
      <c r="GC217" s="59">
        <f t="shared" si="59"/>
        <v>0</v>
      </c>
      <c r="GD217" s="59">
        <f t="shared" si="60"/>
        <v>0</v>
      </c>
      <c r="GE217" s="59">
        <f t="shared" si="60"/>
        <v>0</v>
      </c>
      <c r="GF217" s="59">
        <f t="shared" si="60"/>
        <v>0</v>
      </c>
      <c r="GG217" s="59">
        <f t="shared" si="60"/>
        <v>0</v>
      </c>
      <c r="GH217" s="59">
        <f t="shared" si="60"/>
        <v>0</v>
      </c>
      <c r="GI217" s="59">
        <f t="shared" si="60"/>
        <v>0</v>
      </c>
      <c r="GJ217" s="59">
        <f t="shared" si="60"/>
        <v>0</v>
      </c>
      <c r="GK217" s="59">
        <f t="shared" si="60"/>
        <v>0</v>
      </c>
      <c r="GL217" s="59">
        <f t="shared" si="60"/>
        <v>0</v>
      </c>
      <c r="GM217" s="59">
        <f t="shared" si="60"/>
        <v>0</v>
      </c>
      <c r="GN217" s="59">
        <f t="shared" si="61"/>
        <v>0</v>
      </c>
      <c r="GO217" s="59">
        <f t="shared" si="61"/>
        <v>0</v>
      </c>
      <c r="GP217" s="59">
        <f t="shared" si="61"/>
        <v>0</v>
      </c>
      <c r="GQ217" s="59">
        <f t="shared" si="61"/>
        <v>0</v>
      </c>
      <c r="GR217" s="59">
        <f t="shared" si="61"/>
        <v>0</v>
      </c>
      <c r="GS217" s="59">
        <f t="shared" si="61"/>
        <v>0</v>
      </c>
      <c r="GT217" s="59">
        <f t="shared" si="61"/>
        <v>0</v>
      </c>
      <c r="GU217" s="59">
        <f t="shared" si="61"/>
        <v>0</v>
      </c>
      <c r="GV217" s="59">
        <f t="shared" si="61"/>
        <v>0</v>
      </c>
      <c r="GW217" s="59">
        <f t="shared" si="61"/>
        <v>0</v>
      </c>
      <c r="GX217" s="59">
        <f t="shared" si="61"/>
        <v>0</v>
      </c>
      <c r="GY217" s="59">
        <f t="shared" si="61"/>
        <v>0</v>
      </c>
      <c r="GZ217" s="59">
        <f t="shared" si="61"/>
        <v>0</v>
      </c>
      <c r="HA217" s="59">
        <f t="shared" si="61"/>
        <v>0</v>
      </c>
    </row>
    <row r="218" spans="1:212">
      <c r="A218" t="str">
        <f>VLOOKUP(D218, TechList, 6, FALSE)</f>
        <v>석탄</v>
      </c>
      <c r="B218" s="48">
        <v>5</v>
      </c>
      <c r="C218" s="48" t="str">
        <f t="shared" si="39"/>
        <v>'2050</v>
      </c>
      <c r="D218" s="48" t="str">
        <f t="shared" si="40"/>
        <v>ELC14PP-BSCTP1N</v>
      </c>
      <c r="E218" s="48" t="str">
        <f t="shared" si="41"/>
        <v>ELC</v>
      </c>
      <c r="F218" s="59">
        <f t="shared" si="42"/>
        <v>0</v>
      </c>
      <c r="G218" s="59">
        <f t="shared" si="42"/>
        <v>14468.6464744186</v>
      </c>
      <c r="H218" s="59">
        <f t="shared" si="42"/>
        <v>0</v>
      </c>
      <c r="I218" s="59">
        <f t="shared" si="42"/>
        <v>0</v>
      </c>
      <c r="J218" s="59">
        <f t="shared" si="42"/>
        <v>0</v>
      </c>
      <c r="K218" s="59">
        <f t="shared" si="42"/>
        <v>0</v>
      </c>
      <c r="L218" s="59">
        <f t="shared" si="42"/>
        <v>0</v>
      </c>
      <c r="M218" s="59">
        <f t="shared" si="42"/>
        <v>0</v>
      </c>
      <c r="N218" s="59">
        <f t="shared" si="42"/>
        <v>0</v>
      </c>
      <c r="O218" s="59">
        <f t="shared" si="42"/>
        <v>0</v>
      </c>
      <c r="P218" s="59">
        <f t="shared" si="43"/>
        <v>0</v>
      </c>
      <c r="Q218" s="59">
        <f t="shared" si="43"/>
        <v>0</v>
      </c>
      <c r="R218" s="59">
        <f t="shared" si="43"/>
        <v>0</v>
      </c>
      <c r="S218" s="59">
        <f t="shared" si="43"/>
        <v>0</v>
      </c>
      <c r="T218" s="59">
        <f t="shared" si="43"/>
        <v>0</v>
      </c>
      <c r="U218" s="59">
        <f t="shared" si="43"/>
        <v>0</v>
      </c>
      <c r="V218" s="59">
        <f t="shared" si="43"/>
        <v>0</v>
      </c>
      <c r="W218" s="59">
        <f t="shared" si="43"/>
        <v>0</v>
      </c>
      <c r="X218" s="59">
        <f t="shared" si="43"/>
        <v>0</v>
      </c>
      <c r="Y218" s="59">
        <f t="shared" si="43"/>
        <v>0</v>
      </c>
      <c r="Z218" s="59">
        <f t="shared" si="44"/>
        <v>0</v>
      </c>
      <c r="AA218" s="59">
        <f t="shared" si="44"/>
        <v>0</v>
      </c>
      <c r="AB218" s="59">
        <f t="shared" si="44"/>
        <v>0</v>
      </c>
      <c r="AC218" s="59">
        <f t="shared" si="44"/>
        <v>0</v>
      </c>
      <c r="AD218" s="59">
        <f t="shared" si="44"/>
        <v>0</v>
      </c>
      <c r="AE218" s="59">
        <f t="shared" si="44"/>
        <v>0</v>
      </c>
      <c r="AF218" s="59">
        <f t="shared" si="44"/>
        <v>5728.5078874306801</v>
      </c>
      <c r="AG218" s="59">
        <f t="shared" si="44"/>
        <v>0</v>
      </c>
      <c r="AH218" s="59">
        <f t="shared" si="44"/>
        <v>0</v>
      </c>
      <c r="AI218" s="59">
        <f t="shared" si="44"/>
        <v>0</v>
      </c>
      <c r="AJ218" s="59">
        <f t="shared" si="45"/>
        <v>0</v>
      </c>
      <c r="AK218" s="59">
        <f t="shared" si="45"/>
        <v>0</v>
      </c>
      <c r="AL218" s="59">
        <f t="shared" si="45"/>
        <v>0</v>
      </c>
      <c r="AM218" s="59">
        <f t="shared" si="45"/>
        <v>0</v>
      </c>
      <c r="AN218" s="59">
        <f t="shared" si="45"/>
        <v>0</v>
      </c>
      <c r="AO218" s="59">
        <f t="shared" si="45"/>
        <v>0</v>
      </c>
      <c r="AP218" s="59">
        <f t="shared" si="45"/>
        <v>0</v>
      </c>
      <c r="AQ218" s="59">
        <f t="shared" si="45"/>
        <v>0</v>
      </c>
      <c r="AR218" s="59">
        <f t="shared" si="45"/>
        <v>0</v>
      </c>
      <c r="AS218" s="59">
        <f t="shared" si="45"/>
        <v>0</v>
      </c>
      <c r="AT218" s="59">
        <f t="shared" si="46"/>
        <v>0</v>
      </c>
      <c r="AU218" s="59">
        <f t="shared" si="46"/>
        <v>0</v>
      </c>
      <c r="AV218" s="59">
        <f t="shared" si="46"/>
        <v>0</v>
      </c>
      <c r="AW218" s="59">
        <f t="shared" si="46"/>
        <v>0</v>
      </c>
      <c r="AX218" s="59">
        <f t="shared" si="46"/>
        <v>0</v>
      </c>
      <c r="AY218" s="59">
        <f t="shared" si="46"/>
        <v>0</v>
      </c>
      <c r="AZ218" s="59">
        <f t="shared" si="46"/>
        <v>0</v>
      </c>
      <c r="BA218" s="59">
        <f t="shared" si="46"/>
        <v>0</v>
      </c>
      <c r="BB218" s="59">
        <f t="shared" si="46"/>
        <v>0</v>
      </c>
      <c r="BC218" s="59">
        <f t="shared" si="46"/>
        <v>0</v>
      </c>
      <c r="BD218" s="59">
        <f t="shared" si="47"/>
        <v>0</v>
      </c>
      <c r="BE218" s="59">
        <f t="shared" si="47"/>
        <v>0</v>
      </c>
      <c r="BF218" s="59">
        <f t="shared" si="47"/>
        <v>7495.8048000000099</v>
      </c>
      <c r="BG218" s="59">
        <f t="shared" si="47"/>
        <v>0</v>
      </c>
      <c r="BH218" s="59">
        <f t="shared" si="47"/>
        <v>0</v>
      </c>
      <c r="BI218" s="59">
        <f t="shared" si="47"/>
        <v>0</v>
      </c>
      <c r="BJ218" s="59">
        <f t="shared" si="47"/>
        <v>0</v>
      </c>
      <c r="BK218" s="59">
        <f t="shared" si="47"/>
        <v>0</v>
      </c>
      <c r="BL218" s="59">
        <f t="shared" si="47"/>
        <v>0</v>
      </c>
      <c r="BM218" s="59">
        <f t="shared" si="47"/>
        <v>0</v>
      </c>
      <c r="BN218" s="59">
        <f t="shared" si="48"/>
        <v>0</v>
      </c>
      <c r="BO218" s="59">
        <f t="shared" si="48"/>
        <v>0</v>
      </c>
      <c r="BP218" s="59">
        <f t="shared" si="48"/>
        <v>0</v>
      </c>
      <c r="BQ218" s="59">
        <f t="shared" si="48"/>
        <v>0</v>
      </c>
      <c r="BR218" s="59">
        <f t="shared" si="48"/>
        <v>0</v>
      </c>
      <c r="BS218" s="59">
        <f t="shared" si="48"/>
        <v>0</v>
      </c>
      <c r="BT218" s="59">
        <f t="shared" si="48"/>
        <v>0</v>
      </c>
      <c r="BU218" s="59">
        <f t="shared" si="48"/>
        <v>0</v>
      </c>
      <c r="BV218" s="59">
        <f t="shared" si="48"/>
        <v>0</v>
      </c>
      <c r="BW218" s="59">
        <f t="shared" si="48"/>
        <v>0</v>
      </c>
      <c r="BX218" s="59">
        <f t="shared" si="49"/>
        <v>0</v>
      </c>
      <c r="BY218" s="59">
        <f t="shared" si="49"/>
        <v>0</v>
      </c>
      <c r="BZ218" s="59">
        <f t="shared" si="49"/>
        <v>0</v>
      </c>
      <c r="CA218" s="59">
        <f t="shared" si="49"/>
        <v>0</v>
      </c>
      <c r="CB218" s="59">
        <f t="shared" si="49"/>
        <v>0</v>
      </c>
      <c r="CC218" s="59">
        <f t="shared" si="49"/>
        <v>0</v>
      </c>
      <c r="CD218" s="59">
        <f t="shared" si="49"/>
        <v>0</v>
      </c>
      <c r="CE218" s="59">
        <f t="shared" si="49"/>
        <v>0</v>
      </c>
      <c r="CF218" s="59">
        <f t="shared" si="49"/>
        <v>0</v>
      </c>
      <c r="CG218" s="59">
        <f t="shared" si="49"/>
        <v>0</v>
      </c>
      <c r="CH218" s="59">
        <f t="shared" si="50"/>
        <v>0</v>
      </c>
      <c r="CI218" s="59">
        <f t="shared" si="50"/>
        <v>0</v>
      </c>
      <c r="CJ218" s="59">
        <f t="shared" si="50"/>
        <v>0</v>
      </c>
      <c r="CK218" s="59">
        <f t="shared" si="50"/>
        <v>0</v>
      </c>
      <c r="CL218" s="59">
        <f t="shared" si="50"/>
        <v>0</v>
      </c>
      <c r="CM218" s="59">
        <f t="shared" si="50"/>
        <v>0</v>
      </c>
      <c r="CN218" s="59">
        <f t="shared" si="50"/>
        <v>0</v>
      </c>
      <c r="CO218" s="59">
        <f t="shared" si="50"/>
        <v>0</v>
      </c>
      <c r="CP218" s="59">
        <f t="shared" si="50"/>
        <v>0</v>
      </c>
      <c r="CQ218" s="59">
        <f t="shared" si="50"/>
        <v>0</v>
      </c>
      <c r="CR218" s="59">
        <f t="shared" si="51"/>
        <v>0</v>
      </c>
      <c r="CS218" s="59">
        <f t="shared" si="51"/>
        <v>0</v>
      </c>
      <c r="CT218" s="59">
        <f t="shared" si="51"/>
        <v>0</v>
      </c>
      <c r="CU218" s="59">
        <f t="shared" si="51"/>
        <v>0</v>
      </c>
      <c r="CV218" s="59">
        <f t="shared" si="51"/>
        <v>0</v>
      </c>
      <c r="CW218" s="59">
        <f t="shared" si="51"/>
        <v>0</v>
      </c>
      <c r="CX218" s="59">
        <f t="shared" si="51"/>
        <v>0</v>
      </c>
      <c r="CY218" s="59">
        <f t="shared" si="51"/>
        <v>0</v>
      </c>
      <c r="CZ218" s="59">
        <f t="shared" si="51"/>
        <v>0</v>
      </c>
      <c r="DA218" s="59">
        <f t="shared" si="51"/>
        <v>0</v>
      </c>
      <c r="DB218" s="59">
        <f t="shared" si="52"/>
        <v>0</v>
      </c>
      <c r="DC218" s="59">
        <f t="shared" si="52"/>
        <v>0</v>
      </c>
      <c r="DD218" s="59">
        <f t="shared" si="52"/>
        <v>0</v>
      </c>
      <c r="DE218" s="59">
        <f t="shared" si="52"/>
        <v>6477.4205902945296</v>
      </c>
      <c r="DF218" s="59">
        <f t="shared" si="52"/>
        <v>0</v>
      </c>
      <c r="DG218" s="59">
        <f t="shared" si="52"/>
        <v>0</v>
      </c>
      <c r="DH218" s="59">
        <f t="shared" si="52"/>
        <v>0</v>
      </c>
      <c r="DI218" s="59">
        <f t="shared" si="52"/>
        <v>0</v>
      </c>
      <c r="DJ218" s="59">
        <f t="shared" si="52"/>
        <v>0</v>
      </c>
      <c r="DK218" s="59">
        <f t="shared" si="52"/>
        <v>0</v>
      </c>
      <c r="DL218" s="59">
        <f t="shared" si="53"/>
        <v>0</v>
      </c>
      <c r="DM218" s="59">
        <f t="shared" si="53"/>
        <v>0</v>
      </c>
      <c r="DN218" s="59">
        <f t="shared" si="53"/>
        <v>0</v>
      </c>
      <c r="DO218" s="59">
        <f t="shared" si="53"/>
        <v>0</v>
      </c>
      <c r="DP218" s="59">
        <f t="shared" si="53"/>
        <v>0</v>
      </c>
      <c r="DQ218" s="59">
        <f t="shared" si="53"/>
        <v>0</v>
      </c>
      <c r="DR218" s="59">
        <f t="shared" si="53"/>
        <v>0</v>
      </c>
      <c r="DS218" s="59">
        <f t="shared" si="53"/>
        <v>0</v>
      </c>
      <c r="DT218" s="59">
        <f t="shared" si="53"/>
        <v>0</v>
      </c>
      <c r="DU218" s="59">
        <f t="shared" si="53"/>
        <v>0</v>
      </c>
      <c r="DV218" s="59">
        <f t="shared" si="54"/>
        <v>0</v>
      </c>
      <c r="DW218" s="59">
        <f t="shared" si="54"/>
        <v>0</v>
      </c>
      <c r="DX218" s="59">
        <f t="shared" si="54"/>
        <v>0</v>
      </c>
      <c r="DY218" s="59">
        <f t="shared" si="54"/>
        <v>0</v>
      </c>
      <c r="DZ218" s="59">
        <f t="shared" si="54"/>
        <v>0</v>
      </c>
      <c r="EA218" s="59">
        <f t="shared" si="54"/>
        <v>0</v>
      </c>
      <c r="EB218" s="59">
        <f t="shared" si="54"/>
        <v>0</v>
      </c>
      <c r="EC218" s="59">
        <f t="shared" si="54"/>
        <v>0</v>
      </c>
      <c r="ED218" s="59">
        <f t="shared" si="54"/>
        <v>1841.8725611038001</v>
      </c>
      <c r="EE218" s="59">
        <f t="shared" si="54"/>
        <v>0</v>
      </c>
      <c r="EF218" s="59">
        <f t="shared" si="55"/>
        <v>0</v>
      </c>
      <c r="EG218" s="59">
        <f t="shared" si="55"/>
        <v>0</v>
      </c>
      <c r="EH218" s="59">
        <f t="shared" si="55"/>
        <v>0</v>
      </c>
      <c r="EI218" s="59">
        <f t="shared" si="55"/>
        <v>0</v>
      </c>
      <c r="EJ218" s="59">
        <f t="shared" si="55"/>
        <v>0</v>
      </c>
      <c r="EK218" s="59">
        <f t="shared" si="55"/>
        <v>0</v>
      </c>
      <c r="EL218" s="59">
        <f t="shared" si="55"/>
        <v>0</v>
      </c>
      <c r="EM218" s="59">
        <f t="shared" si="55"/>
        <v>0</v>
      </c>
      <c r="EN218" s="59">
        <f t="shared" si="55"/>
        <v>0</v>
      </c>
      <c r="EO218" s="59">
        <f t="shared" si="55"/>
        <v>0</v>
      </c>
      <c r="EP218" s="59">
        <f t="shared" si="56"/>
        <v>0</v>
      </c>
      <c r="EQ218" s="59">
        <f t="shared" si="56"/>
        <v>0</v>
      </c>
      <c r="ER218" s="59">
        <f t="shared" si="56"/>
        <v>0</v>
      </c>
      <c r="ES218" s="59">
        <f t="shared" si="56"/>
        <v>0</v>
      </c>
      <c r="ET218" s="59">
        <f t="shared" si="56"/>
        <v>0</v>
      </c>
      <c r="EU218" s="59">
        <f t="shared" si="56"/>
        <v>0</v>
      </c>
      <c r="EV218" s="59">
        <f t="shared" si="56"/>
        <v>0</v>
      </c>
      <c r="EW218" s="59">
        <f t="shared" si="56"/>
        <v>0</v>
      </c>
      <c r="EX218" s="59">
        <f t="shared" si="56"/>
        <v>0</v>
      </c>
      <c r="EY218" s="59">
        <f t="shared" si="56"/>
        <v>0</v>
      </c>
      <c r="EZ218" s="59">
        <f t="shared" si="57"/>
        <v>0</v>
      </c>
      <c r="FA218" s="59">
        <f t="shared" si="57"/>
        <v>0</v>
      </c>
      <c r="FB218" s="59">
        <f t="shared" si="57"/>
        <v>0</v>
      </c>
      <c r="FC218" s="59">
        <f t="shared" si="57"/>
        <v>0</v>
      </c>
      <c r="FD218" s="59">
        <f t="shared" si="57"/>
        <v>2418.56457531055</v>
      </c>
      <c r="FE218" s="59">
        <f t="shared" si="57"/>
        <v>0</v>
      </c>
      <c r="FF218" s="59">
        <f t="shared" si="57"/>
        <v>0</v>
      </c>
      <c r="FG218" s="59">
        <f t="shared" si="57"/>
        <v>0</v>
      </c>
      <c r="FH218" s="59">
        <f t="shared" si="57"/>
        <v>0</v>
      </c>
      <c r="FI218" s="59">
        <f t="shared" si="57"/>
        <v>0</v>
      </c>
      <c r="FJ218" s="59">
        <f t="shared" si="58"/>
        <v>0</v>
      </c>
      <c r="FK218" s="59">
        <f t="shared" si="58"/>
        <v>0</v>
      </c>
      <c r="FL218" s="59">
        <f t="shared" si="58"/>
        <v>0</v>
      </c>
      <c r="FM218" s="59">
        <f t="shared" si="58"/>
        <v>0</v>
      </c>
      <c r="FN218" s="59">
        <f t="shared" si="58"/>
        <v>0</v>
      </c>
      <c r="FO218" s="59">
        <f t="shared" si="58"/>
        <v>0</v>
      </c>
      <c r="FP218" s="59">
        <f t="shared" si="58"/>
        <v>0</v>
      </c>
      <c r="FQ218" s="59">
        <f t="shared" si="58"/>
        <v>0</v>
      </c>
      <c r="FR218" s="59">
        <f t="shared" si="58"/>
        <v>0</v>
      </c>
      <c r="FS218" s="59">
        <f t="shared" si="58"/>
        <v>0</v>
      </c>
      <c r="FT218" s="59">
        <f t="shared" si="59"/>
        <v>0</v>
      </c>
      <c r="FU218" s="59">
        <f t="shared" si="59"/>
        <v>0</v>
      </c>
      <c r="FV218" s="59">
        <f t="shared" si="59"/>
        <v>0</v>
      </c>
      <c r="FW218" s="59">
        <f t="shared" si="59"/>
        <v>0</v>
      </c>
      <c r="FX218" s="59">
        <f t="shared" si="59"/>
        <v>0</v>
      </c>
      <c r="FY218" s="59">
        <f t="shared" si="59"/>
        <v>0</v>
      </c>
      <c r="FZ218" s="59">
        <f t="shared" si="59"/>
        <v>0</v>
      </c>
      <c r="GA218" s="59">
        <f t="shared" si="59"/>
        <v>0</v>
      </c>
      <c r="GB218" s="59">
        <f t="shared" si="59"/>
        <v>0</v>
      </c>
      <c r="GC218" s="59">
        <f t="shared" si="59"/>
        <v>0</v>
      </c>
      <c r="GD218" s="59">
        <f t="shared" si="60"/>
        <v>0</v>
      </c>
      <c r="GE218" s="59">
        <f t="shared" si="60"/>
        <v>0</v>
      </c>
      <c r="GF218" s="59">
        <f t="shared" si="60"/>
        <v>0</v>
      </c>
      <c r="GG218" s="59">
        <f t="shared" si="60"/>
        <v>0</v>
      </c>
      <c r="GH218" s="59">
        <f t="shared" si="60"/>
        <v>0</v>
      </c>
      <c r="GI218" s="59">
        <f t="shared" si="60"/>
        <v>0</v>
      </c>
      <c r="GJ218" s="59">
        <f t="shared" si="60"/>
        <v>0</v>
      </c>
      <c r="GK218" s="59">
        <f t="shared" si="60"/>
        <v>0</v>
      </c>
      <c r="GL218" s="59">
        <f t="shared" si="60"/>
        <v>0</v>
      </c>
      <c r="GM218" s="59">
        <f t="shared" si="60"/>
        <v>0</v>
      </c>
      <c r="GN218" s="59">
        <f t="shared" si="61"/>
        <v>0</v>
      </c>
      <c r="GO218" s="59">
        <f t="shared" si="61"/>
        <v>0</v>
      </c>
      <c r="GP218" s="59">
        <f t="shared" si="61"/>
        <v>0</v>
      </c>
      <c r="GQ218" s="59">
        <f t="shared" si="61"/>
        <v>0</v>
      </c>
      <c r="GR218" s="59">
        <f t="shared" si="61"/>
        <v>0</v>
      </c>
      <c r="GS218" s="59">
        <f t="shared" si="61"/>
        <v>0</v>
      </c>
      <c r="GT218" s="59">
        <f t="shared" si="61"/>
        <v>0</v>
      </c>
      <c r="GU218" s="59">
        <f t="shared" si="61"/>
        <v>0</v>
      </c>
      <c r="GV218" s="59">
        <f t="shared" si="61"/>
        <v>0</v>
      </c>
      <c r="GW218" s="59">
        <f t="shared" si="61"/>
        <v>0</v>
      </c>
      <c r="GX218" s="59">
        <f t="shared" si="61"/>
        <v>0</v>
      </c>
      <c r="GY218" s="59">
        <f t="shared" si="61"/>
        <v>0</v>
      </c>
      <c r="GZ218" s="59">
        <f t="shared" si="61"/>
        <v>0</v>
      </c>
      <c r="HA218" s="59">
        <f t="shared" si="61"/>
        <v>0</v>
      </c>
      <c r="HC218" s="17"/>
    </row>
    <row r="219" spans="1:212">
      <c r="A219" t="s">
        <v>123</v>
      </c>
      <c r="B219" s="48">
        <v>6</v>
      </c>
      <c r="C219" s="48" t="str">
        <f t="shared" si="39"/>
        <v>'2050</v>
      </c>
      <c r="D219" s="48" t="str">
        <f t="shared" si="40"/>
        <v>ELC14PP-IGCC1E</v>
      </c>
      <c r="E219" s="48" t="str">
        <f t="shared" si="41"/>
        <v>ELC</v>
      </c>
      <c r="F219" s="59">
        <f t="shared" si="42"/>
        <v>0</v>
      </c>
      <c r="G219" s="59">
        <f t="shared" si="42"/>
        <v>690.21023877209404</v>
      </c>
      <c r="H219" s="59">
        <f t="shared" si="42"/>
        <v>0</v>
      </c>
      <c r="I219" s="59">
        <f t="shared" si="42"/>
        <v>0</v>
      </c>
      <c r="J219" s="59">
        <f t="shared" si="42"/>
        <v>0</v>
      </c>
      <c r="K219" s="59">
        <f t="shared" si="42"/>
        <v>0</v>
      </c>
      <c r="L219" s="59">
        <f t="shared" si="42"/>
        <v>0</v>
      </c>
      <c r="M219" s="59">
        <f t="shared" si="42"/>
        <v>0</v>
      </c>
      <c r="N219" s="59">
        <f t="shared" si="42"/>
        <v>0</v>
      </c>
      <c r="O219" s="59">
        <f t="shared" si="42"/>
        <v>0</v>
      </c>
      <c r="P219" s="59">
        <f t="shared" si="43"/>
        <v>0</v>
      </c>
      <c r="Q219" s="59">
        <f t="shared" si="43"/>
        <v>0</v>
      </c>
      <c r="R219" s="59">
        <f t="shared" si="43"/>
        <v>0</v>
      </c>
      <c r="S219" s="59">
        <f t="shared" si="43"/>
        <v>0</v>
      </c>
      <c r="T219" s="59">
        <f t="shared" si="43"/>
        <v>0</v>
      </c>
      <c r="U219" s="59">
        <f t="shared" si="43"/>
        <v>0</v>
      </c>
      <c r="V219" s="59">
        <f t="shared" si="43"/>
        <v>0</v>
      </c>
      <c r="W219" s="59">
        <f t="shared" si="43"/>
        <v>0</v>
      </c>
      <c r="X219" s="59">
        <f t="shared" si="43"/>
        <v>0</v>
      </c>
      <c r="Y219" s="59">
        <f t="shared" si="43"/>
        <v>0</v>
      </c>
      <c r="Z219" s="59">
        <f t="shared" si="44"/>
        <v>0</v>
      </c>
      <c r="AA219" s="59">
        <f t="shared" si="44"/>
        <v>0</v>
      </c>
      <c r="AB219" s="59">
        <f t="shared" si="44"/>
        <v>0</v>
      </c>
      <c r="AC219" s="59">
        <f t="shared" si="44"/>
        <v>0</v>
      </c>
      <c r="AD219" s="59">
        <f t="shared" si="44"/>
        <v>0</v>
      </c>
      <c r="AE219" s="59">
        <f t="shared" si="44"/>
        <v>0</v>
      </c>
      <c r="AF219" s="59">
        <f t="shared" si="44"/>
        <v>8.7315753097668996</v>
      </c>
      <c r="AG219" s="59">
        <f t="shared" si="44"/>
        <v>0</v>
      </c>
      <c r="AH219" s="59">
        <f t="shared" si="44"/>
        <v>0</v>
      </c>
      <c r="AI219" s="59">
        <f t="shared" si="44"/>
        <v>0</v>
      </c>
      <c r="AJ219" s="59">
        <f t="shared" si="45"/>
        <v>0</v>
      </c>
      <c r="AK219" s="59">
        <f t="shared" si="45"/>
        <v>0</v>
      </c>
      <c r="AL219" s="59">
        <f t="shared" si="45"/>
        <v>0</v>
      </c>
      <c r="AM219" s="59">
        <f t="shared" si="45"/>
        <v>0</v>
      </c>
      <c r="AN219" s="59">
        <f t="shared" si="45"/>
        <v>0</v>
      </c>
      <c r="AO219" s="59">
        <f t="shared" si="45"/>
        <v>0</v>
      </c>
      <c r="AP219" s="59">
        <f t="shared" si="45"/>
        <v>0</v>
      </c>
      <c r="AQ219" s="59">
        <f t="shared" si="45"/>
        <v>0</v>
      </c>
      <c r="AR219" s="59">
        <f t="shared" si="45"/>
        <v>0</v>
      </c>
      <c r="AS219" s="59">
        <f t="shared" si="45"/>
        <v>0</v>
      </c>
      <c r="AT219" s="59">
        <f t="shared" si="46"/>
        <v>0</v>
      </c>
      <c r="AU219" s="59">
        <f t="shared" si="46"/>
        <v>0</v>
      </c>
      <c r="AV219" s="59">
        <f t="shared" si="46"/>
        <v>0</v>
      </c>
      <c r="AW219" s="59">
        <f t="shared" si="46"/>
        <v>0</v>
      </c>
      <c r="AX219" s="59">
        <f t="shared" si="46"/>
        <v>0</v>
      </c>
      <c r="AY219" s="59">
        <f t="shared" si="46"/>
        <v>0</v>
      </c>
      <c r="AZ219" s="59">
        <f t="shared" si="46"/>
        <v>0</v>
      </c>
      <c r="BA219" s="59">
        <f t="shared" si="46"/>
        <v>0</v>
      </c>
      <c r="BB219" s="59">
        <f t="shared" si="46"/>
        <v>0</v>
      </c>
      <c r="BC219" s="59">
        <f t="shared" si="46"/>
        <v>0</v>
      </c>
      <c r="BD219" s="59">
        <f t="shared" si="47"/>
        <v>0</v>
      </c>
      <c r="BE219" s="59">
        <f t="shared" si="47"/>
        <v>0</v>
      </c>
      <c r="BF219" s="59">
        <f t="shared" si="47"/>
        <v>357.57879839999998</v>
      </c>
      <c r="BG219" s="59">
        <f t="shared" si="47"/>
        <v>0</v>
      </c>
      <c r="BH219" s="59">
        <f t="shared" si="47"/>
        <v>0</v>
      </c>
      <c r="BI219" s="59">
        <f t="shared" si="47"/>
        <v>0</v>
      </c>
      <c r="BJ219" s="59">
        <f t="shared" si="47"/>
        <v>0</v>
      </c>
      <c r="BK219" s="59">
        <f t="shared" si="47"/>
        <v>0</v>
      </c>
      <c r="BL219" s="59">
        <f t="shared" si="47"/>
        <v>0</v>
      </c>
      <c r="BM219" s="59">
        <f t="shared" si="47"/>
        <v>0</v>
      </c>
      <c r="BN219" s="59">
        <f t="shared" si="48"/>
        <v>0</v>
      </c>
      <c r="BO219" s="59">
        <f t="shared" si="48"/>
        <v>0</v>
      </c>
      <c r="BP219" s="59">
        <f t="shared" si="48"/>
        <v>0</v>
      </c>
      <c r="BQ219" s="59">
        <f t="shared" si="48"/>
        <v>0</v>
      </c>
      <c r="BR219" s="59">
        <f t="shared" si="48"/>
        <v>0</v>
      </c>
      <c r="BS219" s="59">
        <f t="shared" si="48"/>
        <v>0</v>
      </c>
      <c r="BT219" s="59">
        <f t="shared" si="48"/>
        <v>0</v>
      </c>
      <c r="BU219" s="59">
        <f t="shared" si="48"/>
        <v>0</v>
      </c>
      <c r="BV219" s="59">
        <f t="shared" si="48"/>
        <v>0</v>
      </c>
      <c r="BW219" s="59">
        <f t="shared" si="48"/>
        <v>0</v>
      </c>
      <c r="BX219" s="59">
        <f t="shared" si="49"/>
        <v>0</v>
      </c>
      <c r="BY219" s="59">
        <f t="shared" si="49"/>
        <v>0</v>
      </c>
      <c r="BZ219" s="59">
        <f t="shared" si="49"/>
        <v>0</v>
      </c>
      <c r="CA219" s="59">
        <f t="shared" si="49"/>
        <v>0</v>
      </c>
      <c r="CB219" s="59">
        <f t="shared" si="49"/>
        <v>0</v>
      </c>
      <c r="CC219" s="59">
        <f t="shared" si="49"/>
        <v>0</v>
      </c>
      <c r="CD219" s="59">
        <f t="shared" si="49"/>
        <v>0</v>
      </c>
      <c r="CE219" s="59">
        <f t="shared" si="49"/>
        <v>0</v>
      </c>
      <c r="CF219" s="59">
        <f t="shared" si="49"/>
        <v>0</v>
      </c>
      <c r="CG219" s="59">
        <f t="shared" si="49"/>
        <v>0</v>
      </c>
      <c r="CH219" s="59">
        <f t="shared" si="50"/>
        <v>0</v>
      </c>
      <c r="CI219" s="59">
        <f t="shared" si="50"/>
        <v>0</v>
      </c>
      <c r="CJ219" s="59">
        <f t="shared" si="50"/>
        <v>0</v>
      </c>
      <c r="CK219" s="59">
        <f t="shared" si="50"/>
        <v>0</v>
      </c>
      <c r="CL219" s="59">
        <f t="shared" si="50"/>
        <v>0</v>
      </c>
      <c r="CM219" s="59">
        <f t="shared" si="50"/>
        <v>0</v>
      </c>
      <c r="CN219" s="59">
        <f t="shared" si="50"/>
        <v>0</v>
      </c>
      <c r="CO219" s="59">
        <f t="shared" si="50"/>
        <v>0</v>
      </c>
      <c r="CP219" s="59">
        <f t="shared" si="50"/>
        <v>0</v>
      </c>
      <c r="CQ219" s="59">
        <f t="shared" si="50"/>
        <v>0</v>
      </c>
      <c r="CR219" s="59">
        <f t="shared" si="51"/>
        <v>0</v>
      </c>
      <c r="CS219" s="59">
        <f t="shared" si="51"/>
        <v>0</v>
      </c>
      <c r="CT219" s="59">
        <f t="shared" si="51"/>
        <v>0</v>
      </c>
      <c r="CU219" s="59">
        <f t="shared" si="51"/>
        <v>0</v>
      </c>
      <c r="CV219" s="59">
        <f t="shared" si="51"/>
        <v>0</v>
      </c>
      <c r="CW219" s="59">
        <f t="shared" si="51"/>
        <v>0</v>
      </c>
      <c r="CX219" s="59">
        <f t="shared" si="51"/>
        <v>0</v>
      </c>
      <c r="CY219" s="59">
        <f t="shared" si="51"/>
        <v>0</v>
      </c>
      <c r="CZ219" s="59">
        <f t="shared" si="51"/>
        <v>0</v>
      </c>
      <c r="DA219" s="59">
        <f t="shared" si="51"/>
        <v>0</v>
      </c>
      <c r="DB219" s="59">
        <f t="shared" si="52"/>
        <v>0</v>
      </c>
      <c r="DC219" s="59">
        <f t="shared" si="52"/>
        <v>0</v>
      </c>
      <c r="DD219" s="59">
        <f t="shared" si="52"/>
        <v>0</v>
      </c>
      <c r="DE219" s="59">
        <f t="shared" si="52"/>
        <v>565.47344863255898</v>
      </c>
      <c r="DF219" s="59">
        <f t="shared" si="52"/>
        <v>0</v>
      </c>
      <c r="DG219" s="59">
        <f t="shared" si="52"/>
        <v>0</v>
      </c>
      <c r="DH219" s="59">
        <f t="shared" si="52"/>
        <v>0</v>
      </c>
      <c r="DI219" s="59">
        <f t="shared" si="52"/>
        <v>0</v>
      </c>
      <c r="DJ219" s="59">
        <f t="shared" si="52"/>
        <v>0</v>
      </c>
      <c r="DK219" s="59">
        <f t="shared" si="52"/>
        <v>0</v>
      </c>
      <c r="DL219" s="59">
        <f t="shared" si="53"/>
        <v>0</v>
      </c>
      <c r="DM219" s="59">
        <f t="shared" si="53"/>
        <v>0</v>
      </c>
      <c r="DN219" s="59">
        <f t="shared" si="53"/>
        <v>0</v>
      </c>
      <c r="DO219" s="59">
        <f t="shared" si="53"/>
        <v>0</v>
      </c>
      <c r="DP219" s="59">
        <f t="shared" si="53"/>
        <v>0</v>
      </c>
      <c r="DQ219" s="59">
        <f t="shared" si="53"/>
        <v>0</v>
      </c>
      <c r="DR219" s="59">
        <f t="shared" si="53"/>
        <v>0</v>
      </c>
      <c r="DS219" s="59">
        <f t="shared" si="53"/>
        <v>0</v>
      </c>
      <c r="DT219" s="59">
        <f t="shared" si="53"/>
        <v>0</v>
      </c>
      <c r="DU219" s="59">
        <f t="shared" si="53"/>
        <v>0</v>
      </c>
      <c r="DV219" s="59">
        <f t="shared" si="54"/>
        <v>0</v>
      </c>
      <c r="DW219" s="59">
        <f t="shared" si="54"/>
        <v>0</v>
      </c>
      <c r="DX219" s="59">
        <f t="shared" si="54"/>
        <v>0</v>
      </c>
      <c r="DY219" s="59">
        <f t="shared" si="54"/>
        <v>0</v>
      </c>
      <c r="DZ219" s="59">
        <f t="shared" si="54"/>
        <v>0</v>
      </c>
      <c r="EA219" s="59">
        <f t="shared" si="54"/>
        <v>0</v>
      </c>
      <c r="EB219" s="59">
        <f t="shared" si="54"/>
        <v>0</v>
      </c>
      <c r="EC219" s="59">
        <f t="shared" si="54"/>
        <v>0</v>
      </c>
      <c r="ED219" s="59">
        <f t="shared" si="54"/>
        <v>282.73672431627898</v>
      </c>
      <c r="EE219" s="59">
        <f t="shared" si="54"/>
        <v>0</v>
      </c>
      <c r="EF219" s="59">
        <f t="shared" si="55"/>
        <v>0</v>
      </c>
      <c r="EG219" s="59">
        <f t="shared" si="55"/>
        <v>0</v>
      </c>
      <c r="EH219" s="59">
        <f t="shared" si="55"/>
        <v>0</v>
      </c>
      <c r="EI219" s="59">
        <f t="shared" si="55"/>
        <v>0</v>
      </c>
      <c r="EJ219" s="59">
        <f t="shared" si="55"/>
        <v>0</v>
      </c>
      <c r="EK219" s="59">
        <f t="shared" si="55"/>
        <v>0</v>
      </c>
      <c r="EL219" s="59">
        <f t="shared" si="55"/>
        <v>0</v>
      </c>
      <c r="EM219" s="59">
        <f t="shared" si="55"/>
        <v>0</v>
      </c>
      <c r="EN219" s="59">
        <f t="shared" si="55"/>
        <v>0</v>
      </c>
      <c r="EO219" s="59">
        <f t="shared" si="55"/>
        <v>0</v>
      </c>
      <c r="EP219" s="59">
        <f t="shared" si="56"/>
        <v>0</v>
      </c>
      <c r="EQ219" s="59">
        <f t="shared" si="56"/>
        <v>0</v>
      </c>
      <c r="ER219" s="59">
        <f t="shared" si="56"/>
        <v>0</v>
      </c>
      <c r="ES219" s="59">
        <f t="shared" si="56"/>
        <v>0</v>
      </c>
      <c r="ET219" s="59">
        <f t="shared" si="56"/>
        <v>0</v>
      </c>
      <c r="EU219" s="59">
        <f t="shared" si="56"/>
        <v>0</v>
      </c>
      <c r="EV219" s="59">
        <f t="shared" si="56"/>
        <v>0</v>
      </c>
      <c r="EW219" s="59">
        <f t="shared" si="56"/>
        <v>0</v>
      </c>
      <c r="EX219" s="59">
        <f t="shared" si="56"/>
        <v>0</v>
      </c>
      <c r="EY219" s="59">
        <f t="shared" si="56"/>
        <v>0</v>
      </c>
      <c r="EZ219" s="59">
        <f t="shared" si="57"/>
        <v>0</v>
      </c>
      <c r="FA219" s="59">
        <f t="shared" si="57"/>
        <v>0</v>
      </c>
      <c r="FB219" s="59">
        <f t="shared" si="57"/>
        <v>0</v>
      </c>
      <c r="FC219" s="59">
        <f t="shared" si="57"/>
        <v>0</v>
      </c>
      <c r="FD219" s="59">
        <f t="shared" si="57"/>
        <v>432.42087248372201</v>
      </c>
      <c r="FE219" s="59">
        <f t="shared" si="57"/>
        <v>0</v>
      </c>
      <c r="FF219" s="59">
        <f t="shared" si="57"/>
        <v>0</v>
      </c>
      <c r="FG219" s="59">
        <f t="shared" si="57"/>
        <v>0</v>
      </c>
      <c r="FH219" s="59">
        <f t="shared" si="57"/>
        <v>0</v>
      </c>
      <c r="FI219" s="59">
        <f t="shared" si="57"/>
        <v>0</v>
      </c>
      <c r="FJ219" s="59">
        <f t="shared" si="58"/>
        <v>0</v>
      </c>
      <c r="FK219" s="59">
        <f t="shared" si="58"/>
        <v>0</v>
      </c>
      <c r="FL219" s="59">
        <f t="shared" si="58"/>
        <v>0</v>
      </c>
      <c r="FM219" s="59">
        <f t="shared" si="58"/>
        <v>0</v>
      </c>
      <c r="FN219" s="59">
        <f t="shared" si="58"/>
        <v>0</v>
      </c>
      <c r="FO219" s="59">
        <f t="shared" si="58"/>
        <v>0</v>
      </c>
      <c r="FP219" s="59">
        <f t="shared" si="58"/>
        <v>0</v>
      </c>
      <c r="FQ219" s="59">
        <f t="shared" si="58"/>
        <v>0</v>
      </c>
      <c r="FR219" s="59">
        <f t="shared" si="58"/>
        <v>0</v>
      </c>
      <c r="FS219" s="59">
        <f t="shared" si="58"/>
        <v>0</v>
      </c>
      <c r="FT219" s="59">
        <f t="shared" si="59"/>
        <v>0</v>
      </c>
      <c r="FU219" s="59">
        <f t="shared" si="59"/>
        <v>0</v>
      </c>
      <c r="FV219" s="59">
        <f t="shared" si="59"/>
        <v>0</v>
      </c>
      <c r="FW219" s="59">
        <f t="shared" si="59"/>
        <v>0</v>
      </c>
      <c r="FX219" s="59">
        <f t="shared" si="59"/>
        <v>0</v>
      </c>
      <c r="FY219" s="59">
        <f t="shared" si="59"/>
        <v>0</v>
      </c>
      <c r="FZ219" s="59">
        <f t="shared" si="59"/>
        <v>0</v>
      </c>
      <c r="GA219" s="59">
        <f t="shared" si="59"/>
        <v>0</v>
      </c>
      <c r="GB219" s="59">
        <f t="shared" si="59"/>
        <v>0</v>
      </c>
      <c r="GC219" s="59">
        <f t="shared" si="59"/>
        <v>0</v>
      </c>
      <c r="GD219" s="59">
        <f t="shared" si="60"/>
        <v>0</v>
      </c>
      <c r="GE219" s="59">
        <f t="shared" si="60"/>
        <v>0</v>
      </c>
      <c r="GF219" s="59">
        <f t="shared" si="60"/>
        <v>0</v>
      </c>
      <c r="GG219" s="59">
        <f t="shared" si="60"/>
        <v>0</v>
      </c>
      <c r="GH219" s="59">
        <f t="shared" si="60"/>
        <v>0</v>
      </c>
      <c r="GI219" s="59">
        <f t="shared" si="60"/>
        <v>0</v>
      </c>
      <c r="GJ219" s="59">
        <f t="shared" si="60"/>
        <v>0</v>
      </c>
      <c r="GK219" s="59">
        <f t="shared" si="60"/>
        <v>0</v>
      </c>
      <c r="GL219" s="59">
        <f t="shared" si="60"/>
        <v>0</v>
      </c>
      <c r="GM219" s="59">
        <f t="shared" si="60"/>
        <v>0</v>
      </c>
      <c r="GN219" s="59">
        <f t="shared" si="61"/>
        <v>0</v>
      </c>
      <c r="GO219" s="59">
        <f t="shared" si="61"/>
        <v>0</v>
      </c>
      <c r="GP219" s="59">
        <f t="shared" si="61"/>
        <v>0</v>
      </c>
      <c r="GQ219" s="59">
        <f t="shared" si="61"/>
        <v>0</v>
      </c>
      <c r="GR219" s="59">
        <f t="shared" si="61"/>
        <v>0</v>
      </c>
      <c r="GS219" s="59">
        <f t="shared" si="61"/>
        <v>0</v>
      </c>
      <c r="GT219" s="59">
        <f t="shared" si="61"/>
        <v>0</v>
      </c>
      <c r="GU219" s="59">
        <f t="shared" si="61"/>
        <v>0</v>
      </c>
      <c r="GV219" s="59">
        <f t="shared" si="61"/>
        <v>0</v>
      </c>
      <c r="GW219" s="59">
        <f t="shared" si="61"/>
        <v>0</v>
      </c>
      <c r="GX219" s="59">
        <f t="shared" si="61"/>
        <v>0</v>
      </c>
      <c r="GY219" s="59">
        <f t="shared" si="61"/>
        <v>0</v>
      </c>
      <c r="GZ219" s="59">
        <f t="shared" si="61"/>
        <v>0</v>
      </c>
      <c r="HA219" s="59">
        <f t="shared" si="61"/>
        <v>0</v>
      </c>
      <c r="HC219" s="17"/>
    </row>
    <row r="220" spans="1:212">
      <c r="A220" t="str">
        <f t="shared" ref="A220:A243" si="62">VLOOKUP(D220, TechList, 6, FALSE)</f>
        <v>천연가스CC</v>
      </c>
      <c r="B220" s="48">
        <v>7</v>
      </c>
      <c r="C220" s="48" t="str">
        <f t="shared" si="39"/>
        <v>'2050</v>
      </c>
      <c r="D220" s="48" t="str">
        <f t="shared" si="40"/>
        <v>ELC51NGL-NGLCCwCHP1E</v>
      </c>
      <c r="E220" s="48" t="str">
        <f t="shared" si="41"/>
        <v>ELC</v>
      </c>
      <c r="F220" s="59">
        <f t="shared" si="42"/>
        <v>0</v>
      </c>
      <c r="G220" s="59">
        <f t="shared" si="42"/>
        <v>0</v>
      </c>
      <c r="H220" s="59">
        <f t="shared" si="42"/>
        <v>167.79798317479401</v>
      </c>
      <c r="I220" s="59">
        <f t="shared" si="42"/>
        <v>335.59596634958899</v>
      </c>
      <c r="J220" s="59">
        <f t="shared" si="42"/>
        <v>167.79798317479401</v>
      </c>
      <c r="K220" s="59">
        <f t="shared" si="42"/>
        <v>167.79798317479401</v>
      </c>
      <c r="L220" s="59">
        <f t="shared" si="42"/>
        <v>335.59596634958899</v>
      </c>
      <c r="M220" s="59">
        <f t="shared" si="42"/>
        <v>167.79798317479401</v>
      </c>
      <c r="N220" s="59">
        <f t="shared" si="42"/>
        <v>167.79798317479401</v>
      </c>
      <c r="O220" s="59">
        <f t="shared" si="42"/>
        <v>0</v>
      </c>
      <c r="P220" s="59">
        <f t="shared" si="43"/>
        <v>0</v>
      </c>
      <c r="Q220" s="59">
        <f t="shared" si="43"/>
        <v>0</v>
      </c>
      <c r="R220" s="59">
        <f t="shared" si="43"/>
        <v>0</v>
      </c>
      <c r="S220" s="59">
        <f t="shared" si="43"/>
        <v>0</v>
      </c>
      <c r="T220" s="59">
        <f t="shared" si="43"/>
        <v>0</v>
      </c>
      <c r="U220" s="59">
        <f t="shared" si="43"/>
        <v>0</v>
      </c>
      <c r="V220" s="59">
        <f t="shared" si="43"/>
        <v>0</v>
      </c>
      <c r="W220" s="59">
        <f t="shared" si="43"/>
        <v>0</v>
      </c>
      <c r="X220" s="59">
        <f t="shared" si="43"/>
        <v>0</v>
      </c>
      <c r="Y220" s="59">
        <f t="shared" si="43"/>
        <v>167.79798317479401</v>
      </c>
      <c r="Z220" s="59">
        <f t="shared" si="44"/>
        <v>239.99381412859901</v>
      </c>
      <c r="AA220" s="59">
        <f t="shared" si="44"/>
        <v>335.59596634958899</v>
      </c>
      <c r="AB220" s="59">
        <f t="shared" si="44"/>
        <v>335.59596634958899</v>
      </c>
      <c r="AC220" s="59">
        <f t="shared" si="44"/>
        <v>335.59596634958899</v>
      </c>
      <c r="AD220" s="59">
        <f t="shared" si="44"/>
        <v>167.79798317479401</v>
      </c>
      <c r="AE220" s="59">
        <f t="shared" si="44"/>
        <v>335.59596634958899</v>
      </c>
      <c r="AF220" s="59">
        <f t="shared" si="44"/>
        <v>0</v>
      </c>
      <c r="AG220" s="59">
        <f t="shared" si="44"/>
        <v>153.646346039571</v>
      </c>
      <c r="AH220" s="59">
        <f t="shared" si="44"/>
        <v>153.646346039571</v>
      </c>
      <c r="AI220" s="59">
        <f t="shared" si="44"/>
        <v>76.8231730197856</v>
      </c>
      <c r="AJ220" s="59">
        <f t="shared" si="45"/>
        <v>153.646346039571</v>
      </c>
      <c r="AK220" s="59">
        <f t="shared" si="45"/>
        <v>153.646346039571</v>
      </c>
      <c r="AL220" s="59">
        <f t="shared" si="45"/>
        <v>153.646346039571</v>
      </c>
      <c r="AM220" s="59">
        <f t="shared" si="45"/>
        <v>76.8231730197856</v>
      </c>
      <c r="AN220" s="59">
        <f t="shared" si="45"/>
        <v>76.8231730197856</v>
      </c>
      <c r="AO220" s="59">
        <f t="shared" si="45"/>
        <v>0</v>
      </c>
      <c r="AP220" s="59">
        <f t="shared" si="45"/>
        <v>0</v>
      </c>
      <c r="AQ220" s="59">
        <f t="shared" si="45"/>
        <v>0</v>
      </c>
      <c r="AR220" s="59">
        <f t="shared" si="45"/>
        <v>0</v>
      </c>
      <c r="AS220" s="59">
        <f t="shared" si="45"/>
        <v>0</v>
      </c>
      <c r="AT220" s="59">
        <f t="shared" si="46"/>
        <v>0</v>
      </c>
      <c r="AU220" s="59">
        <f t="shared" si="46"/>
        <v>0</v>
      </c>
      <c r="AV220" s="59">
        <f t="shared" si="46"/>
        <v>0</v>
      </c>
      <c r="AW220" s="59">
        <f t="shared" si="46"/>
        <v>0</v>
      </c>
      <c r="AX220" s="59">
        <f t="shared" si="46"/>
        <v>0</v>
      </c>
      <c r="AY220" s="59">
        <f t="shared" si="46"/>
        <v>76.8231730197856</v>
      </c>
      <c r="AZ220" s="59">
        <f t="shared" si="46"/>
        <v>153.646346039571</v>
      </c>
      <c r="BA220" s="59">
        <f t="shared" si="46"/>
        <v>153.646346039571</v>
      </c>
      <c r="BB220" s="59">
        <f t="shared" si="46"/>
        <v>153.646346039571</v>
      </c>
      <c r="BC220" s="59">
        <f t="shared" si="46"/>
        <v>76.8231730197856</v>
      </c>
      <c r="BD220" s="59">
        <f t="shared" si="47"/>
        <v>153.646346039571</v>
      </c>
      <c r="BE220" s="59">
        <f t="shared" si="47"/>
        <v>0</v>
      </c>
      <c r="BF220" s="59">
        <f t="shared" si="47"/>
        <v>0</v>
      </c>
      <c r="BG220" s="59">
        <f t="shared" si="47"/>
        <v>86.931485259230996</v>
      </c>
      <c r="BH220" s="59">
        <f t="shared" si="47"/>
        <v>173.86297051846199</v>
      </c>
      <c r="BI220" s="59">
        <f t="shared" si="47"/>
        <v>86.931485259230996</v>
      </c>
      <c r="BJ220" s="59">
        <f t="shared" si="47"/>
        <v>0</v>
      </c>
      <c r="BK220" s="59">
        <f t="shared" si="47"/>
        <v>86.931485259230996</v>
      </c>
      <c r="BL220" s="59">
        <f t="shared" si="47"/>
        <v>86.931485259230996</v>
      </c>
      <c r="BM220" s="59">
        <f t="shared" si="47"/>
        <v>0</v>
      </c>
      <c r="BN220" s="59">
        <f t="shared" si="48"/>
        <v>0</v>
      </c>
      <c r="BO220" s="59">
        <f t="shared" si="48"/>
        <v>86.931485259230996</v>
      </c>
      <c r="BP220" s="59">
        <f t="shared" si="48"/>
        <v>0</v>
      </c>
      <c r="BQ220" s="59">
        <f t="shared" si="48"/>
        <v>0</v>
      </c>
      <c r="BR220" s="59">
        <f t="shared" si="48"/>
        <v>0</v>
      </c>
      <c r="BS220" s="59">
        <f t="shared" si="48"/>
        <v>0</v>
      </c>
      <c r="BT220" s="59">
        <f t="shared" si="48"/>
        <v>0</v>
      </c>
      <c r="BU220" s="59">
        <f t="shared" si="48"/>
        <v>0</v>
      </c>
      <c r="BV220" s="59">
        <f t="shared" si="48"/>
        <v>0</v>
      </c>
      <c r="BW220" s="59">
        <f t="shared" si="48"/>
        <v>86.931485259230996</v>
      </c>
      <c r="BX220" s="59">
        <f t="shared" si="49"/>
        <v>86.931485259230897</v>
      </c>
      <c r="BY220" s="59">
        <f t="shared" si="49"/>
        <v>173.86297051846199</v>
      </c>
      <c r="BZ220" s="59">
        <f t="shared" si="49"/>
        <v>86.931485259230897</v>
      </c>
      <c r="CA220" s="59">
        <f t="shared" si="49"/>
        <v>173.86297051846199</v>
      </c>
      <c r="CB220" s="59">
        <f t="shared" si="49"/>
        <v>86.931485259230897</v>
      </c>
      <c r="CC220" s="59">
        <f t="shared" si="49"/>
        <v>86.931485259230996</v>
      </c>
      <c r="CD220" s="59">
        <f t="shared" si="49"/>
        <v>0</v>
      </c>
      <c r="CE220" s="59">
        <f t="shared" si="49"/>
        <v>0</v>
      </c>
      <c r="CF220" s="59">
        <f t="shared" si="49"/>
        <v>46.498236301449097</v>
      </c>
      <c r="CG220" s="59">
        <f t="shared" si="49"/>
        <v>0</v>
      </c>
      <c r="CH220" s="59">
        <f t="shared" si="50"/>
        <v>46.498236301449097</v>
      </c>
      <c r="CI220" s="59">
        <f t="shared" si="50"/>
        <v>92.996472602898294</v>
      </c>
      <c r="CJ220" s="59">
        <f t="shared" si="50"/>
        <v>92.996472602898294</v>
      </c>
      <c r="CK220" s="59">
        <f t="shared" si="50"/>
        <v>46.498236301449097</v>
      </c>
      <c r="CL220" s="59">
        <f t="shared" si="50"/>
        <v>46.498236301449097</v>
      </c>
      <c r="CM220" s="59">
        <f t="shared" si="50"/>
        <v>0</v>
      </c>
      <c r="CN220" s="59">
        <f t="shared" si="50"/>
        <v>0</v>
      </c>
      <c r="CO220" s="59">
        <f t="shared" si="50"/>
        <v>0</v>
      </c>
      <c r="CP220" s="59">
        <f t="shared" si="50"/>
        <v>0</v>
      </c>
      <c r="CQ220" s="59">
        <f t="shared" si="50"/>
        <v>0</v>
      </c>
      <c r="CR220" s="59">
        <f t="shared" si="51"/>
        <v>0</v>
      </c>
      <c r="CS220" s="59">
        <f t="shared" si="51"/>
        <v>0</v>
      </c>
      <c r="CT220" s="59">
        <f t="shared" si="51"/>
        <v>0</v>
      </c>
      <c r="CU220" s="59">
        <f t="shared" si="51"/>
        <v>0</v>
      </c>
      <c r="CV220" s="59">
        <f t="shared" si="51"/>
        <v>0</v>
      </c>
      <c r="CW220" s="59">
        <f t="shared" si="51"/>
        <v>46.498236301449097</v>
      </c>
      <c r="CX220" s="59">
        <f t="shared" si="51"/>
        <v>0</v>
      </c>
      <c r="CY220" s="59">
        <f t="shared" si="51"/>
        <v>46.498236301449097</v>
      </c>
      <c r="CZ220" s="59">
        <f t="shared" si="51"/>
        <v>92.996472602898294</v>
      </c>
      <c r="DA220" s="59">
        <f t="shared" si="51"/>
        <v>92.996472602898294</v>
      </c>
      <c r="DB220" s="59">
        <f t="shared" si="52"/>
        <v>46.498236301449097</v>
      </c>
      <c r="DC220" s="59">
        <f t="shared" si="52"/>
        <v>0</v>
      </c>
      <c r="DD220" s="59">
        <f t="shared" si="52"/>
        <v>0</v>
      </c>
      <c r="DE220" s="59">
        <f t="shared" si="52"/>
        <v>0</v>
      </c>
      <c r="DF220" s="59">
        <f t="shared" si="52"/>
        <v>137.47304645645801</v>
      </c>
      <c r="DG220" s="59">
        <f t="shared" si="52"/>
        <v>137.47304645645801</v>
      </c>
      <c r="DH220" s="59">
        <f t="shared" si="52"/>
        <v>274.94609291291698</v>
      </c>
      <c r="DI220" s="59">
        <f t="shared" si="52"/>
        <v>274.94609291291698</v>
      </c>
      <c r="DJ220" s="59">
        <f t="shared" si="52"/>
        <v>137.47304645645801</v>
      </c>
      <c r="DK220" s="59">
        <f t="shared" si="52"/>
        <v>0</v>
      </c>
      <c r="DL220" s="59">
        <f t="shared" si="53"/>
        <v>137.47304645645801</v>
      </c>
      <c r="DM220" s="59">
        <f t="shared" si="53"/>
        <v>0</v>
      </c>
      <c r="DN220" s="59">
        <f t="shared" si="53"/>
        <v>137.47304645645801</v>
      </c>
      <c r="DO220" s="59">
        <f t="shared" si="53"/>
        <v>0</v>
      </c>
      <c r="DP220" s="59">
        <f t="shared" si="53"/>
        <v>0</v>
      </c>
      <c r="DQ220" s="59">
        <f t="shared" si="53"/>
        <v>0</v>
      </c>
      <c r="DR220" s="59">
        <f t="shared" si="53"/>
        <v>0</v>
      </c>
      <c r="DS220" s="59">
        <f t="shared" si="53"/>
        <v>0</v>
      </c>
      <c r="DT220" s="59">
        <f t="shared" si="53"/>
        <v>0</v>
      </c>
      <c r="DU220" s="59">
        <f t="shared" si="53"/>
        <v>0</v>
      </c>
      <c r="DV220" s="59">
        <f t="shared" si="54"/>
        <v>137.47304645645801</v>
      </c>
      <c r="DW220" s="59">
        <f t="shared" si="54"/>
        <v>137.47304645645801</v>
      </c>
      <c r="DX220" s="59">
        <f t="shared" si="54"/>
        <v>274.94609291291698</v>
      </c>
      <c r="DY220" s="59">
        <f t="shared" si="54"/>
        <v>274.94609291291698</v>
      </c>
      <c r="DZ220" s="59">
        <f t="shared" si="54"/>
        <v>137.47304645645801</v>
      </c>
      <c r="EA220" s="59">
        <f t="shared" si="54"/>
        <v>274.94609291291698</v>
      </c>
      <c r="EB220" s="59">
        <f t="shared" si="54"/>
        <v>137.47304645645801</v>
      </c>
      <c r="EC220" s="59">
        <f t="shared" si="54"/>
        <v>0</v>
      </c>
      <c r="ED220" s="59">
        <f t="shared" si="54"/>
        <v>0</v>
      </c>
      <c r="EE220" s="59">
        <f t="shared" si="54"/>
        <v>68.736523228229103</v>
      </c>
      <c r="EF220" s="59">
        <f t="shared" si="55"/>
        <v>0</v>
      </c>
      <c r="EG220" s="59">
        <f t="shared" si="55"/>
        <v>68.736523228229103</v>
      </c>
      <c r="EH220" s="59">
        <f t="shared" si="55"/>
        <v>137.47304645645801</v>
      </c>
      <c r="EI220" s="59">
        <f t="shared" si="55"/>
        <v>68.736523228229103</v>
      </c>
      <c r="EJ220" s="59">
        <f t="shared" si="55"/>
        <v>0</v>
      </c>
      <c r="EK220" s="59">
        <f t="shared" si="55"/>
        <v>68.736523228229103</v>
      </c>
      <c r="EL220" s="59">
        <f t="shared" si="55"/>
        <v>0</v>
      </c>
      <c r="EM220" s="59">
        <f t="shared" si="55"/>
        <v>0</v>
      </c>
      <c r="EN220" s="59">
        <f t="shared" si="55"/>
        <v>0</v>
      </c>
      <c r="EO220" s="59">
        <f t="shared" si="55"/>
        <v>0</v>
      </c>
      <c r="EP220" s="59">
        <f t="shared" si="56"/>
        <v>0</v>
      </c>
      <c r="EQ220" s="59">
        <f t="shared" si="56"/>
        <v>0</v>
      </c>
      <c r="ER220" s="59">
        <f t="shared" si="56"/>
        <v>0</v>
      </c>
      <c r="ES220" s="59">
        <f t="shared" si="56"/>
        <v>0</v>
      </c>
      <c r="ET220" s="59">
        <f t="shared" si="56"/>
        <v>0</v>
      </c>
      <c r="EU220" s="59">
        <f t="shared" si="56"/>
        <v>0</v>
      </c>
      <c r="EV220" s="59">
        <f t="shared" si="56"/>
        <v>0</v>
      </c>
      <c r="EW220" s="59">
        <f t="shared" si="56"/>
        <v>68.736523228229103</v>
      </c>
      <c r="EX220" s="59">
        <f t="shared" si="56"/>
        <v>137.47304645645801</v>
      </c>
      <c r="EY220" s="59">
        <f t="shared" si="56"/>
        <v>137.47304645645801</v>
      </c>
      <c r="EZ220" s="59">
        <f t="shared" si="57"/>
        <v>68.736523228229103</v>
      </c>
      <c r="FA220" s="59">
        <f t="shared" si="57"/>
        <v>137.47304645645801</v>
      </c>
      <c r="FB220" s="59">
        <f t="shared" si="57"/>
        <v>68.736523228229103</v>
      </c>
      <c r="FC220" s="59">
        <f t="shared" si="57"/>
        <v>0</v>
      </c>
      <c r="FD220" s="59">
        <f t="shared" si="57"/>
        <v>0</v>
      </c>
      <c r="FE220" s="59">
        <f t="shared" si="57"/>
        <v>125.483381622078</v>
      </c>
      <c r="FF220" s="59">
        <f t="shared" si="57"/>
        <v>105.126447290233</v>
      </c>
      <c r="FG220" s="59">
        <f t="shared" si="57"/>
        <v>210.25289458046501</v>
      </c>
      <c r="FH220" s="59">
        <f t="shared" si="57"/>
        <v>210.25289458046501</v>
      </c>
      <c r="FI220" s="59">
        <f t="shared" si="57"/>
        <v>210.25289458046501</v>
      </c>
      <c r="FJ220" s="59">
        <f t="shared" si="58"/>
        <v>105.126447290233</v>
      </c>
      <c r="FK220" s="59">
        <f t="shared" si="58"/>
        <v>105.126447290233</v>
      </c>
      <c r="FL220" s="59">
        <f t="shared" si="58"/>
        <v>0</v>
      </c>
      <c r="FM220" s="59">
        <f t="shared" si="58"/>
        <v>0</v>
      </c>
      <c r="FN220" s="59">
        <f t="shared" si="58"/>
        <v>0</v>
      </c>
      <c r="FO220" s="59">
        <f t="shared" si="58"/>
        <v>0</v>
      </c>
      <c r="FP220" s="59">
        <f t="shared" si="58"/>
        <v>0</v>
      </c>
      <c r="FQ220" s="59">
        <f t="shared" si="58"/>
        <v>0</v>
      </c>
      <c r="FR220" s="59">
        <f t="shared" si="58"/>
        <v>0</v>
      </c>
      <c r="FS220" s="59">
        <f t="shared" si="58"/>
        <v>0</v>
      </c>
      <c r="FT220" s="59">
        <f t="shared" si="59"/>
        <v>0</v>
      </c>
      <c r="FU220" s="59">
        <f t="shared" si="59"/>
        <v>105.126447290233</v>
      </c>
      <c r="FV220" s="59">
        <f t="shared" si="59"/>
        <v>105.126447290233</v>
      </c>
      <c r="FW220" s="59">
        <f t="shared" si="59"/>
        <v>210.25289458046501</v>
      </c>
      <c r="FX220" s="59">
        <f t="shared" si="59"/>
        <v>105.126447290233</v>
      </c>
      <c r="FY220" s="59">
        <f t="shared" si="59"/>
        <v>210.25289458046501</v>
      </c>
      <c r="FZ220" s="59">
        <f t="shared" si="59"/>
        <v>210.25289458046501</v>
      </c>
      <c r="GA220" s="59">
        <f t="shared" si="59"/>
        <v>125.483381622078</v>
      </c>
      <c r="GB220" s="59">
        <f t="shared" si="59"/>
        <v>20.356934331845402</v>
      </c>
      <c r="GC220" s="59">
        <f t="shared" si="59"/>
        <v>0</v>
      </c>
      <c r="GD220" s="59">
        <f t="shared" si="60"/>
        <v>48.519898749338097</v>
      </c>
      <c r="GE220" s="59">
        <f t="shared" si="60"/>
        <v>0</v>
      </c>
      <c r="GF220" s="59">
        <f t="shared" si="60"/>
        <v>48.519898749338203</v>
      </c>
      <c r="GG220" s="59">
        <f t="shared" si="60"/>
        <v>97.039797498676293</v>
      </c>
      <c r="GH220" s="59">
        <f t="shared" si="60"/>
        <v>48.519898749338203</v>
      </c>
      <c r="GI220" s="59">
        <f t="shared" si="60"/>
        <v>48.519898749338097</v>
      </c>
      <c r="GJ220" s="59">
        <f t="shared" si="60"/>
        <v>0</v>
      </c>
      <c r="GK220" s="59">
        <f t="shared" si="60"/>
        <v>0</v>
      </c>
      <c r="GL220" s="59">
        <f t="shared" si="60"/>
        <v>0</v>
      </c>
      <c r="GM220" s="59">
        <f t="shared" si="60"/>
        <v>0</v>
      </c>
      <c r="GN220" s="59">
        <f t="shared" si="61"/>
        <v>0</v>
      </c>
      <c r="GO220" s="59">
        <f t="shared" si="61"/>
        <v>0</v>
      </c>
      <c r="GP220" s="59">
        <f t="shared" si="61"/>
        <v>0</v>
      </c>
      <c r="GQ220" s="59">
        <f t="shared" si="61"/>
        <v>0</v>
      </c>
      <c r="GR220" s="59">
        <f t="shared" si="61"/>
        <v>0</v>
      </c>
      <c r="GS220" s="59">
        <f t="shared" si="61"/>
        <v>0</v>
      </c>
      <c r="GT220" s="59">
        <f t="shared" si="61"/>
        <v>0</v>
      </c>
      <c r="GU220" s="59">
        <f t="shared" si="61"/>
        <v>0</v>
      </c>
      <c r="GV220" s="59">
        <f t="shared" si="61"/>
        <v>48.519898749338203</v>
      </c>
      <c r="GW220" s="59">
        <f t="shared" si="61"/>
        <v>97.039797498676293</v>
      </c>
      <c r="GX220" s="59">
        <f t="shared" si="61"/>
        <v>97.039797498676293</v>
      </c>
      <c r="GY220" s="59">
        <f t="shared" si="61"/>
        <v>97.039797498676293</v>
      </c>
      <c r="GZ220" s="59">
        <f t="shared" si="61"/>
        <v>48.519898749338203</v>
      </c>
      <c r="HA220" s="59">
        <f t="shared" si="61"/>
        <v>0</v>
      </c>
      <c r="HC220" s="17"/>
    </row>
    <row r="221" spans="1:212">
      <c r="A221" t="str">
        <f t="shared" si="62"/>
        <v>천연가스CC</v>
      </c>
      <c r="B221" s="48">
        <v>8</v>
      </c>
      <c r="C221" s="48" t="str">
        <f t="shared" si="39"/>
        <v>'2050</v>
      </c>
      <c r="D221" s="48" t="str">
        <f t="shared" si="40"/>
        <v>ELC51PP-NGLCC1E</v>
      </c>
      <c r="E221" s="48" t="str">
        <f t="shared" si="41"/>
        <v>ELC</v>
      </c>
      <c r="F221" s="59">
        <f t="shared" si="42"/>
        <v>0</v>
      </c>
      <c r="G221" s="59">
        <f t="shared" si="42"/>
        <v>0</v>
      </c>
      <c r="H221" s="59">
        <f t="shared" si="42"/>
        <v>1923.1646173199999</v>
      </c>
      <c r="I221" s="59">
        <f t="shared" si="42"/>
        <v>1923.1646173199999</v>
      </c>
      <c r="J221" s="59">
        <f t="shared" si="42"/>
        <v>1923.1646173199999</v>
      </c>
      <c r="K221" s="59">
        <f t="shared" si="42"/>
        <v>1923.1646173199999</v>
      </c>
      <c r="L221" s="59">
        <f t="shared" si="42"/>
        <v>1923.1646173199999</v>
      </c>
      <c r="M221" s="59">
        <f t="shared" si="42"/>
        <v>1923.1646173199999</v>
      </c>
      <c r="N221" s="59">
        <f t="shared" si="42"/>
        <v>1349.3265854966601</v>
      </c>
      <c r="O221" s="59">
        <f t="shared" si="42"/>
        <v>961.58230866000099</v>
      </c>
      <c r="P221" s="59">
        <f t="shared" si="43"/>
        <v>0</v>
      </c>
      <c r="Q221" s="59">
        <f t="shared" si="43"/>
        <v>0</v>
      </c>
      <c r="R221" s="59">
        <f t="shared" si="43"/>
        <v>0</v>
      </c>
      <c r="S221" s="59">
        <f t="shared" si="43"/>
        <v>0</v>
      </c>
      <c r="T221" s="59">
        <f t="shared" si="43"/>
        <v>0</v>
      </c>
      <c r="U221" s="59">
        <f t="shared" si="43"/>
        <v>0</v>
      </c>
      <c r="V221" s="59">
        <f t="shared" si="43"/>
        <v>0</v>
      </c>
      <c r="W221" s="59">
        <f t="shared" si="43"/>
        <v>0</v>
      </c>
      <c r="X221" s="59">
        <f t="shared" si="43"/>
        <v>0</v>
      </c>
      <c r="Y221" s="59">
        <f t="shared" si="43"/>
        <v>961.58230866000099</v>
      </c>
      <c r="Z221" s="59">
        <f t="shared" si="44"/>
        <v>1923.1646173199999</v>
      </c>
      <c r="AA221" s="59">
        <f t="shared" si="44"/>
        <v>1923.1646173199999</v>
      </c>
      <c r="AB221" s="59">
        <f t="shared" si="44"/>
        <v>1923.1646173199999</v>
      </c>
      <c r="AC221" s="59">
        <f t="shared" si="44"/>
        <v>1923.1646173199999</v>
      </c>
      <c r="AD221" s="59">
        <f t="shared" si="44"/>
        <v>1923.1646173199999</v>
      </c>
      <c r="AE221" s="59">
        <f t="shared" si="44"/>
        <v>1923.1646173199999</v>
      </c>
      <c r="AF221" s="59">
        <f t="shared" si="44"/>
        <v>0</v>
      </c>
      <c r="AG221" s="59">
        <f t="shared" si="44"/>
        <v>880.48500552000201</v>
      </c>
      <c r="AH221" s="59">
        <f t="shared" si="44"/>
        <v>880.48500552000201</v>
      </c>
      <c r="AI221" s="59">
        <f t="shared" si="44"/>
        <v>880.48500552000201</v>
      </c>
      <c r="AJ221" s="59">
        <f t="shared" si="45"/>
        <v>814.37430854290596</v>
      </c>
      <c r="AK221" s="59">
        <f t="shared" si="45"/>
        <v>374.13180578290502</v>
      </c>
      <c r="AL221" s="59">
        <f t="shared" si="45"/>
        <v>814.37430854290596</v>
      </c>
      <c r="AM221" s="59">
        <f t="shared" si="45"/>
        <v>374.13180578290502</v>
      </c>
      <c r="AN221" s="59">
        <f t="shared" si="45"/>
        <v>149.50771180362801</v>
      </c>
      <c r="AO221" s="59">
        <f t="shared" si="45"/>
        <v>0</v>
      </c>
      <c r="AP221" s="59">
        <f t="shared" si="45"/>
        <v>0</v>
      </c>
      <c r="AQ221" s="59">
        <f t="shared" si="45"/>
        <v>0</v>
      </c>
      <c r="AR221" s="59">
        <f t="shared" si="45"/>
        <v>0</v>
      </c>
      <c r="AS221" s="59">
        <f t="shared" si="45"/>
        <v>0</v>
      </c>
      <c r="AT221" s="59">
        <f t="shared" si="46"/>
        <v>0</v>
      </c>
      <c r="AU221" s="59">
        <f t="shared" si="46"/>
        <v>0</v>
      </c>
      <c r="AV221" s="59">
        <f t="shared" si="46"/>
        <v>0</v>
      </c>
      <c r="AW221" s="59">
        <f t="shared" si="46"/>
        <v>0</v>
      </c>
      <c r="AX221" s="59">
        <f t="shared" si="46"/>
        <v>440.24250275999998</v>
      </c>
      <c r="AY221" s="59">
        <f t="shared" si="46"/>
        <v>880.48500552000201</v>
      </c>
      <c r="AZ221" s="59">
        <f t="shared" si="46"/>
        <v>440.24250275999998</v>
      </c>
      <c r="BA221" s="59">
        <f t="shared" si="46"/>
        <v>880.48500552000201</v>
      </c>
      <c r="BB221" s="59">
        <f t="shared" si="46"/>
        <v>880.48500552000201</v>
      </c>
      <c r="BC221" s="59">
        <f t="shared" si="46"/>
        <v>440.24250275999998</v>
      </c>
      <c r="BD221" s="59">
        <f t="shared" si="47"/>
        <v>880.48500552000201</v>
      </c>
      <c r="BE221" s="59">
        <f t="shared" si="47"/>
        <v>0</v>
      </c>
      <c r="BF221" s="59">
        <f t="shared" si="47"/>
        <v>0</v>
      </c>
      <c r="BG221" s="59">
        <f t="shared" si="47"/>
        <v>498.16914786000098</v>
      </c>
      <c r="BH221" s="59">
        <f t="shared" si="47"/>
        <v>128.106604141796</v>
      </c>
      <c r="BI221" s="59">
        <f t="shared" si="47"/>
        <v>626.27575200179695</v>
      </c>
      <c r="BJ221" s="59">
        <f t="shared" si="47"/>
        <v>335.99219334613798</v>
      </c>
      <c r="BK221" s="59">
        <f t="shared" si="47"/>
        <v>268.23658304068499</v>
      </c>
      <c r="BL221" s="59">
        <f t="shared" si="47"/>
        <v>766.40573090068597</v>
      </c>
      <c r="BM221" s="59">
        <f t="shared" si="47"/>
        <v>385.92069120586598</v>
      </c>
      <c r="BN221" s="59">
        <f t="shared" si="48"/>
        <v>498.169147860002</v>
      </c>
      <c r="BO221" s="59">
        <f t="shared" si="48"/>
        <v>0</v>
      </c>
      <c r="BP221" s="59">
        <f t="shared" si="48"/>
        <v>0</v>
      </c>
      <c r="BQ221" s="59">
        <f t="shared" si="48"/>
        <v>0</v>
      </c>
      <c r="BR221" s="59">
        <f t="shared" si="48"/>
        <v>0</v>
      </c>
      <c r="BS221" s="59">
        <f t="shared" si="48"/>
        <v>0</v>
      </c>
      <c r="BT221" s="59">
        <f t="shared" si="48"/>
        <v>0</v>
      </c>
      <c r="BU221" s="59">
        <f t="shared" si="48"/>
        <v>0</v>
      </c>
      <c r="BV221" s="59">
        <f t="shared" si="48"/>
        <v>0</v>
      </c>
      <c r="BW221" s="59">
        <f t="shared" si="48"/>
        <v>0</v>
      </c>
      <c r="BX221" s="59">
        <f t="shared" si="49"/>
        <v>498.169147860002</v>
      </c>
      <c r="BY221" s="59">
        <f t="shared" si="49"/>
        <v>449.20038269187</v>
      </c>
      <c r="BZ221" s="59">
        <f t="shared" si="49"/>
        <v>498.16914786000098</v>
      </c>
      <c r="CA221" s="59">
        <f t="shared" si="49"/>
        <v>996.33829572000104</v>
      </c>
      <c r="CB221" s="59">
        <f t="shared" si="49"/>
        <v>498.16914786000098</v>
      </c>
      <c r="CC221" s="59">
        <f t="shared" si="49"/>
        <v>498.16914786000098</v>
      </c>
      <c r="CD221" s="59">
        <f t="shared" si="49"/>
        <v>996.33829572000104</v>
      </c>
      <c r="CE221" s="59">
        <f t="shared" si="49"/>
        <v>0</v>
      </c>
      <c r="CF221" s="59">
        <f t="shared" si="49"/>
        <v>216.81701391407</v>
      </c>
      <c r="CG221" s="59">
        <f t="shared" si="49"/>
        <v>483.27958137407001</v>
      </c>
      <c r="CH221" s="59">
        <f t="shared" si="50"/>
        <v>216.81701391407</v>
      </c>
      <c r="CI221" s="59">
        <f t="shared" si="50"/>
        <v>483.27958137407001</v>
      </c>
      <c r="CJ221" s="59">
        <f t="shared" si="50"/>
        <v>216.81701391407</v>
      </c>
      <c r="CK221" s="59">
        <f t="shared" si="50"/>
        <v>483.27958137407001</v>
      </c>
      <c r="CL221" s="59">
        <f t="shared" si="50"/>
        <v>216.81701391407</v>
      </c>
      <c r="CM221" s="59">
        <f t="shared" si="50"/>
        <v>266.46256746</v>
      </c>
      <c r="CN221" s="59">
        <f t="shared" si="50"/>
        <v>0</v>
      </c>
      <c r="CO221" s="59">
        <f t="shared" si="50"/>
        <v>0</v>
      </c>
      <c r="CP221" s="59">
        <f t="shared" si="50"/>
        <v>0</v>
      </c>
      <c r="CQ221" s="59">
        <f t="shared" si="50"/>
        <v>0</v>
      </c>
      <c r="CR221" s="59">
        <f t="shared" si="51"/>
        <v>0</v>
      </c>
      <c r="CS221" s="59">
        <f t="shared" si="51"/>
        <v>0</v>
      </c>
      <c r="CT221" s="59">
        <f t="shared" si="51"/>
        <v>0</v>
      </c>
      <c r="CU221" s="59">
        <f t="shared" si="51"/>
        <v>0</v>
      </c>
      <c r="CV221" s="59">
        <f t="shared" si="51"/>
        <v>266.46256746</v>
      </c>
      <c r="CW221" s="59">
        <f t="shared" si="51"/>
        <v>0</v>
      </c>
      <c r="CX221" s="59">
        <f t="shared" si="51"/>
        <v>266.46256746</v>
      </c>
      <c r="CY221" s="59">
        <f t="shared" si="51"/>
        <v>266.46256746</v>
      </c>
      <c r="CZ221" s="59">
        <f t="shared" si="51"/>
        <v>532.92513492000205</v>
      </c>
      <c r="DA221" s="59">
        <f t="shared" si="51"/>
        <v>266.46256746</v>
      </c>
      <c r="DB221" s="59">
        <f t="shared" si="52"/>
        <v>532.92513492000103</v>
      </c>
      <c r="DC221" s="59">
        <f t="shared" si="52"/>
        <v>266.46256746</v>
      </c>
      <c r="DD221" s="59">
        <f t="shared" si="52"/>
        <v>0</v>
      </c>
      <c r="DE221" s="59">
        <f t="shared" si="52"/>
        <v>0</v>
      </c>
      <c r="DF221" s="59">
        <f t="shared" si="52"/>
        <v>787.80237336000198</v>
      </c>
      <c r="DG221" s="59">
        <f t="shared" si="52"/>
        <v>437.738550936281</v>
      </c>
      <c r="DH221" s="59">
        <f t="shared" si="52"/>
        <v>1225.5409242962801</v>
      </c>
      <c r="DI221" s="59">
        <f t="shared" si="52"/>
        <v>437.738550936281</v>
      </c>
      <c r="DJ221" s="59">
        <f t="shared" si="52"/>
        <v>787.80237336000198</v>
      </c>
      <c r="DK221" s="59">
        <f t="shared" si="52"/>
        <v>1575.6047467200001</v>
      </c>
      <c r="DL221" s="59">
        <f t="shared" si="53"/>
        <v>970.93961420668495</v>
      </c>
      <c r="DM221" s="59">
        <f t="shared" si="53"/>
        <v>787.80237336000096</v>
      </c>
      <c r="DN221" s="59">
        <f t="shared" si="53"/>
        <v>0</v>
      </c>
      <c r="DO221" s="59">
        <f t="shared" si="53"/>
        <v>0</v>
      </c>
      <c r="DP221" s="59">
        <f t="shared" si="53"/>
        <v>0</v>
      </c>
      <c r="DQ221" s="59">
        <f t="shared" si="53"/>
        <v>0</v>
      </c>
      <c r="DR221" s="59">
        <f t="shared" si="53"/>
        <v>0</v>
      </c>
      <c r="DS221" s="59">
        <f t="shared" si="53"/>
        <v>0</v>
      </c>
      <c r="DT221" s="59">
        <f t="shared" si="53"/>
        <v>0</v>
      </c>
      <c r="DU221" s="59">
        <f t="shared" si="53"/>
        <v>0</v>
      </c>
      <c r="DV221" s="59">
        <f t="shared" si="54"/>
        <v>0</v>
      </c>
      <c r="DW221" s="59">
        <f t="shared" si="54"/>
        <v>787.80237336000096</v>
      </c>
      <c r="DX221" s="59">
        <f t="shared" si="54"/>
        <v>787.80237336000198</v>
      </c>
      <c r="DY221" s="59">
        <f t="shared" si="54"/>
        <v>1575.6047467200001</v>
      </c>
      <c r="DZ221" s="59">
        <f t="shared" si="54"/>
        <v>787.80237336000198</v>
      </c>
      <c r="EA221" s="59">
        <f t="shared" si="54"/>
        <v>822.45826395415202</v>
      </c>
      <c r="EB221" s="59">
        <f t="shared" si="54"/>
        <v>787.80237336000198</v>
      </c>
      <c r="EC221" s="59">
        <f t="shared" si="54"/>
        <v>1575.6047467200001</v>
      </c>
      <c r="ED221" s="59">
        <f t="shared" si="54"/>
        <v>0</v>
      </c>
      <c r="EE221" s="59">
        <f t="shared" si="54"/>
        <v>317.89450253766802</v>
      </c>
      <c r="EF221" s="59">
        <f t="shared" si="55"/>
        <v>711.79568921766804</v>
      </c>
      <c r="EG221" s="59">
        <f t="shared" si="55"/>
        <v>317.89450253766802</v>
      </c>
      <c r="EH221" s="59">
        <f t="shared" si="55"/>
        <v>711.79568921766804</v>
      </c>
      <c r="EI221" s="59">
        <f t="shared" si="55"/>
        <v>393.90118668000002</v>
      </c>
      <c r="EJ221" s="59">
        <f t="shared" si="55"/>
        <v>787.80237336000198</v>
      </c>
      <c r="EK221" s="59">
        <f t="shared" si="55"/>
        <v>393.90118668000002</v>
      </c>
      <c r="EL221" s="59">
        <f t="shared" si="55"/>
        <v>196.893249202492</v>
      </c>
      <c r="EM221" s="59">
        <f t="shared" si="55"/>
        <v>0</v>
      </c>
      <c r="EN221" s="59">
        <f t="shared" si="55"/>
        <v>0</v>
      </c>
      <c r="EO221" s="59">
        <f t="shared" si="55"/>
        <v>0</v>
      </c>
      <c r="EP221" s="59">
        <f t="shared" si="56"/>
        <v>0</v>
      </c>
      <c r="EQ221" s="59">
        <f t="shared" si="56"/>
        <v>0</v>
      </c>
      <c r="ER221" s="59">
        <f t="shared" si="56"/>
        <v>0</v>
      </c>
      <c r="ES221" s="59">
        <f t="shared" si="56"/>
        <v>0</v>
      </c>
      <c r="ET221" s="59">
        <f t="shared" si="56"/>
        <v>0</v>
      </c>
      <c r="EU221" s="59">
        <f t="shared" si="56"/>
        <v>0</v>
      </c>
      <c r="EV221" s="59">
        <f t="shared" si="56"/>
        <v>393.90118668000201</v>
      </c>
      <c r="EW221" s="59">
        <f t="shared" si="56"/>
        <v>317.89450253766802</v>
      </c>
      <c r="EX221" s="59">
        <f t="shared" si="56"/>
        <v>711.79568921766804</v>
      </c>
      <c r="EY221" s="59">
        <f t="shared" si="56"/>
        <v>317.89450253766802</v>
      </c>
      <c r="EZ221" s="59">
        <f t="shared" si="57"/>
        <v>711.79568921766804</v>
      </c>
      <c r="FA221" s="59">
        <f t="shared" si="57"/>
        <v>317.89450253766802</v>
      </c>
      <c r="FB221" s="59">
        <f t="shared" si="57"/>
        <v>711.79568921766804</v>
      </c>
      <c r="FC221" s="59">
        <f t="shared" si="57"/>
        <v>0</v>
      </c>
      <c r="FD221" s="59">
        <f t="shared" si="57"/>
        <v>0</v>
      </c>
      <c r="FE221" s="59">
        <f t="shared" si="57"/>
        <v>1204.87421808</v>
      </c>
      <c r="FF221" s="59">
        <f t="shared" si="57"/>
        <v>602.43710904000102</v>
      </c>
      <c r="FG221" s="59">
        <f t="shared" si="57"/>
        <v>1204.87421808</v>
      </c>
      <c r="FH221" s="59">
        <f t="shared" si="57"/>
        <v>602.43710904000102</v>
      </c>
      <c r="FI221" s="59">
        <f t="shared" si="57"/>
        <v>995.35830715064299</v>
      </c>
      <c r="FJ221" s="59">
        <f t="shared" si="58"/>
        <v>1204.87421808</v>
      </c>
      <c r="FK221" s="59">
        <f t="shared" si="58"/>
        <v>602.43710904000102</v>
      </c>
      <c r="FL221" s="59">
        <f t="shared" si="58"/>
        <v>0</v>
      </c>
      <c r="FM221" s="59">
        <f t="shared" si="58"/>
        <v>0</v>
      </c>
      <c r="FN221" s="59">
        <f t="shared" si="58"/>
        <v>0</v>
      </c>
      <c r="FO221" s="59">
        <f t="shared" si="58"/>
        <v>0</v>
      </c>
      <c r="FP221" s="59">
        <f t="shared" si="58"/>
        <v>0</v>
      </c>
      <c r="FQ221" s="59">
        <f t="shared" si="58"/>
        <v>0</v>
      </c>
      <c r="FR221" s="59">
        <f t="shared" si="58"/>
        <v>0</v>
      </c>
      <c r="FS221" s="59">
        <f t="shared" si="58"/>
        <v>0</v>
      </c>
      <c r="FT221" s="59">
        <f t="shared" si="59"/>
        <v>0</v>
      </c>
      <c r="FU221" s="59">
        <f t="shared" si="59"/>
        <v>0</v>
      </c>
      <c r="FV221" s="59">
        <f t="shared" si="59"/>
        <v>602.43710904000102</v>
      </c>
      <c r="FW221" s="59">
        <f t="shared" si="59"/>
        <v>1204.87421808</v>
      </c>
      <c r="FX221" s="59">
        <f t="shared" si="59"/>
        <v>1204.87421808</v>
      </c>
      <c r="FY221" s="59">
        <f t="shared" si="59"/>
        <v>1204.87421808</v>
      </c>
      <c r="FZ221" s="59">
        <f t="shared" si="59"/>
        <v>1204.87421808</v>
      </c>
      <c r="GA221" s="59">
        <f t="shared" si="59"/>
        <v>1204.87421808</v>
      </c>
      <c r="GB221" s="59">
        <f t="shared" si="59"/>
        <v>1204.87421808</v>
      </c>
      <c r="GC221" s="59">
        <f t="shared" si="59"/>
        <v>0</v>
      </c>
      <c r="GD221" s="59">
        <f t="shared" si="60"/>
        <v>556.09579296000095</v>
      </c>
      <c r="GE221" s="59">
        <f t="shared" si="60"/>
        <v>556.09579296000095</v>
      </c>
      <c r="GF221" s="59">
        <f t="shared" si="60"/>
        <v>556.09579296000095</v>
      </c>
      <c r="GG221" s="59">
        <f t="shared" si="60"/>
        <v>556.09579296000095</v>
      </c>
      <c r="GH221" s="59">
        <f t="shared" si="60"/>
        <v>556.09579296000095</v>
      </c>
      <c r="GI221" s="59">
        <f t="shared" si="60"/>
        <v>556.09579296000095</v>
      </c>
      <c r="GJ221" s="59">
        <f t="shared" si="60"/>
        <v>278.04789648000002</v>
      </c>
      <c r="GK221" s="59">
        <f t="shared" si="60"/>
        <v>0</v>
      </c>
      <c r="GL221" s="59">
        <f t="shared" si="60"/>
        <v>0</v>
      </c>
      <c r="GM221" s="59">
        <f t="shared" si="60"/>
        <v>0</v>
      </c>
      <c r="GN221" s="59">
        <f t="shared" si="61"/>
        <v>0</v>
      </c>
      <c r="GO221" s="59">
        <f t="shared" si="61"/>
        <v>0</v>
      </c>
      <c r="GP221" s="59">
        <f t="shared" si="61"/>
        <v>0</v>
      </c>
      <c r="GQ221" s="59">
        <f t="shared" si="61"/>
        <v>0</v>
      </c>
      <c r="GR221" s="59">
        <f t="shared" si="61"/>
        <v>0</v>
      </c>
      <c r="GS221" s="59">
        <f t="shared" si="61"/>
        <v>0</v>
      </c>
      <c r="GT221" s="59">
        <f t="shared" si="61"/>
        <v>0</v>
      </c>
      <c r="GU221" s="59">
        <f t="shared" si="61"/>
        <v>0</v>
      </c>
      <c r="GV221" s="59">
        <f t="shared" si="61"/>
        <v>278.04789648000002</v>
      </c>
      <c r="GW221" s="59">
        <f t="shared" si="61"/>
        <v>556.09579296000095</v>
      </c>
      <c r="GX221" s="59">
        <f t="shared" si="61"/>
        <v>556.09579296000095</v>
      </c>
      <c r="GY221" s="59">
        <f t="shared" si="61"/>
        <v>556.09579296000095</v>
      </c>
      <c r="GZ221" s="59">
        <f t="shared" si="61"/>
        <v>278.04789648000002</v>
      </c>
      <c r="HA221" s="59">
        <f t="shared" si="61"/>
        <v>547.32858618711498</v>
      </c>
      <c r="HC221" s="17"/>
    </row>
    <row r="222" spans="1:212">
      <c r="A222" t="str">
        <f t="shared" si="62"/>
        <v>천연가스CC</v>
      </c>
      <c r="B222" s="48">
        <v>9</v>
      </c>
      <c r="C222" s="48" t="str">
        <f t="shared" si="39"/>
        <v>'2050</v>
      </c>
      <c r="D222" s="48" t="str">
        <f t="shared" si="40"/>
        <v>ELC51PP-NGLCC1N</v>
      </c>
      <c r="E222" s="48" t="str">
        <f t="shared" si="41"/>
        <v>ELC</v>
      </c>
      <c r="F222" s="59">
        <f t="shared" si="42"/>
        <v>0</v>
      </c>
      <c r="G222" s="59">
        <f t="shared" si="42"/>
        <v>0</v>
      </c>
      <c r="H222" s="59">
        <f t="shared" si="42"/>
        <v>831.296139105924</v>
      </c>
      <c r="I222" s="59">
        <f t="shared" si="42"/>
        <v>643.43935552818596</v>
      </c>
      <c r="J222" s="59">
        <f t="shared" si="42"/>
        <v>783.517677970818</v>
      </c>
      <c r="K222" s="59">
        <f t="shared" si="42"/>
        <v>754.87997391004603</v>
      </c>
      <c r="L222" s="59">
        <f t="shared" si="42"/>
        <v>647.21160227077303</v>
      </c>
      <c r="M222" s="59">
        <f t="shared" si="42"/>
        <v>697.12665883366299</v>
      </c>
      <c r="N222" s="59">
        <f t="shared" si="42"/>
        <v>721.77155162790802</v>
      </c>
      <c r="O222" s="59">
        <f t="shared" si="42"/>
        <v>0</v>
      </c>
      <c r="P222" s="59">
        <f t="shared" si="43"/>
        <v>0</v>
      </c>
      <c r="Q222" s="59">
        <f t="shared" si="43"/>
        <v>0</v>
      </c>
      <c r="R222" s="59">
        <f t="shared" si="43"/>
        <v>0</v>
      </c>
      <c r="S222" s="59">
        <f t="shared" si="43"/>
        <v>0</v>
      </c>
      <c r="T222" s="59">
        <f t="shared" si="43"/>
        <v>0</v>
      </c>
      <c r="U222" s="59">
        <f t="shared" si="43"/>
        <v>0</v>
      </c>
      <c r="V222" s="59">
        <f t="shared" si="43"/>
        <v>0</v>
      </c>
      <c r="W222" s="59">
        <f t="shared" si="43"/>
        <v>0</v>
      </c>
      <c r="X222" s="59">
        <f t="shared" si="43"/>
        <v>504.665684689594</v>
      </c>
      <c r="Y222" s="59">
        <f t="shared" si="43"/>
        <v>1226.4372363175</v>
      </c>
      <c r="Z222" s="59">
        <f t="shared" si="44"/>
        <v>721.77155162790802</v>
      </c>
      <c r="AA222" s="59">
        <f t="shared" si="44"/>
        <v>1443.5431032558199</v>
      </c>
      <c r="AB222" s="59">
        <f t="shared" si="44"/>
        <v>1443.5431032558199</v>
      </c>
      <c r="AC222" s="59">
        <f t="shared" si="44"/>
        <v>1278.66990168504</v>
      </c>
      <c r="AD222" s="59">
        <f t="shared" si="44"/>
        <v>1443.5431032558199</v>
      </c>
      <c r="AE222" s="59">
        <f t="shared" si="44"/>
        <v>972.85056550282297</v>
      </c>
      <c r="AF222" s="59">
        <f t="shared" si="44"/>
        <v>0</v>
      </c>
      <c r="AG222" s="59">
        <f t="shared" si="44"/>
        <v>372.157338956454</v>
      </c>
      <c r="AH222" s="59">
        <f t="shared" si="44"/>
        <v>337.155551031757</v>
      </c>
      <c r="AI222" s="59">
        <f t="shared" si="44"/>
        <v>412.15891771687501</v>
      </c>
      <c r="AJ222" s="59">
        <f t="shared" si="45"/>
        <v>330.44962604651198</v>
      </c>
      <c r="AK222" s="59">
        <f t="shared" si="45"/>
        <v>660.89925209302498</v>
      </c>
      <c r="AL222" s="59">
        <f t="shared" si="45"/>
        <v>330.44962604651198</v>
      </c>
      <c r="AM222" s="59">
        <f t="shared" si="45"/>
        <v>0</v>
      </c>
      <c r="AN222" s="59">
        <f t="shared" si="45"/>
        <v>0</v>
      </c>
      <c r="AO222" s="59">
        <f t="shared" si="45"/>
        <v>0</v>
      </c>
      <c r="AP222" s="59">
        <f t="shared" si="45"/>
        <v>0</v>
      </c>
      <c r="AQ222" s="59">
        <f t="shared" si="45"/>
        <v>0</v>
      </c>
      <c r="AR222" s="59">
        <f t="shared" si="45"/>
        <v>0</v>
      </c>
      <c r="AS222" s="59">
        <f t="shared" si="45"/>
        <v>0</v>
      </c>
      <c r="AT222" s="59">
        <f t="shared" si="46"/>
        <v>0</v>
      </c>
      <c r="AU222" s="59">
        <f t="shared" si="46"/>
        <v>0</v>
      </c>
      <c r="AV222" s="59">
        <f t="shared" si="46"/>
        <v>0</v>
      </c>
      <c r="AW222" s="59">
        <f t="shared" si="46"/>
        <v>203.994045529608</v>
      </c>
      <c r="AX222" s="59">
        <f t="shared" si="46"/>
        <v>268.758730030442</v>
      </c>
      <c r="AY222" s="59">
        <f t="shared" si="46"/>
        <v>310.02507477453503</v>
      </c>
      <c r="AZ222" s="59">
        <f t="shared" si="46"/>
        <v>552.45345317562203</v>
      </c>
      <c r="BA222" s="59">
        <f t="shared" si="46"/>
        <v>660.89925209302498</v>
      </c>
      <c r="BB222" s="59">
        <f t="shared" si="46"/>
        <v>330.44962604651198</v>
      </c>
      <c r="BC222" s="59">
        <f t="shared" si="46"/>
        <v>660.89925209302498</v>
      </c>
      <c r="BD222" s="59">
        <f t="shared" si="47"/>
        <v>330.44962604651198</v>
      </c>
      <c r="BE222" s="59">
        <f t="shared" si="47"/>
        <v>0</v>
      </c>
      <c r="BF222" s="59">
        <f t="shared" si="47"/>
        <v>0</v>
      </c>
      <c r="BG222" s="59">
        <f t="shared" si="47"/>
        <v>373.92984000000001</v>
      </c>
      <c r="BH222" s="59">
        <f t="shared" si="47"/>
        <v>0</v>
      </c>
      <c r="BI222" s="59">
        <f t="shared" si="47"/>
        <v>0</v>
      </c>
      <c r="BJ222" s="59">
        <f t="shared" si="47"/>
        <v>0</v>
      </c>
      <c r="BK222" s="59">
        <f t="shared" si="47"/>
        <v>0</v>
      </c>
      <c r="BL222" s="59">
        <f t="shared" si="47"/>
        <v>0</v>
      </c>
      <c r="BM222" s="59">
        <f t="shared" si="47"/>
        <v>0</v>
      </c>
      <c r="BN222" s="59">
        <f t="shared" si="48"/>
        <v>0</v>
      </c>
      <c r="BO222" s="59">
        <f t="shared" si="48"/>
        <v>0</v>
      </c>
      <c r="BP222" s="59">
        <f t="shared" si="48"/>
        <v>0</v>
      </c>
      <c r="BQ222" s="59">
        <f t="shared" si="48"/>
        <v>0</v>
      </c>
      <c r="BR222" s="59">
        <f t="shared" si="48"/>
        <v>0</v>
      </c>
      <c r="BS222" s="59">
        <f t="shared" si="48"/>
        <v>0</v>
      </c>
      <c r="BT222" s="59">
        <f t="shared" si="48"/>
        <v>0</v>
      </c>
      <c r="BU222" s="59">
        <f t="shared" si="48"/>
        <v>0</v>
      </c>
      <c r="BV222" s="59">
        <f t="shared" si="48"/>
        <v>0</v>
      </c>
      <c r="BW222" s="59">
        <f t="shared" si="48"/>
        <v>373.92984000000001</v>
      </c>
      <c r="BX222" s="59">
        <f t="shared" si="49"/>
        <v>0</v>
      </c>
      <c r="BY222" s="59">
        <f t="shared" si="49"/>
        <v>0</v>
      </c>
      <c r="BZ222" s="59">
        <f t="shared" si="49"/>
        <v>63.801956788153298</v>
      </c>
      <c r="CA222" s="59">
        <f t="shared" si="49"/>
        <v>0</v>
      </c>
      <c r="CB222" s="59">
        <f t="shared" si="49"/>
        <v>0</v>
      </c>
      <c r="CC222" s="59">
        <f t="shared" si="49"/>
        <v>0</v>
      </c>
      <c r="CD222" s="59">
        <f t="shared" si="49"/>
        <v>0</v>
      </c>
      <c r="CE222" s="59">
        <f t="shared" si="49"/>
        <v>0</v>
      </c>
      <c r="CF222" s="59">
        <f t="shared" si="49"/>
        <v>32.902162163451798</v>
      </c>
      <c r="CG222" s="59">
        <f t="shared" si="49"/>
        <v>0</v>
      </c>
      <c r="CH222" s="59">
        <f t="shared" si="50"/>
        <v>0</v>
      </c>
      <c r="CI222" s="59">
        <f t="shared" si="50"/>
        <v>0</v>
      </c>
      <c r="CJ222" s="59">
        <f t="shared" si="50"/>
        <v>0</v>
      </c>
      <c r="CK222" s="59">
        <f t="shared" si="50"/>
        <v>200.008984186047</v>
      </c>
      <c r="CL222" s="59">
        <f t="shared" si="50"/>
        <v>0</v>
      </c>
      <c r="CM222" s="59">
        <f t="shared" si="50"/>
        <v>0</v>
      </c>
      <c r="CN222" s="59">
        <f t="shared" si="50"/>
        <v>0</v>
      </c>
      <c r="CO222" s="59">
        <f t="shared" si="50"/>
        <v>0</v>
      </c>
      <c r="CP222" s="59">
        <f t="shared" si="50"/>
        <v>0</v>
      </c>
      <c r="CQ222" s="59">
        <f t="shared" si="50"/>
        <v>0</v>
      </c>
      <c r="CR222" s="59">
        <f t="shared" si="51"/>
        <v>0</v>
      </c>
      <c r="CS222" s="59">
        <f t="shared" si="51"/>
        <v>0</v>
      </c>
      <c r="CT222" s="59">
        <f t="shared" si="51"/>
        <v>0</v>
      </c>
      <c r="CU222" s="59">
        <f t="shared" si="51"/>
        <v>0</v>
      </c>
      <c r="CV222" s="59">
        <f t="shared" si="51"/>
        <v>0</v>
      </c>
      <c r="CW222" s="59">
        <f t="shared" si="51"/>
        <v>200.008984186047</v>
      </c>
      <c r="CX222" s="59">
        <f t="shared" si="51"/>
        <v>0</v>
      </c>
      <c r="CY222" s="59">
        <f t="shared" si="51"/>
        <v>32.390812973786701</v>
      </c>
      <c r="CZ222" s="59">
        <f t="shared" si="51"/>
        <v>0</v>
      </c>
      <c r="DA222" s="59">
        <f t="shared" si="51"/>
        <v>2.6313724096559201</v>
      </c>
      <c r="DB222" s="59">
        <f t="shared" si="52"/>
        <v>0</v>
      </c>
      <c r="DC222" s="59">
        <f t="shared" si="52"/>
        <v>68.405583139915507</v>
      </c>
      <c r="DD222" s="59">
        <f t="shared" si="52"/>
        <v>0</v>
      </c>
      <c r="DE222" s="59">
        <f t="shared" si="52"/>
        <v>0</v>
      </c>
      <c r="DF222" s="59">
        <f t="shared" si="52"/>
        <v>0</v>
      </c>
      <c r="DG222" s="59">
        <f t="shared" si="52"/>
        <v>238.11643289792599</v>
      </c>
      <c r="DH222" s="59">
        <f t="shared" si="52"/>
        <v>0</v>
      </c>
      <c r="DI222" s="59">
        <f t="shared" si="52"/>
        <v>0</v>
      </c>
      <c r="DJ222" s="59">
        <f t="shared" si="52"/>
        <v>0</v>
      </c>
      <c r="DK222" s="59">
        <f t="shared" si="52"/>
        <v>0</v>
      </c>
      <c r="DL222" s="59">
        <f t="shared" si="53"/>
        <v>0</v>
      </c>
      <c r="DM222" s="59">
        <f t="shared" si="53"/>
        <v>591.33090976744302</v>
      </c>
      <c r="DN222" s="59">
        <f t="shared" si="53"/>
        <v>0</v>
      </c>
      <c r="DO222" s="59">
        <f t="shared" si="53"/>
        <v>0</v>
      </c>
      <c r="DP222" s="59">
        <f t="shared" si="53"/>
        <v>0</v>
      </c>
      <c r="DQ222" s="59">
        <f t="shared" si="53"/>
        <v>0</v>
      </c>
      <c r="DR222" s="59">
        <f t="shared" si="53"/>
        <v>0</v>
      </c>
      <c r="DS222" s="59">
        <f t="shared" si="53"/>
        <v>0</v>
      </c>
      <c r="DT222" s="59">
        <f t="shared" si="53"/>
        <v>0</v>
      </c>
      <c r="DU222" s="59">
        <f t="shared" si="53"/>
        <v>0</v>
      </c>
      <c r="DV222" s="59">
        <f t="shared" si="54"/>
        <v>0</v>
      </c>
      <c r="DW222" s="59">
        <f t="shared" si="54"/>
        <v>591.33090976744302</v>
      </c>
      <c r="DX222" s="59">
        <f t="shared" si="54"/>
        <v>154.08497964607301</v>
      </c>
      <c r="DY222" s="59">
        <f t="shared" si="54"/>
        <v>0</v>
      </c>
      <c r="DZ222" s="59">
        <f t="shared" si="54"/>
        <v>265.12665321547701</v>
      </c>
      <c r="EA222" s="59">
        <f t="shared" si="54"/>
        <v>0</v>
      </c>
      <c r="EB222" s="59">
        <f t="shared" si="54"/>
        <v>308.81111391318899</v>
      </c>
      <c r="EC222" s="59">
        <f t="shared" si="54"/>
        <v>0</v>
      </c>
      <c r="ED222" s="59">
        <f t="shared" si="54"/>
        <v>0</v>
      </c>
      <c r="EE222" s="59">
        <f t="shared" si="54"/>
        <v>108.956713685888</v>
      </c>
      <c r="EF222" s="59">
        <f t="shared" si="55"/>
        <v>0</v>
      </c>
      <c r="EG222" s="59">
        <f t="shared" si="55"/>
        <v>0</v>
      </c>
      <c r="EH222" s="59">
        <f t="shared" si="55"/>
        <v>0</v>
      </c>
      <c r="EI222" s="59">
        <f t="shared" si="55"/>
        <v>0</v>
      </c>
      <c r="EJ222" s="59">
        <f t="shared" si="55"/>
        <v>0</v>
      </c>
      <c r="EK222" s="59">
        <f t="shared" si="55"/>
        <v>0</v>
      </c>
      <c r="EL222" s="59">
        <f t="shared" si="55"/>
        <v>0</v>
      </c>
      <c r="EM222" s="59">
        <f t="shared" si="55"/>
        <v>0</v>
      </c>
      <c r="EN222" s="59">
        <f t="shared" si="55"/>
        <v>0</v>
      </c>
      <c r="EO222" s="59">
        <f t="shared" si="55"/>
        <v>0</v>
      </c>
      <c r="EP222" s="59">
        <f t="shared" si="56"/>
        <v>0</v>
      </c>
      <c r="EQ222" s="59">
        <f t="shared" si="56"/>
        <v>0</v>
      </c>
      <c r="ER222" s="59">
        <f t="shared" si="56"/>
        <v>0</v>
      </c>
      <c r="ES222" s="59">
        <f t="shared" si="56"/>
        <v>0</v>
      </c>
      <c r="ET222" s="59">
        <f t="shared" si="56"/>
        <v>0</v>
      </c>
      <c r="EU222" s="59">
        <f t="shared" si="56"/>
        <v>0</v>
      </c>
      <c r="EV222" s="59">
        <f t="shared" si="56"/>
        <v>295.665454883721</v>
      </c>
      <c r="EW222" s="59">
        <f t="shared" si="56"/>
        <v>0</v>
      </c>
      <c r="EX222" s="59">
        <f t="shared" si="56"/>
        <v>0</v>
      </c>
      <c r="EY222" s="59">
        <f t="shared" si="56"/>
        <v>0</v>
      </c>
      <c r="EZ222" s="59">
        <f t="shared" si="57"/>
        <v>0</v>
      </c>
      <c r="FA222" s="59">
        <f t="shared" si="57"/>
        <v>108.956713685888</v>
      </c>
      <c r="FB222" s="59">
        <f t="shared" si="57"/>
        <v>404.62216856960998</v>
      </c>
      <c r="FC222" s="59">
        <f t="shared" si="57"/>
        <v>0</v>
      </c>
      <c r="FD222" s="59">
        <f t="shared" si="57"/>
        <v>0</v>
      </c>
      <c r="FE222" s="59">
        <f t="shared" si="57"/>
        <v>601.23127348283003</v>
      </c>
      <c r="FF222" s="59">
        <f t="shared" si="57"/>
        <v>533.32182249720199</v>
      </c>
      <c r="FG222" s="59">
        <f t="shared" si="57"/>
        <v>81.127597380922197</v>
      </c>
      <c r="FH222" s="59">
        <f t="shared" si="57"/>
        <v>533.32182249720199</v>
      </c>
      <c r="FI222" s="59">
        <f t="shared" si="57"/>
        <v>81.127597380922197</v>
      </c>
      <c r="FJ222" s="59">
        <f t="shared" si="58"/>
        <v>533.32182249720199</v>
      </c>
      <c r="FK222" s="59">
        <f t="shared" si="58"/>
        <v>81.127597380922197</v>
      </c>
      <c r="FL222" s="59">
        <f t="shared" si="58"/>
        <v>0</v>
      </c>
      <c r="FM222" s="59">
        <f t="shared" si="58"/>
        <v>0</v>
      </c>
      <c r="FN222" s="59">
        <f t="shared" si="58"/>
        <v>0</v>
      </c>
      <c r="FO222" s="59">
        <f t="shared" si="58"/>
        <v>0</v>
      </c>
      <c r="FP222" s="59">
        <f t="shared" si="58"/>
        <v>0</v>
      </c>
      <c r="FQ222" s="59">
        <f t="shared" si="58"/>
        <v>0</v>
      </c>
      <c r="FR222" s="59">
        <f t="shared" si="58"/>
        <v>0</v>
      </c>
      <c r="FS222" s="59">
        <f t="shared" si="58"/>
        <v>0</v>
      </c>
      <c r="FT222" s="59">
        <f t="shared" si="59"/>
        <v>0</v>
      </c>
      <c r="FU222" s="59">
        <f t="shared" si="59"/>
        <v>0</v>
      </c>
      <c r="FV222" s="59">
        <f t="shared" si="59"/>
        <v>452.19422511627999</v>
      </c>
      <c r="FW222" s="59">
        <f t="shared" si="59"/>
        <v>452.19422511627999</v>
      </c>
      <c r="FX222" s="59">
        <f t="shared" si="59"/>
        <v>904.38845023255897</v>
      </c>
      <c r="FY222" s="59">
        <f t="shared" si="59"/>
        <v>601.23127348283003</v>
      </c>
      <c r="FZ222" s="59">
        <f t="shared" si="59"/>
        <v>149.03704836655001</v>
      </c>
      <c r="GA222" s="59">
        <f t="shared" si="59"/>
        <v>601.23127348283003</v>
      </c>
      <c r="GB222" s="59">
        <f t="shared" si="59"/>
        <v>149.03704836655001</v>
      </c>
      <c r="GC222" s="59">
        <f t="shared" si="59"/>
        <v>0</v>
      </c>
      <c r="GD222" s="59">
        <f t="shared" si="60"/>
        <v>292.14801818839601</v>
      </c>
      <c r="GE222" s="59">
        <f t="shared" si="60"/>
        <v>232.869072686332</v>
      </c>
      <c r="GF222" s="59">
        <f t="shared" si="60"/>
        <v>24.164045709587</v>
      </c>
      <c r="GG222" s="59">
        <f t="shared" si="60"/>
        <v>208.70502697674399</v>
      </c>
      <c r="GH222" s="59">
        <f t="shared" si="60"/>
        <v>417.41005395348901</v>
      </c>
      <c r="GI222" s="59">
        <f t="shared" si="60"/>
        <v>252.00379809532501</v>
      </c>
      <c r="GJ222" s="59">
        <f t="shared" si="60"/>
        <v>43.298771118580703</v>
      </c>
      <c r="GK222" s="59">
        <f t="shared" si="60"/>
        <v>0</v>
      </c>
      <c r="GL222" s="59">
        <f t="shared" si="60"/>
        <v>0</v>
      </c>
      <c r="GM222" s="59">
        <f t="shared" si="60"/>
        <v>0</v>
      </c>
      <c r="GN222" s="59">
        <f t="shared" si="61"/>
        <v>0</v>
      </c>
      <c r="GO222" s="59">
        <f t="shared" si="61"/>
        <v>0</v>
      </c>
      <c r="GP222" s="59">
        <f t="shared" si="61"/>
        <v>0</v>
      </c>
      <c r="GQ222" s="59">
        <f t="shared" si="61"/>
        <v>0</v>
      </c>
      <c r="GR222" s="59">
        <f t="shared" si="61"/>
        <v>0</v>
      </c>
      <c r="GS222" s="59">
        <f t="shared" si="61"/>
        <v>0</v>
      </c>
      <c r="GT222" s="59">
        <f t="shared" si="61"/>
        <v>0</v>
      </c>
      <c r="GU222" s="59">
        <f t="shared" si="61"/>
        <v>100.878785693091</v>
      </c>
      <c r="GV222" s="59">
        <f t="shared" si="61"/>
        <v>175.16916961093199</v>
      </c>
      <c r="GW222" s="59">
        <f t="shared" si="61"/>
        <v>223.146761082155</v>
      </c>
      <c r="GX222" s="59">
        <f t="shared" si="61"/>
        <v>14.441734105410401</v>
      </c>
      <c r="GY222" s="59">
        <f t="shared" si="61"/>
        <v>223.146761082155</v>
      </c>
      <c r="GZ222" s="59">
        <f t="shared" si="61"/>
        <v>292.14801818839601</v>
      </c>
      <c r="HA222" s="59">
        <f t="shared" si="61"/>
        <v>83.442991211651304</v>
      </c>
      <c r="HC222" s="17"/>
    </row>
    <row r="223" spans="1:212">
      <c r="A223" t="str">
        <f t="shared" si="62"/>
        <v>원자력</v>
      </c>
      <c r="B223" s="48">
        <v>10</v>
      </c>
      <c r="C223" s="48" t="str">
        <f t="shared" si="39"/>
        <v>'2050</v>
      </c>
      <c r="D223" s="48" t="str">
        <f t="shared" si="40"/>
        <v>ELC62PP-NURAPR1N</v>
      </c>
      <c r="E223" s="48" t="str">
        <f t="shared" si="41"/>
        <v>ELC</v>
      </c>
      <c r="F223" s="59">
        <f t="shared" si="42"/>
        <v>20337.454883720999</v>
      </c>
      <c r="G223" s="59">
        <f t="shared" si="42"/>
        <v>0</v>
      </c>
      <c r="H223" s="59">
        <f t="shared" si="42"/>
        <v>0</v>
      </c>
      <c r="I223" s="59">
        <f t="shared" si="42"/>
        <v>0</v>
      </c>
      <c r="J223" s="59">
        <f t="shared" si="42"/>
        <v>0</v>
      </c>
      <c r="K223" s="59">
        <f t="shared" si="42"/>
        <v>0</v>
      </c>
      <c r="L223" s="59">
        <f t="shared" si="42"/>
        <v>0</v>
      </c>
      <c r="M223" s="59">
        <f t="shared" si="42"/>
        <v>0</v>
      </c>
      <c r="N223" s="59">
        <f t="shared" si="42"/>
        <v>0</v>
      </c>
      <c r="O223" s="59">
        <f t="shared" si="42"/>
        <v>0</v>
      </c>
      <c r="P223" s="59">
        <f t="shared" si="43"/>
        <v>0</v>
      </c>
      <c r="Q223" s="59">
        <f t="shared" si="43"/>
        <v>0</v>
      </c>
      <c r="R223" s="59">
        <f t="shared" si="43"/>
        <v>0</v>
      </c>
      <c r="S223" s="59">
        <f t="shared" si="43"/>
        <v>0</v>
      </c>
      <c r="T223" s="59">
        <f t="shared" si="43"/>
        <v>0</v>
      </c>
      <c r="U223" s="59">
        <f t="shared" si="43"/>
        <v>0</v>
      </c>
      <c r="V223" s="59">
        <f t="shared" si="43"/>
        <v>0</v>
      </c>
      <c r="W223" s="59">
        <f t="shared" si="43"/>
        <v>0</v>
      </c>
      <c r="X223" s="59">
        <f t="shared" si="43"/>
        <v>0</v>
      </c>
      <c r="Y223" s="59">
        <f t="shared" si="43"/>
        <v>0</v>
      </c>
      <c r="Z223" s="59">
        <f t="shared" si="44"/>
        <v>0</v>
      </c>
      <c r="AA223" s="59">
        <f t="shared" si="44"/>
        <v>0</v>
      </c>
      <c r="AB223" s="59">
        <f t="shared" si="44"/>
        <v>0</v>
      </c>
      <c r="AC223" s="59">
        <f t="shared" si="44"/>
        <v>0</v>
      </c>
      <c r="AD223" s="59">
        <f t="shared" si="44"/>
        <v>0</v>
      </c>
      <c r="AE223" s="59">
        <f t="shared" si="44"/>
        <v>0</v>
      </c>
      <c r="AF223" s="59">
        <f t="shared" si="44"/>
        <v>0</v>
      </c>
      <c r="AG223" s="59">
        <f t="shared" si="44"/>
        <v>0</v>
      </c>
      <c r="AH223" s="59">
        <f t="shared" si="44"/>
        <v>0</v>
      </c>
      <c r="AI223" s="59">
        <f t="shared" si="44"/>
        <v>0</v>
      </c>
      <c r="AJ223" s="59">
        <f t="shared" si="45"/>
        <v>0</v>
      </c>
      <c r="AK223" s="59">
        <f t="shared" si="45"/>
        <v>0</v>
      </c>
      <c r="AL223" s="59">
        <f t="shared" si="45"/>
        <v>0</v>
      </c>
      <c r="AM223" s="59">
        <f t="shared" si="45"/>
        <v>0</v>
      </c>
      <c r="AN223" s="59">
        <f t="shared" si="45"/>
        <v>0</v>
      </c>
      <c r="AO223" s="59">
        <f t="shared" si="45"/>
        <v>0</v>
      </c>
      <c r="AP223" s="59">
        <f t="shared" si="45"/>
        <v>0</v>
      </c>
      <c r="AQ223" s="59">
        <f t="shared" si="45"/>
        <v>0</v>
      </c>
      <c r="AR223" s="59">
        <f t="shared" si="45"/>
        <v>0</v>
      </c>
      <c r="AS223" s="59">
        <f t="shared" si="45"/>
        <v>0</v>
      </c>
      <c r="AT223" s="59">
        <f t="shared" si="46"/>
        <v>0</v>
      </c>
      <c r="AU223" s="59">
        <f t="shared" si="46"/>
        <v>0</v>
      </c>
      <c r="AV223" s="59">
        <f t="shared" si="46"/>
        <v>0</v>
      </c>
      <c r="AW223" s="59">
        <f t="shared" si="46"/>
        <v>0</v>
      </c>
      <c r="AX223" s="59">
        <f t="shared" si="46"/>
        <v>0</v>
      </c>
      <c r="AY223" s="59">
        <f t="shared" si="46"/>
        <v>0</v>
      </c>
      <c r="AZ223" s="59">
        <f t="shared" si="46"/>
        <v>0</v>
      </c>
      <c r="BA223" s="59">
        <f t="shared" si="46"/>
        <v>0</v>
      </c>
      <c r="BB223" s="59">
        <f t="shared" si="46"/>
        <v>0</v>
      </c>
      <c r="BC223" s="59">
        <f t="shared" si="46"/>
        <v>0</v>
      </c>
      <c r="BD223" s="59">
        <f t="shared" si="47"/>
        <v>0</v>
      </c>
      <c r="BE223" s="59">
        <f t="shared" si="47"/>
        <v>11036.4640424832</v>
      </c>
      <c r="BF223" s="59">
        <f t="shared" si="47"/>
        <v>0</v>
      </c>
      <c r="BG223" s="59">
        <f t="shared" si="47"/>
        <v>0</v>
      </c>
      <c r="BH223" s="59">
        <f t="shared" si="47"/>
        <v>0</v>
      </c>
      <c r="BI223" s="59">
        <f t="shared" si="47"/>
        <v>0</v>
      </c>
      <c r="BJ223" s="59">
        <f t="shared" si="47"/>
        <v>0</v>
      </c>
      <c r="BK223" s="59">
        <f t="shared" si="47"/>
        <v>0</v>
      </c>
      <c r="BL223" s="59">
        <f t="shared" si="47"/>
        <v>0</v>
      </c>
      <c r="BM223" s="59">
        <f t="shared" si="47"/>
        <v>0</v>
      </c>
      <c r="BN223" s="59">
        <f t="shared" si="48"/>
        <v>0</v>
      </c>
      <c r="BO223" s="59">
        <f t="shared" si="48"/>
        <v>0</v>
      </c>
      <c r="BP223" s="59">
        <f t="shared" si="48"/>
        <v>0</v>
      </c>
      <c r="BQ223" s="59">
        <f t="shared" si="48"/>
        <v>0</v>
      </c>
      <c r="BR223" s="59">
        <f t="shared" si="48"/>
        <v>0</v>
      </c>
      <c r="BS223" s="59">
        <f t="shared" si="48"/>
        <v>0</v>
      </c>
      <c r="BT223" s="59">
        <f t="shared" si="48"/>
        <v>0</v>
      </c>
      <c r="BU223" s="59">
        <f t="shared" si="48"/>
        <v>0</v>
      </c>
      <c r="BV223" s="59">
        <f t="shared" si="48"/>
        <v>0</v>
      </c>
      <c r="BW223" s="59">
        <f t="shared" si="48"/>
        <v>0</v>
      </c>
      <c r="BX223" s="59">
        <f t="shared" si="49"/>
        <v>0</v>
      </c>
      <c r="BY223" s="59">
        <f t="shared" si="49"/>
        <v>0</v>
      </c>
      <c r="BZ223" s="59">
        <f t="shared" si="49"/>
        <v>0</v>
      </c>
      <c r="CA223" s="59">
        <f t="shared" si="49"/>
        <v>0</v>
      </c>
      <c r="CB223" s="59">
        <f t="shared" si="49"/>
        <v>0</v>
      </c>
      <c r="CC223" s="59">
        <f t="shared" si="49"/>
        <v>0</v>
      </c>
      <c r="CD223" s="59">
        <f t="shared" si="49"/>
        <v>0</v>
      </c>
      <c r="CE223" s="59">
        <f t="shared" si="49"/>
        <v>0</v>
      </c>
      <c r="CF223" s="59">
        <f t="shared" si="49"/>
        <v>0</v>
      </c>
      <c r="CG223" s="59">
        <f t="shared" si="49"/>
        <v>0</v>
      </c>
      <c r="CH223" s="59">
        <f t="shared" si="50"/>
        <v>0</v>
      </c>
      <c r="CI223" s="59">
        <f t="shared" si="50"/>
        <v>0</v>
      </c>
      <c r="CJ223" s="59">
        <f t="shared" si="50"/>
        <v>0</v>
      </c>
      <c r="CK223" s="59">
        <f t="shared" si="50"/>
        <v>0</v>
      </c>
      <c r="CL223" s="59">
        <f t="shared" si="50"/>
        <v>0</v>
      </c>
      <c r="CM223" s="59">
        <f t="shared" si="50"/>
        <v>0</v>
      </c>
      <c r="CN223" s="59">
        <f t="shared" si="50"/>
        <v>0</v>
      </c>
      <c r="CO223" s="59">
        <f t="shared" si="50"/>
        <v>0</v>
      </c>
      <c r="CP223" s="59">
        <f t="shared" si="50"/>
        <v>0</v>
      </c>
      <c r="CQ223" s="59">
        <f t="shared" si="50"/>
        <v>0</v>
      </c>
      <c r="CR223" s="59">
        <f t="shared" si="51"/>
        <v>0</v>
      </c>
      <c r="CS223" s="59">
        <f t="shared" si="51"/>
        <v>0</v>
      </c>
      <c r="CT223" s="59">
        <f t="shared" si="51"/>
        <v>0</v>
      </c>
      <c r="CU223" s="59">
        <f t="shared" si="51"/>
        <v>0</v>
      </c>
      <c r="CV223" s="59">
        <f t="shared" si="51"/>
        <v>0</v>
      </c>
      <c r="CW223" s="59">
        <f t="shared" si="51"/>
        <v>0</v>
      </c>
      <c r="CX223" s="59">
        <f t="shared" si="51"/>
        <v>0</v>
      </c>
      <c r="CY223" s="59">
        <f t="shared" si="51"/>
        <v>0</v>
      </c>
      <c r="CZ223" s="59">
        <f t="shared" si="51"/>
        <v>0</v>
      </c>
      <c r="DA223" s="59">
        <f t="shared" si="51"/>
        <v>0</v>
      </c>
      <c r="DB223" s="59">
        <f t="shared" si="52"/>
        <v>0</v>
      </c>
      <c r="DC223" s="59">
        <f t="shared" si="52"/>
        <v>0</v>
      </c>
      <c r="DD223" s="59">
        <f t="shared" si="52"/>
        <v>16784.670004028401</v>
      </c>
      <c r="DE223" s="59">
        <f t="shared" si="52"/>
        <v>0</v>
      </c>
      <c r="DF223" s="59">
        <f t="shared" si="52"/>
        <v>0</v>
      </c>
      <c r="DG223" s="59">
        <f t="shared" si="52"/>
        <v>0</v>
      </c>
      <c r="DH223" s="59">
        <f t="shared" si="52"/>
        <v>0</v>
      </c>
      <c r="DI223" s="59">
        <f t="shared" si="52"/>
        <v>0</v>
      </c>
      <c r="DJ223" s="59">
        <f t="shared" si="52"/>
        <v>0</v>
      </c>
      <c r="DK223" s="59">
        <f t="shared" si="52"/>
        <v>0</v>
      </c>
      <c r="DL223" s="59">
        <f t="shared" si="53"/>
        <v>0</v>
      </c>
      <c r="DM223" s="59">
        <f t="shared" si="53"/>
        <v>0</v>
      </c>
      <c r="DN223" s="59">
        <f t="shared" si="53"/>
        <v>0</v>
      </c>
      <c r="DO223" s="59">
        <f t="shared" si="53"/>
        <v>0</v>
      </c>
      <c r="DP223" s="59">
        <f t="shared" si="53"/>
        <v>0</v>
      </c>
      <c r="DQ223" s="59">
        <f t="shared" si="53"/>
        <v>0</v>
      </c>
      <c r="DR223" s="59">
        <f t="shared" si="53"/>
        <v>0</v>
      </c>
      <c r="DS223" s="59">
        <f t="shared" si="53"/>
        <v>0</v>
      </c>
      <c r="DT223" s="59">
        <f t="shared" si="53"/>
        <v>0</v>
      </c>
      <c r="DU223" s="59">
        <f t="shared" si="53"/>
        <v>0</v>
      </c>
      <c r="DV223" s="59">
        <f t="shared" si="54"/>
        <v>0</v>
      </c>
      <c r="DW223" s="59">
        <f t="shared" si="54"/>
        <v>0</v>
      </c>
      <c r="DX223" s="59">
        <f t="shared" si="54"/>
        <v>0</v>
      </c>
      <c r="DY223" s="59">
        <f t="shared" si="54"/>
        <v>0</v>
      </c>
      <c r="DZ223" s="59">
        <f t="shared" si="54"/>
        <v>0</v>
      </c>
      <c r="EA223" s="59">
        <f t="shared" si="54"/>
        <v>0</v>
      </c>
      <c r="EB223" s="59">
        <f t="shared" si="54"/>
        <v>0</v>
      </c>
      <c r="EC223" s="59">
        <f t="shared" si="54"/>
        <v>0</v>
      </c>
      <c r="ED223" s="59">
        <f t="shared" si="54"/>
        <v>0</v>
      </c>
      <c r="EE223" s="59">
        <f t="shared" si="54"/>
        <v>0</v>
      </c>
      <c r="EF223" s="59">
        <f t="shared" si="55"/>
        <v>0</v>
      </c>
      <c r="EG223" s="59">
        <f t="shared" si="55"/>
        <v>0</v>
      </c>
      <c r="EH223" s="59">
        <f t="shared" si="55"/>
        <v>0</v>
      </c>
      <c r="EI223" s="59">
        <f t="shared" si="55"/>
        <v>0</v>
      </c>
      <c r="EJ223" s="59">
        <f t="shared" si="55"/>
        <v>0</v>
      </c>
      <c r="EK223" s="59">
        <f t="shared" si="55"/>
        <v>0</v>
      </c>
      <c r="EL223" s="59">
        <f t="shared" si="55"/>
        <v>0</v>
      </c>
      <c r="EM223" s="59">
        <f t="shared" si="55"/>
        <v>0</v>
      </c>
      <c r="EN223" s="59">
        <f t="shared" si="55"/>
        <v>0</v>
      </c>
      <c r="EO223" s="59">
        <f t="shared" si="55"/>
        <v>0</v>
      </c>
      <c r="EP223" s="59">
        <f t="shared" si="56"/>
        <v>0</v>
      </c>
      <c r="EQ223" s="59">
        <f t="shared" si="56"/>
        <v>0</v>
      </c>
      <c r="ER223" s="59">
        <f t="shared" si="56"/>
        <v>0</v>
      </c>
      <c r="ES223" s="59">
        <f t="shared" si="56"/>
        <v>0</v>
      </c>
      <c r="ET223" s="59">
        <f t="shared" si="56"/>
        <v>0</v>
      </c>
      <c r="EU223" s="59">
        <f t="shared" si="56"/>
        <v>0</v>
      </c>
      <c r="EV223" s="59">
        <f t="shared" si="56"/>
        <v>0</v>
      </c>
      <c r="EW223" s="59">
        <f t="shared" si="56"/>
        <v>0</v>
      </c>
      <c r="EX223" s="59">
        <f t="shared" si="56"/>
        <v>0</v>
      </c>
      <c r="EY223" s="59">
        <f t="shared" si="56"/>
        <v>0</v>
      </c>
      <c r="EZ223" s="59">
        <f t="shared" si="57"/>
        <v>0</v>
      </c>
      <c r="FA223" s="59">
        <f t="shared" si="57"/>
        <v>0</v>
      </c>
      <c r="FB223" s="59">
        <f t="shared" si="57"/>
        <v>0</v>
      </c>
      <c r="FC223" s="59">
        <f t="shared" si="57"/>
        <v>0</v>
      </c>
      <c r="FD223" s="59">
        <f t="shared" si="57"/>
        <v>0</v>
      </c>
      <c r="FE223" s="59">
        <f t="shared" si="57"/>
        <v>0</v>
      </c>
      <c r="FF223" s="59">
        <f t="shared" si="57"/>
        <v>0</v>
      </c>
      <c r="FG223" s="59">
        <f t="shared" si="57"/>
        <v>0</v>
      </c>
      <c r="FH223" s="59">
        <f t="shared" si="57"/>
        <v>0</v>
      </c>
      <c r="FI223" s="59">
        <f t="shared" si="57"/>
        <v>0</v>
      </c>
      <c r="FJ223" s="59">
        <f t="shared" si="58"/>
        <v>0</v>
      </c>
      <c r="FK223" s="59">
        <f t="shared" si="58"/>
        <v>0</v>
      </c>
      <c r="FL223" s="59">
        <f t="shared" si="58"/>
        <v>0</v>
      </c>
      <c r="FM223" s="59">
        <f t="shared" si="58"/>
        <v>0</v>
      </c>
      <c r="FN223" s="59">
        <f t="shared" si="58"/>
        <v>0</v>
      </c>
      <c r="FO223" s="59">
        <f t="shared" si="58"/>
        <v>0</v>
      </c>
      <c r="FP223" s="59">
        <f t="shared" si="58"/>
        <v>0</v>
      </c>
      <c r="FQ223" s="59">
        <f t="shared" si="58"/>
        <v>0</v>
      </c>
      <c r="FR223" s="59">
        <f t="shared" si="58"/>
        <v>0</v>
      </c>
      <c r="FS223" s="59">
        <f t="shared" si="58"/>
        <v>0</v>
      </c>
      <c r="FT223" s="59">
        <f t="shared" si="59"/>
        <v>0</v>
      </c>
      <c r="FU223" s="59">
        <f t="shared" si="59"/>
        <v>0</v>
      </c>
      <c r="FV223" s="59">
        <f t="shared" si="59"/>
        <v>0</v>
      </c>
      <c r="FW223" s="59">
        <f t="shared" si="59"/>
        <v>0</v>
      </c>
      <c r="FX223" s="59">
        <f t="shared" si="59"/>
        <v>0</v>
      </c>
      <c r="FY223" s="59">
        <f t="shared" si="59"/>
        <v>0</v>
      </c>
      <c r="FZ223" s="59">
        <f t="shared" si="59"/>
        <v>0</v>
      </c>
      <c r="GA223" s="59">
        <f t="shared" si="59"/>
        <v>0</v>
      </c>
      <c r="GB223" s="59">
        <f t="shared" si="59"/>
        <v>0</v>
      </c>
      <c r="GC223" s="59">
        <f t="shared" si="59"/>
        <v>0</v>
      </c>
      <c r="GD223" s="59">
        <f t="shared" si="60"/>
        <v>0</v>
      </c>
      <c r="GE223" s="59">
        <f t="shared" si="60"/>
        <v>0</v>
      </c>
      <c r="GF223" s="59">
        <f t="shared" si="60"/>
        <v>0</v>
      </c>
      <c r="GG223" s="59">
        <f t="shared" si="60"/>
        <v>0</v>
      </c>
      <c r="GH223" s="59">
        <f t="shared" si="60"/>
        <v>0</v>
      </c>
      <c r="GI223" s="59">
        <f t="shared" si="60"/>
        <v>0</v>
      </c>
      <c r="GJ223" s="59">
        <f t="shared" si="60"/>
        <v>0</v>
      </c>
      <c r="GK223" s="59">
        <f t="shared" si="60"/>
        <v>0</v>
      </c>
      <c r="GL223" s="59">
        <f t="shared" si="60"/>
        <v>0</v>
      </c>
      <c r="GM223" s="59">
        <f t="shared" si="60"/>
        <v>0</v>
      </c>
      <c r="GN223" s="59">
        <f t="shared" si="61"/>
        <v>0</v>
      </c>
      <c r="GO223" s="59">
        <f t="shared" si="61"/>
        <v>0</v>
      </c>
      <c r="GP223" s="59">
        <f t="shared" si="61"/>
        <v>0</v>
      </c>
      <c r="GQ223" s="59">
        <f t="shared" si="61"/>
        <v>0</v>
      </c>
      <c r="GR223" s="59">
        <f t="shared" si="61"/>
        <v>0</v>
      </c>
      <c r="GS223" s="59">
        <f t="shared" si="61"/>
        <v>0</v>
      </c>
      <c r="GT223" s="59">
        <f t="shared" si="61"/>
        <v>0</v>
      </c>
      <c r="GU223" s="59">
        <f t="shared" si="61"/>
        <v>0</v>
      </c>
      <c r="GV223" s="59">
        <f t="shared" si="61"/>
        <v>0</v>
      </c>
      <c r="GW223" s="59">
        <f t="shared" si="61"/>
        <v>0</v>
      </c>
      <c r="GX223" s="59">
        <f t="shared" si="61"/>
        <v>0</v>
      </c>
      <c r="GY223" s="59">
        <f t="shared" si="61"/>
        <v>0</v>
      </c>
      <c r="GZ223" s="59">
        <f t="shared" si="61"/>
        <v>0</v>
      </c>
      <c r="HA223" s="59">
        <f t="shared" si="61"/>
        <v>0</v>
      </c>
      <c r="HC223" s="17"/>
    </row>
    <row r="224" spans="1:212">
      <c r="A224" t="str">
        <f t="shared" si="62"/>
        <v>원자력</v>
      </c>
      <c r="B224" s="48">
        <v>11</v>
      </c>
      <c r="C224" s="48" t="str">
        <f t="shared" si="39"/>
        <v>'2050</v>
      </c>
      <c r="D224" s="48" t="str">
        <f t="shared" si="40"/>
        <v>ELC62PP-NUROPR1E</v>
      </c>
      <c r="E224" s="48" t="str">
        <f t="shared" si="41"/>
        <v>ELC</v>
      </c>
      <c r="F224" s="59">
        <f t="shared" si="42"/>
        <v>12783.5430697675</v>
      </c>
      <c r="G224" s="59">
        <f t="shared" si="42"/>
        <v>0</v>
      </c>
      <c r="H224" s="59">
        <f t="shared" si="42"/>
        <v>0</v>
      </c>
      <c r="I224" s="59">
        <f t="shared" si="42"/>
        <v>0</v>
      </c>
      <c r="J224" s="59">
        <f t="shared" si="42"/>
        <v>0</v>
      </c>
      <c r="K224" s="59">
        <f t="shared" si="42"/>
        <v>0</v>
      </c>
      <c r="L224" s="59">
        <f t="shared" si="42"/>
        <v>0</v>
      </c>
      <c r="M224" s="59">
        <f t="shared" si="42"/>
        <v>0</v>
      </c>
      <c r="N224" s="59">
        <f t="shared" si="42"/>
        <v>0</v>
      </c>
      <c r="O224" s="59">
        <f t="shared" si="42"/>
        <v>0</v>
      </c>
      <c r="P224" s="59">
        <f t="shared" si="43"/>
        <v>0</v>
      </c>
      <c r="Q224" s="59">
        <f t="shared" si="43"/>
        <v>0</v>
      </c>
      <c r="R224" s="59">
        <f t="shared" si="43"/>
        <v>0</v>
      </c>
      <c r="S224" s="59">
        <f t="shared" si="43"/>
        <v>0</v>
      </c>
      <c r="T224" s="59">
        <f t="shared" si="43"/>
        <v>0</v>
      </c>
      <c r="U224" s="59">
        <f t="shared" si="43"/>
        <v>0</v>
      </c>
      <c r="V224" s="59">
        <f t="shared" si="43"/>
        <v>0</v>
      </c>
      <c r="W224" s="59">
        <f t="shared" si="43"/>
        <v>0</v>
      </c>
      <c r="X224" s="59">
        <f t="shared" si="43"/>
        <v>0</v>
      </c>
      <c r="Y224" s="59">
        <f t="shared" si="43"/>
        <v>0</v>
      </c>
      <c r="Z224" s="59">
        <f t="shared" si="44"/>
        <v>0</v>
      </c>
      <c r="AA224" s="59">
        <f t="shared" si="44"/>
        <v>0</v>
      </c>
      <c r="AB224" s="59">
        <f t="shared" si="44"/>
        <v>0</v>
      </c>
      <c r="AC224" s="59">
        <f t="shared" si="44"/>
        <v>0</v>
      </c>
      <c r="AD224" s="59">
        <f t="shared" si="44"/>
        <v>0</v>
      </c>
      <c r="AE224" s="59">
        <f t="shared" si="44"/>
        <v>0</v>
      </c>
      <c r="AF224" s="59">
        <f t="shared" si="44"/>
        <v>0</v>
      </c>
      <c r="AG224" s="59">
        <f t="shared" si="44"/>
        <v>0</v>
      </c>
      <c r="AH224" s="59">
        <f t="shared" si="44"/>
        <v>0</v>
      </c>
      <c r="AI224" s="59">
        <f t="shared" si="44"/>
        <v>0</v>
      </c>
      <c r="AJ224" s="59">
        <f t="shared" si="45"/>
        <v>0</v>
      </c>
      <c r="AK224" s="59">
        <f t="shared" si="45"/>
        <v>0</v>
      </c>
      <c r="AL224" s="59">
        <f t="shared" si="45"/>
        <v>0</v>
      </c>
      <c r="AM224" s="59">
        <f t="shared" si="45"/>
        <v>0</v>
      </c>
      <c r="AN224" s="59">
        <f t="shared" si="45"/>
        <v>0</v>
      </c>
      <c r="AO224" s="59">
        <f t="shared" si="45"/>
        <v>0</v>
      </c>
      <c r="AP224" s="59">
        <f t="shared" si="45"/>
        <v>0</v>
      </c>
      <c r="AQ224" s="59">
        <f t="shared" si="45"/>
        <v>0</v>
      </c>
      <c r="AR224" s="59">
        <f t="shared" si="45"/>
        <v>0</v>
      </c>
      <c r="AS224" s="59">
        <f t="shared" si="45"/>
        <v>0</v>
      </c>
      <c r="AT224" s="59">
        <f t="shared" si="46"/>
        <v>0</v>
      </c>
      <c r="AU224" s="59">
        <f t="shared" si="46"/>
        <v>0</v>
      </c>
      <c r="AV224" s="59">
        <f t="shared" si="46"/>
        <v>0</v>
      </c>
      <c r="AW224" s="59">
        <f t="shared" si="46"/>
        <v>0</v>
      </c>
      <c r="AX224" s="59">
        <f t="shared" si="46"/>
        <v>0</v>
      </c>
      <c r="AY224" s="59">
        <f t="shared" si="46"/>
        <v>0</v>
      </c>
      <c r="AZ224" s="59">
        <f t="shared" si="46"/>
        <v>0</v>
      </c>
      <c r="BA224" s="59">
        <f t="shared" si="46"/>
        <v>0</v>
      </c>
      <c r="BB224" s="59">
        <f t="shared" si="46"/>
        <v>0</v>
      </c>
      <c r="BC224" s="59">
        <f t="shared" si="46"/>
        <v>0</v>
      </c>
      <c r="BD224" s="59">
        <f t="shared" si="47"/>
        <v>0</v>
      </c>
      <c r="BE224" s="59">
        <f t="shared" si="47"/>
        <v>6711.3601116278996</v>
      </c>
      <c r="BF224" s="59">
        <f t="shared" si="47"/>
        <v>0</v>
      </c>
      <c r="BG224" s="59">
        <f t="shared" si="47"/>
        <v>0</v>
      </c>
      <c r="BH224" s="59">
        <f t="shared" si="47"/>
        <v>0</v>
      </c>
      <c r="BI224" s="59">
        <f t="shared" si="47"/>
        <v>0</v>
      </c>
      <c r="BJ224" s="59">
        <f t="shared" si="47"/>
        <v>0</v>
      </c>
      <c r="BK224" s="59">
        <f t="shared" si="47"/>
        <v>0</v>
      </c>
      <c r="BL224" s="59">
        <f t="shared" si="47"/>
        <v>0</v>
      </c>
      <c r="BM224" s="59">
        <f t="shared" si="47"/>
        <v>0</v>
      </c>
      <c r="BN224" s="59">
        <f t="shared" si="48"/>
        <v>0</v>
      </c>
      <c r="BO224" s="59">
        <f t="shared" si="48"/>
        <v>0</v>
      </c>
      <c r="BP224" s="59">
        <f t="shared" si="48"/>
        <v>0</v>
      </c>
      <c r="BQ224" s="59">
        <f t="shared" si="48"/>
        <v>0</v>
      </c>
      <c r="BR224" s="59">
        <f t="shared" si="48"/>
        <v>0</v>
      </c>
      <c r="BS224" s="59">
        <f t="shared" si="48"/>
        <v>0</v>
      </c>
      <c r="BT224" s="59">
        <f t="shared" si="48"/>
        <v>0</v>
      </c>
      <c r="BU224" s="59">
        <f t="shared" si="48"/>
        <v>0</v>
      </c>
      <c r="BV224" s="59">
        <f t="shared" si="48"/>
        <v>0</v>
      </c>
      <c r="BW224" s="59">
        <f t="shared" si="48"/>
        <v>0</v>
      </c>
      <c r="BX224" s="59">
        <f t="shared" si="49"/>
        <v>0</v>
      </c>
      <c r="BY224" s="59">
        <f t="shared" si="49"/>
        <v>0</v>
      </c>
      <c r="BZ224" s="59">
        <f t="shared" si="49"/>
        <v>0</v>
      </c>
      <c r="CA224" s="59">
        <f t="shared" si="49"/>
        <v>0</v>
      </c>
      <c r="CB224" s="59">
        <f t="shared" si="49"/>
        <v>0</v>
      </c>
      <c r="CC224" s="59">
        <f t="shared" si="49"/>
        <v>0</v>
      </c>
      <c r="CD224" s="59">
        <f t="shared" si="49"/>
        <v>0</v>
      </c>
      <c r="CE224" s="59">
        <f t="shared" si="49"/>
        <v>0</v>
      </c>
      <c r="CF224" s="59">
        <f t="shared" si="49"/>
        <v>0</v>
      </c>
      <c r="CG224" s="59">
        <f t="shared" si="49"/>
        <v>0</v>
      </c>
      <c r="CH224" s="59">
        <f t="shared" si="50"/>
        <v>0</v>
      </c>
      <c r="CI224" s="59">
        <f t="shared" si="50"/>
        <v>0</v>
      </c>
      <c r="CJ224" s="59">
        <f t="shared" si="50"/>
        <v>0</v>
      </c>
      <c r="CK224" s="59">
        <f t="shared" si="50"/>
        <v>0</v>
      </c>
      <c r="CL224" s="59">
        <f t="shared" si="50"/>
        <v>0</v>
      </c>
      <c r="CM224" s="59">
        <f t="shared" si="50"/>
        <v>0</v>
      </c>
      <c r="CN224" s="59">
        <f t="shared" si="50"/>
        <v>0</v>
      </c>
      <c r="CO224" s="59">
        <f t="shared" si="50"/>
        <v>0</v>
      </c>
      <c r="CP224" s="59">
        <f t="shared" si="50"/>
        <v>0</v>
      </c>
      <c r="CQ224" s="59">
        <f t="shared" si="50"/>
        <v>0</v>
      </c>
      <c r="CR224" s="59">
        <f t="shared" si="51"/>
        <v>0</v>
      </c>
      <c r="CS224" s="59">
        <f t="shared" si="51"/>
        <v>0</v>
      </c>
      <c r="CT224" s="59">
        <f t="shared" si="51"/>
        <v>0</v>
      </c>
      <c r="CU224" s="59">
        <f t="shared" si="51"/>
        <v>0</v>
      </c>
      <c r="CV224" s="59">
        <f t="shared" si="51"/>
        <v>0</v>
      </c>
      <c r="CW224" s="59">
        <f t="shared" si="51"/>
        <v>0</v>
      </c>
      <c r="CX224" s="59">
        <f t="shared" si="51"/>
        <v>0</v>
      </c>
      <c r="CY224" s="59">
        <f t="shared" si="51"/>
        <v>0</v>
      </c>
      <c r="CZ224" s="59">
        <f t="shared" si="51"/>
        <v>0</v>
      </c>
      <c r="DA224" s="59">
        <f t="shared" si="51"/>
        <v>0</v>
      </c>
      <c r="DB224" s="59">
        <f t="shared" si="52"/>
        <v>0</v>
      </c>
      <c r="DC224" s="59">
        <f t="shared" si="52"/>
        <v>0</v>
      </c>
      <c r="DD224" s="59">
        <f t="shared" si="52"/>
        <v>10776.2098604651</v>
      </c>
      <c r="DE224" s="59">
        <f t="shared" si="52"/>
        <v>0</v>
      </c>
      <c r="DF224" s="59">
        <f t="shared" si="52"/>
        <v>0</v>
      </c>
      <c r="DG224" s="59">
        <f t="shared" si="52"/>
        <v>0</v>
      </c>
      <c r="DH224" s="59">
        <f t="shared" si="52"/>
        <v>0</v>
      </c>
      <c r="DI224" s="59">
        <f t="shared" si="52"/>
        <v>0</v>
      </c>
      <c r="DJ224" s="59">
        <f t="shared" si="52"/>
        <v>0</v>
      </c>
      <c r="DK224" s="59">
        <f t="shared" si="52"/>
        <v>0</v>
      </c>
      <c r="DL224" s="59">
        <f t="shared" si="53"/>
        <v>0</v>
      </c>
      <c r="DM224" s="59">
        <f t="shared" si="53"/>
        <v>0</v>
      </c>
      <c r="DN224" s="59">
        <f t="shared" si="53"/>
        <v>0</v>
      </c>
      <c r="DO224" s="59">
        <f t="shared" si="53"/>
        <v>0</v>
      </c>
      <c r="DP224" s="59">
        <f t="shared" si="53"/>
        <v>0</v>
      </c>
      <c r="DQ224" s="59">
        <f t="shared" si="53"/>
        <v>0</v>
      </c>
      <c r="DR224" s="59">
        <f t="shared" si="53"/>
        <v>0</v>
      </c>
      <c r="DS224" s="59">
        <f t="shared" si="53"/>
        <v>0</v>
      </c>
      <c r="DT224" s="59">
        <f t="shared" si="53"/>
        <v>0</v>
      </c>
      <c r="DU224" s="59">
        <f t="shared" si="53"/>
        <v>0</v>
      </c>
      <c r="DV224" s="59">
        <f t="shared" si="54"/>
        <v>0</v>
      </c>
      <c r="DW224" s="59">
        <f t="shared" si="54"/>
        <v>0</v>
      </c>
      <c r="DX224" s="59">
        <f t="shared" si="54"/>
        <v>0</v>
      </c>
      <c r="DY224" s="59">
        <f t="shared" si="54"/>
        <v>0</v>
      </c>
      <c r="DZ224" s="59">
        <f t="shared" si="54"/>
        <v>0</v>
      </c>
      <c r="EA224" s="59">
        <f t="shared" si="54"/>
        <v>0</v>
      </c>
      <c r="EB224" s="59">
        <f t="shared" si="54"/>
        <v>0</v>
      </c>
      <c r="EC224" s="59">
        <f t="shared" si="54"/>
        <v>0</v>
      </c>
      <c r="ED224" s="59">
        <f t="shared" si="54"/>
        <v>0</v>
      </c>
      <c r="EE224" s="59">
        <f t="shared" si="54"/>
        <v>0</v>
      </c>
      <c r="EF224" s="59">
        <f t="shared" si="55"/>
        <v>0</v>
      </c>
      <c r="EG224" s="59">
        <f t="shared" si="55"/>
        <v>0</v>
      </c>
      <c r="EH224" s="59">
        <f t="shared" si="55"/>
        <v>0</v>
      </c>
      <c r="EI224" s="59">
        <f t="shared" si="55"/>
        <v>0</v>
      </c>
      <c r="EJ224" s="59">
        <f t="shared" si="55"/>
        <v>0</v>
      </c>
      <c r="EK224" s="59">
        <f t="shared" si="55"/>
        <v>0</v>
      </c>
      <c r="EL224" s="59">
        <f t="shared" si="55"/>
        <v>0</v>
      </c>
      <c r="EM224" s="59">
        <f t="shared" si="55"/>
        <v>0</v>
      </c>
      <c r="EN224" s="59">
        <f t="shared" si="55"/>
        <v>0</v>
      </c>
      <c r="EO224" s="59">
        <f t="shared" si="55"/>
        <v>0</v>
      </c>
      <c r="EP224" s="59">
        <f t="shared" si="56"/>
        <v>0</v>
      </c>
      <c r="EQ224" s="59">
        <f t="shared" si="56"/>
        <v>0</v>
      </c>
      <c r="ER224" s="59">
        <f t="shared" si="56"/>
        <v>0</v>
      </c>
      <c r="ES224" s="59">
        <f t="shared" si="56"/>
        <v>0</v>
      </c>
      <c r="ET224" s="59">
        <f t="shared" si="56"/>
        <v>0</v>
      </c>
      <c r="EU224" s="59">
        <f t="shared" si="56"/>
        <v>0</v>
      </c>
      <c r="EV224" s="59">
        <f t="shared" si="56"/>
        <v>0</v>
      </c>
      <c r="EW224" s="59">
        <f t="shared" si="56"/>
        <v>0</v>
      </c>
      <c r="EX224" s="59">
        <f t="shared" si="56"/>
        <v>0</v>
      </c>
      <c r="EY224" s="59">
        <f t="shared" si="56"/>
        <v>0</v>
      </c>
      <c r="EZ224" s="59">
        <f t="shared" si="57"/>
        <v>0</v>
      </c>
      <c r="FA224" s="59">
        <f t="shared" si="57"/>
        <v>0</v>
      </c>
      <c r="FB224" s="59">
        <f t="shared" si="57"/>
        <v>0</v>
      </c>
      <c r="FC224" s="59">
        <f t="shared" si="57"/>
        <v>0</v>
      </c>
      <c r="FD224" s="59">
        <f t="shared" si="57"/>
        <v>0</v>
      </c>
      <c r="FE224" s="59">
        <f t="shared" si="57"/>
        <v>0</v>
      </c>
      <c r="FF224" s="59">
        <f t="shared" si="57"/>
        <v>0</v>
      </c>
      <c r="FG224" s="59">
        <f t="shared" si="57"/>
        <v>0</v>
      </c>
      <c r="FH224" s="59">
        <f t="shared" si="57"/>
        <v>0</v>
      </c>
      <c r="FI224" s="59">
        <f t="shared" si="57"/>
        <v>0</v>
      </c>
      <c r="FJ224" s="59">
        <f t="shared" si="58"/>
        <v>0</v>
      </c>
      <c r="FK224" s="59">
        <f t="shared" si="58"/>
        <v>0</v>
      </c>
      <c r="FL224" s="59">
        <f t="shared" si="58"/>
        <v>0</v>
      </c>
      <c r="FM224" s="59">
        <f t="shared" si="58"/>
        <v>0</v>
      </c>
      <c r="FN224" s="59">
        <f t="shared" si="58"/>
        <v>0</v>
      </c>
      <c r="FO224" s="59">
        <f t="shared" si="58"/>
        <v>0</v>
      </c>
      <c r="FP224" s="59">
        <f t="shared" si="58"/>
        <v>0</v>
      </c>
      <c r="FQ224" s="59">
        <f t="shared" si="58"/>
        <v>0</v>
      </c>
      <c r="FR224" s="59">
        <f t="shared" si="58"/>
        <v>0</v>
      </c>
      <c r="FS224" s="59">
        <f t="shared" si="58"/>
        <v>0</v>
      </c>
      <c r="FT224" s="59">
        <f t="shared" si="59"/>
        <v>0</v>
      </c>
      <c r="FU224" s="59">
        <f t="shared" si="59"/>
        <v>0</v>
      </c>
      <c r="FV224" s="59">
        <f t="shared" si="59"/>
        <v>0</v>
      </c>
      <c r="FW224" s="59">
        <f t="shared" si="59"/>
        <v>0</v>
      </c>
      <c r="FX224" s="59">
        <f t="shared" si="59"/>
        <v>0</v>
      </c>
      <c r="FY224" s="59">
        <f t="shared" si="59"/>
        <v>0</v>
      </c>
      <c r="FZ224" s="59">
        <f t="shared" si="59"/>
        <v>0</v>
      </c>
      <c r="GA224" s="59">
        <f t="shared" si="59"/>
        <v>0</v>
      </c>
      <c r="GB224" s="59">
        <f t="shared" si="59"/>
        <v>0</v>
      </c>
      <c r="GC224" s="59">
        <f t="shared" si="59"/>
        <v>0</v>
      </c>
      <c r="GD224" s="59">
        <f t="shared" si="60"/>
        <v>0</v>
      </c>
      <c r="GE224" s="59">
        <f t="shared" si="60"/>
        <v>0</v>
      </c>
      <c r="GF224" s="59">
        <f t="shared" si="60"/>
        <v>0</v>
      </c>
      <c r="GG224" s="59">
        <f t="shared" si="60"/>
        <v>0</v>
      </c>
      <c r="GH224" s="59">
        <f t="shared" si="60"/>
        <v>0</v>
      </c>
      <c r="GI224" s="59">
        <f t="shared" si="60"/>
        <v>0</v>
      </c>
      <c r="GJ224" s="59">
        <f t="shared" si="60"/>
        <v>0</v>
      </c>
      <c r="GK224" s="59">
        <f t="shared" si="60"/>
        <v>0</v>
      </c>
      <c r="GL224" s="59">
        <f t="shared" si="60"/>
        <v>0</v>
      </c>
      <c r="GM224" s="59">
        <f t="shared" si="60"/>
        <v>0</v>
      </c>
      <c r="GN224" s="59">
        <f t="shared" si="61"/>
        <v>0</v>
      </c>
      <c r="GO224" s="59">
        <f t="shared" si="61"/>
        <v>0</v>
      </c>
      <c r="GP224" s="59">
        <f t="shared" si="61"/>
        <v>0</v>
      </c>
      <c r="GQ224" s="59">
        <f t="shared" si="61"/>
        <v>0</v>
      </c>
      <c r="GR224" s="59">
        <f t="shared" si="61"/>
        <v>0</v>
      </c>
      <c r="GS224" s="59">
        <f t="shared" si="61"/>
        <v>0</v>
      </c>
      <c r="GT224" s="59">
        <f t="shared" si="61"/>
        <v>0</v>
      </c>
      <c r="GU224" s="59">
        <f t="shared" si="61"/>
        <v>0</v>
      </c>
      <c r="GV224" s="59">
        <f t="shared" si="61"/>
        <v>0</v>
      </c>
      <c r="GW224" s="59">
        <f t="shared" si="61"/>
        <v>0</v>
      </c>
      <c r="GX224" s="59">
        <f t="shared" si="61"/>
        <v>0</v>
      </c>
      <c r="GY224" s="59">
        <f t="shared" si="61"/>
        <v>0</v>
      </c>
      <c r="GZ224" s="59">
        <f t="shared" si="61"/>
        <v>0</v>
      </c>
      <c r="HA224" s="59">
        <f t="shared" si="61"/>
        <v>0</v>
      </c>
      <c r="HC224" s="17"/>
    </row>
    <row r="225" spans="1:211">
      <c r="A225" t="str">
        <f t="shared" si="62"/>
        <v>기타재생</v>
      </c>
      <c r="B225" s="48">
        <v>12</v>
      </c>
      <c r="C225" s="48" t="str">
        <f t="shared" si="39"/>
        <v>'2050</v>
      </c>
      <c r="D225" s="48" t="str">
        <f t="shared" si="40"/>
        <v>ELC64PP-GHY1E</v>
      </c>
      <c r="E225" s="48" t="str">
        <f t="shared" si="41"/>
        <v>ELC</v>
      </c>
      <c r="F225" s="59">
        <f t="shared" ref="F225:O234" si="63">IFERROR(HLOOKUP(F$214,TS_ELC_GNR_1,$B225,FALSE),0)</f>
        <v>0</v>
      </c>
      <c r="G225" s="59">
        <f t="shared" si="63"/>
        <v>0</v>
      </c>
      <c r="H225" s="59">
        <f t="shared" si="63"/>
        <v>0</v>
      </c>
      <c r="I225" s="59">
        <f t="shared" si="63"/>
        <v>0</v>
      </c>
      <c r="J225" s="59">
        <f t="shared" si="63"/>
        <v>0</v>
      </c>
      <c r="K225" s="59">
        <f t="shared" si="63"/>
        <v>56.970565618604397</v>
      </c>
      <c r="L225" s="59">
        <f t="shared" si="63"/>
        <v>0</v>
      </c>
      <c r="M225" s="59">
        <f t="shared" si="63"/>
        <v>0</v>
      </c>
      <c r="N225" s="59">
        <f t="shared" si="63"/>
        <v>0</v>
      </c>
      <c r="O225" s="59">
        <f t="shared" si="63"/>
        <v>131.34880406511601</v>
      </c>
      <c r="P225" s="59">
        <f t="shared" ref="P225:Y234" si="64">IFERROR(HLOOKUP(P$214,TS_ELC_GNR_1,$B225,FALSE),0)</f>
        <v>0</v>
      </c>
      <c r="Q225" s="59">
        <f t="shared" si="64"/>
        <v>0</v>
      </c>
      <c r="R225" s="59">
        <f t="shared" si="64"/>
        <v>0</v>
      </c>
      <c r="S225" s="59">
        <f t="shared" si="64"/>
        <v>0</v>
      </c>
      <c r="T225" s="59">
        <f t="shared" si="64"/>
        <v>0</v>
      </c>
      <c r="U225" s="59">
        <f t="shared" si="64"/>
        <v>0</v>
      </c>
      <c r="V225" s="59">
        <f t="shared" si="64"/>
        <v>0</v>
      </c>
      <c r="W225" s="59">
        <f t="shared" si="64"/>
        <v>0</v>
      </c>
      <c r="X225" s="59">
        <f t="shared" si="64"/>
        <v>0</v>
      </c>
      <c r="Y225" s="59">
        <f t="shared" si="64"/>
        <v>0</v>
      </c>
      <c r="Z225" s="59">
        <f t="shared" ref="Z225:AI234" si="65">IFERROR(HLOOKUP(Z$214,TS_ELC_GNR_1,$B225,FALSE),0)</f>
        <v>0</v>
      </c>
      <c r="AA225" s="59">
        <f t="shared" si="65"/>
        <v>131.34880406511601</v>
      </c>
      <c r="AB225" s="59">
        <f t="shared" si="65"/>
        <v>0</v>
      </c>
      <c r="AC225" s="59">
        <f t="shared" si="65"/>
        <v>131.34880406511601</v>
      </c>
      <c r="AD225" s="59">
        <f t="shared" si="65"/>
        <v>0</v>
      </c>
      <c r="AE225" s="59">
        <f t="shared" si="65"/>
        <v>0</v>
      </c>
      <c r="AF225" s="59">
        <f t="shared" si="65"/>
        <v>0</v>
      </c>
      <c r="AG225" s="59">
        <f t="shared" si="65"/>
        <v>0</v>
      </c>
      <c r="AH225" s="59">
        <f t="shared" si="65"/>
        <v>0</v>
      </c>
      <c r="AI225" s="59">
        <f t="shared" si="65"/>
        <v>0</v>
      </c>
      <c r="AJ225" s="59">
        <f t="shared" ref="AJ225:AS234" si="66">IFERROR(HLOOKUP(AJ$214,TS_ELC_GNR_1,$B225,FALSE),0)</f>
        <v>60.135597041860699</v>
      </c>
      <c r="AK225" s="59">
        <f t="shared" si="66"/>
        <v>0</v>
      </c>
      <c r="AL225" s="59">
        <f t="shared" si="66"/>
        <v>0</v>
      </c>
      <c r="AM225" s="59">
        <f t="shared" si="66"/>
        <v>0</v>
      </c>
      <c r="AN225" s="59">
        <f t="shared" si="66"/>
        <v>60.135597041860699</v>
      </c>
      <c r="AO225" s="59">
        <f t="shared" si="66"/>
        <v>0</v>
      </c>
      <c r="AP225" s="59">
        <f t="shared" si="66"/>
        <v>0</v>
      </c>
      <c r="AQ225" s="59">
        <f t="shared" si="66"/>
        <v>0</v>
      </c>
      <c r="AR225" s="59">
        <f t="shared" si="66"/>
        <v>0</v>
      </c>
      <c r="AS225" s="59">
        <f t="shared" si="66"/>
        <v>0</v>
      </c>
      <c r="AT225" s="59">
        <f t="shared" ref="AT225:BC234" si="67">IFERROR(HLOOKUP(AT$214,TS_ELC_GNR_1,$B225,FALSE),0)</f>
        <v>0</v>
      </c>
      <c r="AU225" s="59">
        <f t="shared" si="67"/>
        <v>0</v>
      </c>
      <c r="AV225" s="59">
        <f t="shared" si="67"/>
        <v>0</v>
      </c>
      <c r="AW225" s="59">
        <f t="shared" si="67"/>
        <v>60.135597041860699</v>
      </c>
      <c r="AX225" s="59">
        <f t="shared" si="67"/>
        <v>0</v>
      </c>
      <c r="AY225" s="59">
        <f t="shared" si="67"/>
        <v>0</v>
      </c>
      <c r="AZ225" s="59">
        <f t="shared" si="67"/>
        <v>0</v>
      </c>
      <c r="BA225" s="59">
        <f t="shared" si="67"/>
        <v>60.135597041860699</v>
      </c>
      <c r="BB225" s="59">
        <f t="shared" si="67"/>
        <v>0</v>
      </c>
      <c r="BC225" s="59">
        <f t="shared" si="67"/>
        <v>0</v>
      </c>
      <c r="BD225" s="59">
        <f t="shared" ref="BD225:BM234" si="68">IFERROR(HLOOKUP(BD$214,TS_ELC_GNR_1,$B225,FALSE),0)</f>
        <v>60.135597041860699</v>
      </c>
      <c r="BE225" s="59">
        <f t="shared" si="68"/>
        <v>0</v>
      </c>
      <c r="BF225" s="59">
        <f t="shared" si="68"/>
        <v>0</v>
      </c>
      <c r="BG225" s="59">
        <f t="shared" si="68"/>
        <v>0</v>
      </c>
      <c r="BH225" s="59">
        <f t="shared" si="68"/>
        <v>68.048175600000107</v>
      </c>
      <c r="BI225" s="59">
        <f t="shared" si="68"/>
        <v>0</v>
      </c>
      <c r="BJ225" s="59">
        <f t="shared" si="68"/>
        <v>0</v>
      </c>
      <c r="BK225" s="59">
        <f t="shared" si="68"/>
        <v>0</v>
      </c>
      <c r="BL225" s="59">
        <f t="shared" si="68"/>
        <v>68.048175600000107</v>
      </c>
      <c r="BM225" s="59">
        <f t="shared" si="68"/>
        <v>68.048175600000107</v>
      </c>
      <c r="BN225" s="59">
        <f t="shared" ref="BN225:BW234" si="69">IFERROR(HLOOKUP(BN$214,TS_ELC_GNR_1,$B225,FALSE),0)</f>
        <v>0</v>
      </c>
      <c r="BO225" s="59">
        <f t="shared" si="69"/>
        <v>0</v>
      </c>
      <c r="BP225" s="59">
        <f t="shared" si="69"/>
        <v>0</v>
      </c>
      <c r="BQ225" s="59">
        <f t="shared" si="69"/>
        <v>0</v>
      </c>
      <c r="BR225" s="59">
        <f t="shared" si="69"/>
        <v>0</v>
      </c>
      <c r="BS225" s="59">
        <f t="shared" si="69"/>
        <v>0</v>
      </c>
      <c r="BT225" s="59">
        <f t="shared" si="69"/>
        <v>0</v>
      </c>
      <c r="BU225" s="59">
        <f t="shared" si="69"/>
        <v>0</v>
      </c>
      <c r="BV225" s="59">
        <f t="shared" si="69"/>
        <v>0</v>
      </c>
      <c r="BW225" s="59">
        <f t="shared" si="69"/>
        <v>0</v>
      </c>
      <c r="BX225" s="59">
        <f t="shared" ref="BX225:CG234" si="70">IFERROR(HLOOKUP(BX$214,TS_ELC_GNR_1,$B225,FALSE),0)</f>
        <v>0</v>
      </c>
      <c r="BY225" s="59">
        <f t="shared" si="70"/>
        <v>68.048175600000107</v>
      </c>
      <c r="BZ225" s="59">
        <f t="shared" si="70"/>
        <v>0</v>
      </c>
      <c r="CA225" s="59">
        <f t="shared" si="70"/>
        <v>0</v>
      </c>
      <c r="CB225" s="59">
        <f t="shared" si="70"/>
        <v>0</v>
      </c>
      <c r="CC225" s="59">
        <f t="shared" si="70"/>
        <v>68.048175600000107</v>
      </c>
      <c r="CD225" s="59">
        <f t="shared" si="70"/>
        <v>68.048175600000107</v>
      </c>
      <c r="CE225" s="59">
        <f t="shared" si="70"/>
        <v>0</v>
      </c>
      <c r="CF225" s="59">
        <f t="shared" si="70"/>
        <v>36.397861367441898</v>
      </c>
      <c r="CG225" s="59">
        <f t="shared" si="70"/>
        <v>36.397861367441898</v>
      </c>
      <c r="CH225" s="59">
        <f t="shared" ref="CH225:CQ234" si="71">IFERROR(HLOOKUP(CH$214,TS_ELC_GNR_1,$B225,FALSE),0)</f>
        <v>0</v>
      </c>
      <c r="CI225" s="59">
        <f t="shared" si="71"/>
        <v>0</v>
      </c>
      <c r="CJ225" s="59">
        <f t="shared" si="71"/>
        <v>0</v>
      </c>
      <c r="CK225" s="59">
        <f t="shared" si="71"/>
        <v>36.397861367441898</v>
      </c>
      <c r="CL225" s="59">
        <f t="shared" si="71"/>
        <v>0</v>
      </c>
      <c r="CM225" s="59">
        <f t="shared" si="71"/>
        <v>0</v>
      </c>
      <c r="CN225" s="59">
        <f t="shared" si="71"/>
        <v>0</v>
      </c>
      <c r="CO225" s="59">
        <f t="shared" si="71"/>
        <v>0</v>
      </c>
      <c r="CP225" s="59">
        <f t="shared" si="71"/>
        <v>0</v>
      </c>
      <c r="CQ225" s="59">
        <f t="shared" si="71"/>
        <v>0</v>
      </c>
      <c r="CR225" s="59">
        <f t="shared" ref="CR225:DA234" si="72">IFERROR(HLOOKUP(CR$214,TS_ELC_GNR_1,$B225,FALSE),0)</f>
        <v>0</v>
      </c>
      <c r="CS225" s="59">
        <f t="shared" si="72"/>
        <v>0</v>
      </c>
      <c r="CT225" s="59">
        <f t="shared" si="72"/>
        <v>0</v>
      </c>
      <c r="CU225" s="59">
        <f t="shared" si="72"/>
        <v>0</v>
      </c>
      <c r="CV225" s="59">
        <f t="shared" si="72"/>
        <v>0</v>
      </c>
      <c r="CW225" s="59">
        <f t="shared" si="72"/>
        <v>0</v>
      </c>
      <c r="CX225" s="59">
        <f t="shared" si="72"/>
        <v>36.397861367441898</v>
      </c>
      <c r="CY225" s="59">
        <f t="shared" si="72"/>
        <v>0</v>
      </c>
      <c r="CZ225" s="59">
        <f t="shared" si="72"/>
        <v>36.397861367441898</v>
      </c>
      <c r="DA225" s="59">
        <f t="shared" si="72"/>
        <v>0</v>
      </c>
      <c r="DB225" s="59">
        <f t="shared" ref="DB225:DK234" si="73">IFERROR(HLOOKUP(DB$214,TS_ELC_GNR_1,$B225,FALSE),0)</f>
        <v>0</v>
      </c>
      <c r="DC225" s="59">
        <f t="shared" si="73"/>
        <v>0</v>
      </c>
      <c r="DD225" s="59">
        <f t="shared" si="73"/>
        <v>0</v>
      </c>
      <c r="DE225" s="59">
        <f t="shared" si="73"/>
        <v>0</v>
      </c>
      <c r="DF225" s="59">
        <f t="shared" si="73"/>
        <v>0</v>
      </c>
      <c r="DG225" s="59">
        <f t="shared" si="73"/>
        <v>0</v>
      </c>
      <c r="DH225" s="59">
        <f t="shared" si="73"/>
        <v>0</v>
      </c>
      <c r="DI225" s="59">
        <f t="shared" si="73"/>
        <v>107.61106839069799</v>
      </c>
      <c r="DJ225" s="59">
        <f t="shared" si="73"/>
        <v>0</v>
      </c>
      <c r="DK225" s="59">
        <f t="shared" si="73"/>
        <v>0</v>
      </c>
      <c r="DL225" s="59">
        <f t="shared" ref="DL225:DU234" si="74">IFERROR(HLOOKUP(DL$214,TS_ELC_GNR_1,$B225,FALSE),0)</f>
        <v>0</v>
      </c>
      <c r="DM225" s="59">
        <f t="shared" si="74"/>
        <v>0</v>
      </c>
      <c r="DN225" s="59">
        <f t="shared" si="74"/>
        <v>107.61106839069799</v>
      </c>
      <c r="DO225" s="59">
        <f t="shared" si="74"/>
        <v>0</v>
      </c>
      <c r="DP225" s="59">
        <f t="shared" si="74"/>
        <v>0</v>
      </c>
      <c r="DQ225" s="59">
        <f t="shared" si="74"/>
        <v>0</v>
      </c>
      <c r="DR225" s="59">
        <f t="shared" si="74"/>
        <v>0</v>
      </c>
      <c r="DS225" s="59">
        <f t="shared" si="74"/>
        <v>0</v>
      </c>
      <c r="DT225" s="59">
        <f t="shared" si="74"/>
        <v>0</v>
      </c>
      <c r="DU225" s="59">
        <f t="shared" si="74"/>
        <v>107.61106839069799</v>
      </c>
      <c r="DV225" s="59">
        <f t="shared" ref="DV225:EE234" si="75">IFERROR(HLOOKUP(DV$214,TS_ELC_GNR_1,$B225,FALSE),0)</f>
        <v>0</v>
      </c>
      <c r="DW225" s="59">
        <f t="shared" si="75"/>
        <v>0</v>
      </c>
      <c r="DX225" s="59">
        <f t="shared" si="75"/>
        <v>0</v>
      </c>
      <c r="DY225" s="59">
        <f t="shared" si="75"/>
        <v>0</v>
      </c>
      <c r="DZ225" s="59">
        <f t="shared" si="75"/>
        <v>0</v>
      </c>
      <c r="EA225" s="59">
        <f t="shared" si="75"/>
        <v>107.61106839069799</v>
      </c>
      <c r="EB225" s="59">
        <f t="shared" si="75"/>
        <v>107.61106839069799</v>
      </c>
      <c r="EC225" s="59">
        <f t="shared" si="75"/>
        <v>0</v>
      </c>
      <c r="ED225" s="59">
        <f t="shared" si="75"/>
        <v>0</v>
      </c>
      <c r="EE225" s="59">
        <f t="shared" si="75"/>
        <v>0</v>
      </c>
      <c r="EF225" s="59">
        <f t="shared" ref="EF225:EO234" si="76">IFERROR(HLOOKUP(EF$214,TS_ELC_GNR_1,$B225,FALSE),0)</f>
        <v>0</v>
      </c>
      <c r="EG225" s="59">
        <f t="shared" si="76"/>
        <v>53.805534195348997</v>
      </c>
      <c r="EH225" s="59">
        <f t="shared" si="76"/>
        <v>0</v>
      </c>
      <c r="EI225" s="59">
        <f t="shared" si="76"/>
        <v>0</v>
      </c>
      <c r="EJ225" s="59">
        <f t="shared" si="76"/>
        <v>0</v>
      </c>
      <c r="EK225" s="59">
        <f t="shared" si="76"/>
        <v>0</v>
      </c>
      <c r="EL225" s="59">
        <f t="shared" si="76"/>
        <v>0</v>
      </c>
      <c r="EM225" s="59">
        <f t="shared" si="76"/>
        <v>0</v>
      </c>
      <c r="EN225" s="59">
        <f t="shared" si="76"/>
        <v>0</v>
      </c>
      <c r="EO225" s="59">
        <f t="shared" si="76"/>
        <v>0</v>
      </c>
      <c r="EP225" s="59">
        <f t="shared" ref="EP225:EY234" si="77">IFERROR(HLOOKUP(EP$214,TS_ELC_GNR_1,$B225,FALSE),0)</f>
        <v>0</v>
      </c>
      <c r="EQ225" s="59">
        <f t="shared" si="77"/>
        <v>0</v>
      </c>
      <c r="ER225" s="59">
        <f t="shared" si="77"/>
        <v>0</v>
      </c>
      <c r="ES225" s="59">
        <f t="shared" si="77"/>
        <v>0</v>
      </c>
      <c r="ET225" s="59">
        <f t="shared" si="77"/>
        <v>53.805534195348997</v>
      </c>
      <c r="EU225" s="59">
        <f t="shared" si="77"/>
        <v>0</v>
      </c>
      <c r="EV225" s="59">
        <f t="shared" si="77"/>
        <v>0</v>
      </c>
      <c r="EW225" s="59">
        <f t="shared" si="77"/>
        <v>0</v>
      </c>
      <c r="EX225" s="59">
        <f t="shared" si="77"/>
        <v>0</v>
      </c>
      <c r="EY225" s="59">
        <f t="shared" si="77"/>
        <v>0</v>
      </c>
      <c r="EZ225" s="59">
        <f t="shared" ref="EZ225:FI234" si="78">IFERROR(HLOOKUP(EZ$214,TS_ELC_GNR_1,$B225,FALSE),0)</f>
        <v>53.805534195348997</v>
      </c>
      <c r="FA225" s="59">
        <f t="shared" si="78"/>
        <v>53.805534195348997</v>
      </c>
      <c r="FB225" s="59">
        <f t="shared" si="78"/>
        <v>0</v>
      </c>
      <c r="FC225" s="59">
        <f t="shared" si="78"/>
        <v>0</v>
      </c>
      <c r="FD225" s="59">
        <f t="shared" si="78"/>
        <v>0</v>
      </c>
      <c r="FE225" s="59">
        <f t="shared" si="78"/>
        <v>0</v>
      </c>
      <c r="FF225" s="59">
        <f t="shared" si="78"/>
        <v>0</v>
      </c>
      <c r="FG225" s="59">
        <f t="shared" si="78"/>
        <v>0</v>
      </c>
      <c r="FH225" s="59">
        <f t="shared" si="78"/>
        <v>0</v>
      </c>
      <c r="FI225" s="59">
        <f t="shared" si="78"/>
        <v>0</v>
      </c>
      <c r="FJ225" s="59">
        <f t="shared" ref="FJ225:FS234" si="79">IFERROR(HLOOKUP(FJ$214,TS_ELC_GNR_1,$B225,FALSE),0)</f>
        <v>0</v>
      </c>
      <c r="FK225" s="59">
        <f t="shared" si="79"/>
        <v>82.290817004651302</v>
      </c>
      <c r="FL225" s="59">
        <f t="shared" si="79"/>
        <v>82.290817004651302</v>
      </c>
      <c r="FM225" s="59">
        <f t="shared" si="79"/>
        <v>0</v>
      </c>
      <c r="FN225" s="59">
        <f t="shared" si="79"/>
        <v>0</v>
      </c>
      <c r="FO225" s="59">
        <f t="shared" si="79"/>
        <v>0</v>
      </c>
      <c r="FP225" s="59">
        <f t="shared" si="79"/>
        <v>0</v>
      </c>
      <c r="FQ225" s="59">
        <f t="shared" si="79"/>
        <v>0</v>
      </c>
      <c r="FR225" s="59">
        <f t="shared" si="79"/>
        <v>0</v>
      </c>
      <c r="FS225" s="59">
        <f t="shared" si="79"/>
        <v>0</v>
      </c>
      <c r="FT225" s="59">
        <f t="shared" ref="FT225:GC234" si="80">IFERROR(HLOOKUP(FT$214,TS_ELC_GNR_1,$B225,FALSE),0)</f>
        <v>0</v>
      </c>
      <c r="FU225" s="59">
        <f t="shared" si="80"/>
        <v>0</v>
      </c>
      <c r="FV225" s="59">
        <f t="shared" si="80"/>
        <v>0</v>
      </c>
      <c r="FW225" s="59">
        <f t="shared" si="80"/>
        <v>82.290817004651302</v>
      </c>
      <c r="FX225" s="59">
        <f t="shared" si="80"/>
        <v>0</v>
      </c>
      <c r="FY225" s="59">
        <f t="shared" si="80"/>
        <v>0</v>
      </c>
      <c r="FZ225" s="59">
        <f t="shared" si="80"/>
        <v>0</v>
      </c>
      <c r="GA225" s="59">
        <f t="shared" si="80"/>
        <v>82.290817004651302</v>
      </c>
      <c r="GB225" s="59">
        <f t="shared" si="80"/>
        <v>82.290817004651302</v>
      </c>
      <c r="GC225" s="59">
        <f t="shared" si="80"/>
        <v>0</v>
      </c>
      <c r="GD225" s="59">
        <f t="shared" ref="GD225:GM234" si="81">IFERROR(HLOOKUP(GD$214,TS_ELC_GNR_1,$B225,FALSE),0)</f>
        <v>0</v>
      </c>
      <c r="GE225" s="59">
        <f t="shared" si="81"/>
        <v>37.980377079069797</v>
      </c>
      <c r="GF225" s="59">
        <f t="shared" si="81"/>
        <v>0</v>
      </c>
      <c r="GG225" s="59">
        <f t="shared" si="81"/>
        <v>37.980377079069797</v>
      </c>
      <c r="GH225" s="59">
        <f t="shared" si="81"/>
        <v>0</v>
      </c>
      <c r="GI225" s="59">
        <f t="shared" si="81"/>
        <v>37.980377079069797</v>
      </c>
      <c r="GJ225" s="59">
        <f t="shared" si="81"/>
        <v>0</v>
      </c>
      <c r="GK225" s="59">
        <f t="shared" si="81"/>
        <v>0</v>
      </c>
      <c r="GL225" s="59">
        <f t="shared" si="81"/>
        <v>0</v>
      </c>
      <c r="GM225" s="59">
        <f t="shared" si="81"/>
        <v>0</v>
      </c>
      <c r="GN225" s="59">
        <f t="shared" ref="GN225:HA234" si="82">IFERROR(HLOOKUP(GN$214,TS_ELC_GNR_1,$B225,FALSE),0)</f>
        <v>0</v>
      </c>
      <c r="GO225" s="59">
        <f t="shared" si="82"/>
        <v>0</v>
      </c>
      <c r="GP225" s="59">
        <f t="shared" si="82"/>
        <v>0</v>
      </c>
      <c r="GQ225" s="59">
        <f t="shared" si="82"/>
        <v>0</v>
      </c>
      <c r="GR225" s="59">
        <f t="shared" si="82"/>
        <v>0</v>
      </c>
      <c r="GS225" s="59">
        <f t="shared" si="82"/>
        <v>0</v>
      </c>
      <c r="GT225" s="59">
        <f t="shared" si="82"/>
        <v>0</v>
      </c>
      <c r="GU225" s="59">
        <f t="shared" si="82"/>
        <v>37.980377079069797</v>
      </c>
      <c r="GV225" s="59">
        <f t="shared" si="82"/>
        <v>0</v>
      </c>
      <c r="GW225" s="59">
        <f t="shared" si="82"/>
        <v>37.980377079069797</v>
      </c>
      <c r="GX225" s="59">
        <f t="shared" si="82"/>
        <v>37.980377079069797</v>
      </c>
      <c r="GY225" s="59">
        <f t="shared" si="82"/>
        <v>0</v>
      </c>
      <c r="GZ225" s="59">
        <f t="shared" si="82"/>
        <v>37.980377079069797</v>
      </c>
      <c r="HA225" s="59">
        <f t="shared" si="82"/>
        <v>0</v>
      </c>
      <c r="HC225" s="17"/>
    </row>
    <row r="226" spans="1:211">
      <c r="A226" t="str">
        <f t="shared" si="62"/>
        <v>양수</v>
      </c>
      <c r="B226" s="48">
        <v>13</v>
      </c>
      <c r="C226" s="48" t="str">
        <f t="shared" si="39"/>
        <v>'2050</v>
      </c>
      <c r="D226" s="48" t="str">
        <f t="shared" si="40"/>
        <v>ELC65PP-PHY1E</v>
      </c>
      <c r="E226" s="48" t="str">
        <f t="shared" si="41"/>
        <v>ELC</v>
      </c>
      <c r="F226" s="59">
        <f t="shared" si="63"/>
        <v>0</v>
      </c>
      <c r="G226" s="59">
        <f t="shared" si="63"/>
        <v>0</v>
      </c>
      <c r="H226" s="59">
        <f t="shared" si="63"/>
        <v>0</v>
      </c>
      <c r="I226" s="59">
        <f t="shared" si="63"/>
        <v>0</v>
      </c>
      <c r="J226" s="59">
        <f t="shared" si="63"/>
        <v>0</v>
      </c>
      <c r="K226" s="59">
        <f t="shared" si="63"/>
        <v>0</v>
      </c>
      <c r="L226" s="59">
        <f t="shared" si="63"/>
        <v>0</v>
      </c>
      <c r="M226" s="59">
        <f t="shared" si="63"/>
        <v>0</v>
      </c>
      <c r="N226" s="59">
        <f t="shared" si="63"/>
        <v>0</v>
      </c>
      <c r="O226" s="59">
        <f t="shared" si="63"/>
        <v>0</v>
      </c>
      <c r="P226" s="59">
        <f t="shared" si="64"/>
        <v>0</v>
      </c>
      <c r="Q226" s="59">
        <f t="shared" si="64"/>
        <v>0</v>
      </c>
      <c r="R226" s="59">
        <f t="shared" si="64"/>
        <v>0</v>
      </c>
      <c r="S226" s="59">
        <f t="shared" si="64"/>
        <v>0</v>
      </c>
      <c r="T226" s="59">
        <f t="shared" si="64"/>
        <v>0</v>
      </c>
      <c r="U226" s="59">
        <f t="shared" si="64"/>
        <v>0</v>
      </c>
      <c r="V226" s="59">
        <f t="shared" si="64"/>
        <v>0</v>
      </c>
      <c r="W226" s="59">
        <f t="shared" si="64"/>
        <v>390.28144186046597</v>
      </c>
      <c r="X226" s="59">
        <f t="shared" si="64"/>
        <v>337.05443766001099</v>
      </c>
      <c r="Y226" s="59">
        <f t="shared" si="64"/>
        <v>0</v>
      </c>
      <c r="Z226" s="59">
        <f t="shared" si="65"/>
        <v>0</v>
      </c>
      <c r="AA226" s="59">
        <f t="shared" si="65"/>
        <v>0</v>
      </c>
      <c r="AB226" s="59">
        <f t="shared" si="65"/>
        <v>0</v>
      </c>
      <c r="AC226" s="59">
        <f t="shared" si="65"/>
        <v>0</v>
      </c>
      <c r="AD226" s="59">
        <f t="shared" si="65"/>
        <v>0</v>
      </c>
      <c r="AE226" s="59">
        <f t="shared" si="65"/>
        <v>0</v>
      </c>
      <c r="AF226" s="59">
        <f t="shared" si="65"/>
        <v>0</v>
      </c>
      <c r="AG226" s="59">
        <f t="shared" si="65"/>
        <v>0</v>
      </c>
      <c r="AH226" s="59">
        <f t="shared" si="65"/>
        <v>0</v>
      </c>
      <c r="AI226" s="59">
        <f t="shared" si="65"/>
        <v>0</v>
      </c>
      <c r="AJ226" s="59">
        <f t="shared" si="66"/>
        <v>0</v>
      </c>
      <c r="AK226" s="59">
        <f t="shared" si="66"/>
        <v>0</v>
      </c>
      <c r="AL226" s="59">
        <f t="shared" si="66"/>
        <v>0</v>
      </c>
      <c r="AM226" s="59">
        <f t="shared" si="66"/>
        <v>0</v>
      </c>
      <c r="AN226" s="59">
        <f t="shared" si="66"/>
        <v>0</v>
      </c>
      <c r="AO226" s="59">
        <f t="shared" si="66"/>
        <v>0</v>
      </c>
      <c r="AP226" s="59">
        <f t="shared" si="66"/>
        <v>0</v>
      </c>
      <c r="AQ226" s="59">
        <f t="shared" si="66"/>
        <v>0</v>
      </c>
      <c r="AR226" s="59">
        <f t="shared" si="66"/>
        <v>0</v>
      </c>
      <c r="AS226" s="59">
        <f t="shared" si="66"/>
        <v>0</v>
      </c>
      <c r="AT226" s="59">
        <f t="shared" si="67"/>
        <v>0</v>
      </c>
      <c r="AU226" s="59">
        <f t="shared" si="67"/>
        <v>0</v>
      </c>
      <c r="AV226" s="59">
        <f t="shared" si="67"/>
        <v>93.726155021205102</v>
      </c>
      <c r="AW226" s="59">
        <f t="shared" si="67"/>
        <v>178.68306976744199</v>
      </c>
      <c r="AX226" s="59">
        <f t="shared" si="67"/>
        <v>178.68306976744199</v>
      </c>
      <c r="AY226" s="59">
        <f t="shared" si="67"/>
        <v>84.9569147462378</v>
      </c>
      <c r="AZ226" s="59">
        <f t="shared" si="67"/>
        <v>0</v>
      </c>
      <c r="BA226" s="59">
        <f t="shared" si="67"/>
        <v>0</v>
      </c>
      <c r="BB226" s="59">
        <f t="shared" si="67"/>
        <v>0</v>
      </c>
      <c r="BC226" s="59">
        <f t="shared" si="67"/>
        <v>0</v>
      </c>
      <c r="BD226" s="59">
        <f t="shared" si="68"/>
        <v>0</v>
      </c>
      <c r="BE226" s="59">
        <f t="shared" si="68"/>
        <v>0</v>
      </c>
      <c r="BF226" s="59">
        <f t="shared" si="68"/>
        <v>0</v>
      </c>
      <c r="BG226" s="59">
        <f t="shared" si="68"/>
        <v>0</v>
      </c>
      <c r="BH226" s="59">
        <f t="shared" si="68"/>
        <v>0</v>
      </c>
      <c r="BI226" s="59">
        <f t="shared" si="68"/>
        <v>0</v>
      </c>
      <c r="BJ226" s="59">
        <f t="shared" si="68"/>
        <v>0</v>
      </c>
      <c r="BK226" s="59">
        <f t="shared" si="68"/>
        <v>0</v>
      </c>
      <c r="BL226" s="59">
        <f t="shared" si="68"/>
        <v>0</v>
      </c>
      <c r="BM226" s="59">
        <f t="shared" si="68"/>
        <v>0</v>
      </c>
      <c r="BN226" s="59">
        <f t="shared" si="69"/>
        <v>0</v>
      </c>
      <c r="BO226" s="59">
        <f t="shared" si="69"/>
        <v>0</v>
      </c>
      <c r="BP226" s="59">
        <f t="shared" si="69"/>
        <v>0</v>
      </c>
      <c r="BQ226" s="59">
        <f t="shared" si="69"/>
        <v>0</v>
      </c>
      <c r="BR226" s="59">
        <f t="shared" si="69"/>
        <v>0</v>
      </c>
      <c r="BS226" s="59">
        <f t="shared" si="69"/>
        <v>0</v>
      </c>
      <c r="BT226" s="59">
        <f t="shared" si="69"/>
        <v>0</v>
      </c>
      <c r="BU226" s="59">
        <f t="shared" si="69"/>
        <v>0</v>
      </c>
      <c r="BV226" s="59">
        <f t="shared" si="69"/>
        <v>202.19399999999999</v>
      </c>
      <c r="BW226" s="59">
        <f t="shared" si="69"/>
        <v>202.19399999999999</v>
      </c>
      <c r="BX226" s="59">
        <f t="shared" si="70"/>
        <v>202.19399999999999</v>
      </c>
      <c r="BY226" s="59">
        <f t="shared" si="70"/>
        <v>0</v>
      </c>
      <c r="BZ226" s="59">
        <f t="shared" si="70"/>
        <v>0</v>
      </c>
      <c r="CA226" s="59">
        <f t="shared" si="70"/>
        <v>0</v>
      </c>
      <c r="CB226" s="59">
        <f t="shared" si="70"/>
        <v>0</v>
      </c>
      <c r="CC226" s="59">
        <f t="shared" si="70"/>
        <v>0</v>
      </c>
      <c r="CD226" s="59">
        <f t="shared" si="70"/>
        <v>0</v>
      </c>
      <c r="CE226" s="59">
        <f t="shared" si="70"/>
        <v>0</v>
      </c>
      <c r="CF226" s="59">
        <f t="shared" si="70"/>
        <v>0</v>
      </c>
      <c r="CG226" s="59">
        <f t="shared" si="70"/>
        <v>0</v>
      </c>
      <c r="CH226" s="59">
        <f t="shared" si="71"/>
        <v>0</v>
      </c>
      <c r="CI226" s="59">
        <f t="shared" si="71"/>
        <v>0</v>
      </c>
      <c r="CJ226" s="59">
        <f t="shared" si="71"/>
        <v>0</v>
      </c>
      <c r="CK226" s="59">
        <f t="shared" si="71"/>
        <v>0</v>
      </c>
      <c r="CL226" s="59">
        <f t="shared" si="71"/>
        <v>0</v>
      </c>
      <c r="CM226" s="59">
        <f t="shared" si="71"/>
        <v>0</v>
      </c>
      <c r="CN226" s="59">
        <f t="shared" si="71"/>
        <v>0</v>
      </c>
      <c r="CO226" s="59">
        <f t="shared" si="71"/>
        <v>0</v>
      </c>
      <c r="CP226" s="59">
        <f t="shared" si="71"/>
        <v>0</v>
      </c>
      <c r="CQ226" s="59">
        <f t="shared" si="71"/>
        <v>0</v>
      </c>
      <c r="CR226" s="59">
        <f t="shared" si="72"/>
        <v>0</v>
      </c>
      <c r="CS226" s="59">
        <f t="shared" si="72"/>
        <v>0</v>
      </c>
      <c r="CT226" s="59">
        <f t="shared" si="72"/>
        <v>0</v>
      </c>
      <c r="CU226" s="59">
        <f t="shared" si="72"/>
        <v>108.150279069768</v>
      </c>
      <c r="CV226" s="59">
        <f t="shared" si="72"/>
        <v>108.150279069768</v>
      </c>
      <c r="CW226" s="59">
        <f t="shared" si="72"/>
        <v>108.150279069768</v>
      </c>
      <c r="CX226" s="59">
        <f t="shared" si="72"/>
        <v>0</v>
      </c>
      <c r="CY226" s="59">
        <f t="shared" si="72"/>
        <v>0</v>
      </c>
      <c r="CZ226" s="59">
        <f t="shared" si="72"/>
        <v>0</v>
      </c>
      <c r="DA226" s="59">
        <f t="shared" si="72"/>
        <v>0</v>
      </c>
      <c r="DB226" s="59">
        <f t="shared" si="73"/>
        <v>0</v>
      </c>
      <c r="DC226" s="59">
        <f t="shared" si="73"/>
        <v>0</v>
      </c>
      <c r="DD226" s="59">
        <f t="shared" si="73"/>
        <v>0</v>
      </c>
      <c r="DE226" s="59">
        <f t="shared" si="73"/>
        <v>0</v>
      </c>
      <c r="DF226" s="59">
        <f t="shared" si="73"/>
        <v>0</v>
      </c>
      <c r="DG226" s="59">
        <f t="shared" si="73"/>
        <v>0</v>
      </c>
      <c r="DH226" s="59">
        <f t="shared" si="73"/>
        <v>0</v>
      </c>
      <c r="DI226" s="59">
        <f t="shared" si="73"/>
        <v>0</v>
      </c>
      <c r="DJ226" s="59">
        <f t="shared" si="73"/>
        <v>0</v>
      </c>
      <c r="DK226" s="59">
        <f t="shared" si="73"/>
        <v>0</v>
      </c>
      <c r="DL226" s="59">
        <f t="shared" si="74"/>
        <v>0</v>
      </c>
      <c r="DM226" s="59">
        <f t="shared" si="74"/>
        <v>0</v>
      </c>
      <c r="DN226" s="59">
        <f t="shared" si="74"/>
        <v>0</v>
      </c>
      <c r="DO226" s="59">
        <f t="shared" si="74"/>
        <v>0</v>
      </c>
      <c r="DP226" s="59">
        <f t="shared" si="74"/>
        <v>0</v>
      </c>
      <c r="DQ226" s="59">
        <f t="shared" si="74"/>
        <v>0</v>
      </c>
      <c r="DR226" s="59">
        <f t="shared" si="74"/>
        <v>0</v>
      </c>
      <c r="DS226" s="59">
        <f t="shared" si="74"/>
        <v>0</v>
      </c>
      <c r="DT226" s="59">
        <f t="shared" si="74"/>
        <v>0</v>
      </c>
      <c r="DU226" s="59">
        <f t="shared" si="74"/>
        <v>319.74865116279102</v>
      </c>
      <c r="DV226" s="59">
        <f t="shared" si="75"/>
        <v>319.74865116279102</v>
      </c>
      <c r="DW226" s="59">
        <f t="shared" si="75"/>
        <v>319.74865116279199</v>
      </c>
      <c r="DX226" s="59">
        <f t="shared" si="75"/>
        <v>0</v>
      </c>
      <c r="DY226" s="59">
        <f t="shared" si="75"/>
        <v>0</v>
      </c>
      <c r="DZ226" s="59">
        <f t="shared" si="75"/>
        <v>0</v>
      </c>
      <c r="EA226" s="59">
        <f t="shared" si="75"/>
        <v>0</v>
      </c>
      <c r="EB226" s="59">
        <f t="shared" si="75"/>
        <v>0</v>
      </c>
      <c r="EC226" s="59">
        <f t="shared" si="75"/>
        <v>0</v>
      </c>
      <c r="ED226" s="59">
        <f t="shared" si="75"/>
        <v>0</v>
      </c>
      <c r="EE226" s="59">
        <f t="shared" si="75"/>
        <v>0</v>
      </c>
      <c r="EF226" s="59">
        <f t="shared" si="76"/>
        <v>0</v>
      </c>
      <c r="EG226" s="59">
        <f t="shared" si="76"/>
        <v>0</v>
      </c>
      <c r="EH226" s="59">
        <f t="shared" si="76"/>
        <v>0</v>
      </c>
      <c r="EI226" s="59">
        <f t="shared" si="76"/>
        <v>0</v>
      </c>
      <c r="EJ226" s="59">
        <f t="shared" si="76"/>
        <v>0</v>
      </c>
      <c r="EK226" s="59">
        <f t="shared" si="76"/>
        <v>0</v>
      </c>
      <c r="EL226" s="59">
        <f t="shared" si="76"/>
        <v>0</v>
      </c>
      <c r="EM226" s="59">
        <f t="shared" si="76"/>
        <v>0</v>
      </c>
      <c r="EN226" s="59">
        <f t="shared" si="76"/>
        <v>0</v>
      </c>
      <c r="EO226" s="59">
        <f t="shared" si="76"/>
        <v>0</v>
      </c>
      <c r="EP226" s="59">
        <f t="shared" si="77"/>
        <v>0</v>
      </c>
      <c r="EQ226" s="59">
        <f t="shared" si="77"/>
        <v>0</v>
      </c>
      <c r="ER226" s="59">
        <f t="shared" si="77"/>
        <v>0</v>
      </c>
      <c r="ES226" s="59">
        <f t="shared" si="77"/>
        <v>0</v>
      </c>
      <c r="ET226" s="59">
        <f t="shared" si="77"/>
        <v>159.87432558139599</v>
      </c>
      <c r="EU226" s="59">
        <f t="shared" si="77"/>
        <v>159.87432558139599</v>
      </c>
      <c r="EV226" s="59">
        <f t="shared" si="77"/>
        <v>159.87432558139599</v>
      </c>
      <c r="EW226" s="59">
        <f t="shared" si="77"/>
        <v>0</v>
      </c>
      <c r="EX226" s="59">
        <f t="shared" si="77"/>
        <v>0</v>
      </c>
      <c r="EY226" s="59">
        <f t="shared" si="77"/>
        <v>0</v>
      </c>
      <c r="EZ226" s="59">
        <f t="shared" si="78"/>
        <v>0</v>
      </c>
      <c r="FA226" s="59">
        <f t="shared" si="78"/>
        <v>0</v>
      </c>
      <c r="FB226" s="59">
        <f t="shared" si="78"/>
        <v>0</v>
      </c>
      <c r="FC226" s="59">
        <f t="shared" si="78"/>
        <v>0</v>
      </c>
      <c r="FD226" s="59">
        <f t="shared" si="78"/>
        <v>0</v>
      </c>
      <c r="FE226" s="59">
        <f t="shared" si="78"/>
        <v>0</v>
      </c>
      <c r="FF226" s="59">
        <f t="shared" si="78"/>
        <v>0</v>
      </c>
      <c r="FG226" s="59">
        <f t="shared" si="78"/>
        <v>0</v>
      </c>
      <c r="FH226" s="59">
        <f t="shared" si="78"/>
        <v>0</v>
      </c>
      <c r="FI226" s="59">
        <f t="shared" si="78"/>
        <v>0</v>
      </c>
      <c r="FJ226" s="59">
        <f t="shared" si="79"/>
        <v>0</v>
      </c>
      <c r="FK226" s="59">
        <f t="shared" si="79"/>
        <v>0</v>
      </c>
      <c r="FL226" s="59">
        <f t="shared" si="79"/>
        <v>0</v>
      </c>
      <c r="FM226" s="59">
        <f t="shared" si="79"/>
        <v>0</v>
      </c>
      <c r="FN226" s="59">
        <f t="shared" si="79"/>
        <v>0</v>
      </c>
      <c r="FO226" s="59">
        <f t="shared" si="79"/>
        <v>0</v>
      </c>
      <c r="FP226" s="59">
        <f t="shared" si="79"/>
        <v>0</v>
      </c>
      <c r="FQ226" s="59">
        <f t="shared" si="79"/>
        <v>0</v>
      </c>
      <c r="FR226" s="59">
        <f t="shared" si="79"/>
        <v>0</v>
      </c>
      <c r="FS226" s="59">
        <f t="shared" si="79"/>
        <v>0</v>
      </c>
      <c r="FT226" s="59">
        <f t="shared" si="80"/>
        <v>244.51367441860501</v>
      </c>
      <c r="FU226" s="59">
        <f t="shared" si="80"/>
        <v>244.51367441860501</v>
      </c>
      <c r="FV226" s="59">
        <f t="shared" si="80"/>
        <v>244.513674418606</v>
      </c>
      <c r="FW226" s="59">
        <f t="shared" si="80"/>
        <v>0</v>
      </c>
      <c r="FX226" s="59">
        <f t="shared" si="80"/>
        <v>0</v>
      </c>
      <c r="FY226" s="59">
        <f t="shared" si="80"/>
        <v>0</v>
      </c>
      <c r="FZ226" s="59">
        <f t="shared" si="80"/>
        <v>0</v>
      </c>
      <c r="GA226" s="59">
        <f t="shared" si="80"/>
        <v>0</v>
      </c>
      <c r="GB226" s="59">
        <f t="shared" si="80"/>
        <v>0</v>
      </c>
      <c r="GC226" s="59">
        <f t="shared" si="80"/>
        <v>0</v>
      </c>
      <c r="GD226" s="59">
        <f t="shared" si="81"/>
        <v>0</v>
      </c>
      <c r="GE226" s="59">
        <f t="shared" si="81"/>
        <v>0</v>
      </c>
      <c r="GF226" s="59">
        <f t="shared" si="81"/>
        <v>0</v>
      </c>
      <c r="GG226" s="59">
        <f t="shared" si="81"/>
        <v>0</v>
      </c>
      <c r="GH226" s="59">
        <f t="shared" si="81"/>
        <v>0</v>
      </c>
      <c r="GI226" s="59">
        <f t="shared" si="81"/>
        <v>0</v>
      </c>
      <c r="GJ226" s="59">
        <f t="shared" si="81"/>
        <v>0</v>
      </c>
      <c r="GK226" s="59">
        <f t="shared" si="81"/>
        <v>0</v>
      </c>
      <c r="GL226" s="59">
        <f t="shared" si="81"/>
        <v>0</v>
      </c>
      <c r="GM226" s="59">
        <f t="shared" si="81"/>
        <v>0</v>
      </c>
      <c r="GN226" s="59">
        <f t="shared" si="82"/>
        <v>0</v>
      </c>
      <c r="GO226" s="59">
        <f t="shared" si="82"/>
        <v>0</v>
      </c>
      <c r="GP226" s="59">
        <f t="shared" si="82"/>
        <v>0</v>
      </c>
      <c r="GQ226" s="59">
        <f t="shared" si="82"/>
        <v>0</v>
      </c>
      <c r="GR226" s="59">
        <f t="shared" si="82"/>
        <v>0</v>
      </c>
      <c r="GS226" s="59">
        <f t="shared" si="82"/>
        <v>112.85246511628</v>
      </c>
      <c r="GT226" s="59">
        <f t="shared" si="82"/>
        <v>112.85246511627901</v>
      </c>
      <c r="GU226" s="59">
        <f t="shared" si="82"/>
        <v>112.85246511627901</v>
      </c>
      <c r="GV226" s="59">
        <f t="shared" si="82"/>
        <v>0</v>
      </c>
      <c r="GW226" s="59">
        <f t="shared" si="82"/>
        <v>0</v>
      </c>
      <c r="GX226" s="59">
        <f t="shared" si="82"/>
        <v>0</v>
      </c>
      <c r="GY226" s="59">
        <f t="shared" si="82"/>
        <v>0</v>
      </c>
      <c r="GZ226" s="59">
        <f t="shared" si="82"/>
        <v>0</v>
      </c>
      <c r="HA226" s="59">
        <f t="shared" si="82"/>
        <v>0</v>
      </c>
      <c r="HC226" s="17"/>
    </row>
    <row r="227" spans="1:211" s="61" customFormat="1">
      <c r="A227" t="str">
        <f t="shared" si="62"/>
        <v>양수</v>
      </c>
      <c r="B227" s="48">
        <v>14</v>
      </c>
      <c r="C227" s="48" t="str">
        <f t="shared" si="39"/>
        <v>'2050</v>
      </c>
      <c r="D227" s="48" t="str">
        <f t="shared" si="40"/>
        <v>ELC65PP-PHY1N</v>
      </c>
      <c r="E227" s="48" t="str">
        <f t="shared" si="41"/>
        <v>ELC</v>
      </c>
      <c r="F227" s="59">
        <f t="shared" si="63"/>
        <v>0</v>
      </c>
      <c r="G227" s="59">
        <f t="shared" si="63"/>
        <v>0</v>
      </c>
      <c r="H227" s="59">
        <f t="shared" si="63"/>
        <v>0</v>
      </c>
      <c r="I227" s="59">
        <f t="shared" si="63"/>
        <v>0</v>
      </c>
      <c r="J227" s="59">
        <f t="shared" si="63"/>
        <v>0</v>
      </c>
      <c r="K227" s="59">
        <f t="shared" si="63"/>
        <v>0</v>
      </c>
      <c r="L227" s="59">
        <f t="shared" si="63"/>
        <v>0</v>
      </c>
      <c r="M227" s="59">
        <f t="shared" si="63"/>
        <v>0</v>
      </c>
      <c r="N227" s="59">
        <f t="shared" si="63"/>
        <v>0</v>
      </c>
      <c r="O227" s="59">
        <f t="shared" si="63"/>
        <v>0</v>
      </c>
      <c r="P227" s="59">
        <f t="shared" si="64"/>
        <v>0</v>
      </c>
      <c r="Q227" s="59">
        <f t="shared" si="64"/>
        <v>0</v>
      </c>
      <c r="R227" s="59">
        <f t="shared" si="64"/>
        <v>0</v>
      </c>
      <c r="S227" s="59">
        <f t="shared" si="64"/>
        <v>0</v>
      </c>
      <c r="T227" s="59">
        <f t="shared" si="64"/>
        <v>0</v>
      </c>
      <c r="U227" s="59">
        <f t="shared" si="64"/>
        <v>0</v>
      </c>
      <c r="V227" s="59">
        <f t="shared" si="64"/>
        <v>0</v>
      </c>
      <c r="W227" s="59">
        <f t="shared" si="64"/>
        <v>149.469488372093</v>
      </c>
      <c r="X227" s="59">
        <f t="shared" si="64"/>
        <v>149.469488372093</v>
      </c>
      <c r="Y227" s="59">
        <f t="shared" si="64"/>
        <v>0</v>
      </c>
      <c r="Z227" s="59">
        <f t="shared" si="65"/>
        <v>0</v>
      </c>
      <c r="AA227" s="59">
        <f t="shared" si="65"/>
        <v>0</v>
      </c>
      <c r="AB227" s="59">
        <f t="shared" si="65"/>
        <v>0</v>
      </c>
      <c r="AC227" s="59">
        <f t="shared" si="65"/>
        <v>0</v>
      </c>
      <c r="AD227" s="59">
        <f t="shared" si="65"/>
        <v>0</v>
      </c>
      <c r="AE227" s="59">
        <f t="shared" si="65"/>
        <v>0</v>
      </c>
      <c r="AF227" s="59">
        <f t="shared" si="65"/>
        <v>0</v>
      </c>
      <c r="AG227" s="59">
        <f t="shared" si="65"/>
        <v>0</v>
      </c>
      <c r="AH227" s="59">
        <f t="shared" si="65"/>
        <v>0</v>
      </c>
      <c r="AI227" s="59">
        <f t="shared" si="65"/>
        <v>0</v>
      </c>
      <c r="AJ227" s="59">
        <f t="shared" si="66"/>
        <v>0</v>
      </c>
      <c r="AK227" s="59">
        <f t="shared" si="66"/>
        <v>0</v>
      </c>
      <c r="AL227" s="59">
        <f t="shared" si="66"/>
        <v>0</v>
      </c>
      <c r="AM227" s="59">
        <f t="shared" si="66"/>
        <v>0</v>
      </c>
      <c r="AN227" s="59">
        <f t="shared" si="66"/>
        <v>0</v>
      </c>
      <c r="AO227" s="59">
        <f t="shared" si="66"/>
        <v>0</v>
      </c>
      <c r="AP227" s="59">
        <f t="shared" si="66"/>
        <v>0</v>
      </c>
      <c r="AQ227" s="59">
        <f t="shared" si="66"/>
        <v>0</v>
      </c>
      <c r="AR227" s="59">
        <f t="shared" si="66"/>
        <v>0</v>
      </c>
      <c r="AS227" s="59">
        <f t="shared" si="66"/>
        <v>0</v>
      </c>
      <c r="AT227" s="59">
        <f t="shared" si="67"/>
        <v>0</v>
      </c>
      <c r="AU227" s="59">
        <f t="shared" si="67"/>
        <v>0</v>
      </c>
      <c r="AV227" s="59">
        <f t="shared" si="67"/>
        <v>68.431813953488799</v>
      </c>
      <c r="AW227" s="59">
        <f t="shared" si="67"/>
        <v>68.4318139534886</v>
      </c>
      <c r="AX227" s="59">
        <f t="shared" si="67"/>
        <v>68.4318139534886</v>
      </c>
      <c r="AY227" s="59">
        <f t="shared" si="67"/>
        <v>0</v>
      </c>
      <c r="AZ227" s="59">
        <f t="shared" si="67"/>
        <v>0</v>
      </c>
      <c r="BA227" s="59">
        <f t="shared" si="67"/>
        <v>0</v>
      </c>
      <c r="BB227" s="59">
        <f t="shared" si="67"/>
        <v>0</v>
      </c>
      <c r="BC227" s="59">
        <f t="shared" si="67"/>
        <v>0</v>
      </c>
      <c r="BD227" s="59">
        <f t="shared" si="68"/>
        <v>0</v>
      </c>
      <c r="BE227" s="59">
        <f t="shared" si="68"/>
        <v>0</v>
      </c>
      <c r="BF227" s="59">
        <f t="shared" si="68"/>
        <v>0</v>
      </c>
      <c r="BG227" s="59">
        <f t="shared" si="68"/>
        <v>0</v>
      </c>
      <c r="BH227" s="59">
        <f t="shared" si="68"/>
        <v>0</v>
      </c>
      <c r="BI227" s="59">
        <f t="shared" si="68"/>
        <v>0</v>
      </c>
      <c r="BJ227" s="59">
        <f t="shared" si="68"/>
        <v>0</v>
      </c>
      <c r="BK227" s="59">
        <f t="shared" si="68"/>
        <v>0</v>
      </c>
      <c r="BL227" s="59">
        <f t="shared" si="68"/>
        <v>0</v>
      </c>
      <c r="BM227" s="59">
        <f t="shared" si="68"/>
        <v>0</v>
      </c>
      <c r="BN227" s="59">
        <f t="shared" si="69"/>
        <v>0</v>
      </c>
      <c r="BO227" s="59">
        <f t="shared" si="69"/>
        <v>0</v>
      </c>
      <c r="BP227" s="59">
        <f t="shared" si="69"/>
        <v>0</v>
      </c>
      <c r="BQ227" s="59">
        <f t="shared" si="69"/>
        <v>0</v>
      </c>
      <c r="BR227" s="59">
        <f t="shared" si="69"/>
        <v>0</v>
      </c>
      <c r="BS227" s="59">
        <f t="shared" si="69"/>
        <v>0</v>
      </c>
      <c r="BT227" s="59">
        <f t="shared" si="69"/>
        <v>0</v>
      </c>
      <c r="BU227" s="59">
        <f t="shared" si="69"/>
        <v>0</v>
      </c>
      <c r="BV227" s="59">
        <f t="shared" si="69"/>
        <v>77.436000000000107</v>
      </c>
      <c r="BW227" s="59">
        <f t="shared" si="69"/>
        <v>77.436000000000107</v>
      </c>
      <c r="BX227" s="59">
        <f t="shared" si="70"/>
        <v>77.436000000000305</v>
      </c>
      <c r="BY227" s="59">
        <f t="shared" si="70"/>
        <v>0</v>
      </c>
      <c r="BZ227" s="59">
        <f t="shared" si="70"/>
        <v>0</v>
      </c>
      <c r="CA227" s="59">
        <f t="shared" si="70"/>
        <v>0</v>
      </c>
      <c r="CB227" s="59">
        <f t="shared" si="70"/>
        <v>0</v>
      </c>
      <c r="CC227" s="59">
        <f t="shared" si="70"/>
        <v>0</v>
      </c>
      <c r="CD227" s="59">
        <f t="shared" si="70"/>
        <v>0</v>
      </c>
      <c r="CE227" s="59">
        <f t="shared" si="70"/>
        <v>0</v>
      </c>
      <c r="CF227" s="59">
        <f t="shared" si="70"/>
        <v>0</v>
      </c>
      <c r="CG227" s="59">
        <f t="shared" si="70"/>
        <v>0</v>
      </c>
      <c r="CH227" s="59">
        <f t="shared" si="71"/>
        <v>0</v>
      </c>
      <c r="CI227" s="59">
        <f t="shared" si="71"/>
        <v>0</v>
      </c>
      <c r="CJ227" s="59">
        <f t="shared" si="71"/>
        <v>0</v>
      </c>
      <c r="CK227" s="59">
        <f t="shared" si="71"/>
        <v>0</v>
      </c>
      <c r="CL227" s="59">
        <f t="shared" si="71"/>
        <v>0</v>
      </c>
      <c r="CM227" s="59">
        <f t="shared" si="71"/>
        <v>0</v>
      </c>
      <c r="CN227" s="59">
        <f t="shared" si="71"/>
        <v>0</v>
      </c>
      <c r="CO227" s="59">
        <f t="shared" si="71"/>
        <v>0</v>
      </c>
      <c r="CP227" s="59">
        <f t="shared" si="71"/>
        <v>0</v>
      </c>
      <c r="CQ227" s="59">
        <f t="shared" si="71"/>
        <v>0</v>
      </c>
      <c r="CR227" s="59">
        <f t="shared" si="72"/>
        <v>0</v>
      </c>
      <c r="CS227" s="59">
        <f t="shared" si="72"/>
        <v>0</v>
      </c>
      <c r="CT227" s="59">
        <f t="shared" si="72"/>
        <v>0</v>
      </c>
      <c r="CU227" s="59">
        <f t="shared" si="72"/>
        <v>41.419255813953498</v>
      </c>
      <c r="CV227" s="59">
        <f t="shared" si="72"/>
        <v>41.419255813953498</v>
      </c>
      <c r="CW227" s="59">
        <f t="shared" si="72"/>
        <v>41.419255813953797</v>
      </c>
      <c r="CX227" s="59">
        <f t="shared" si="72"/>
        <v>0</v>
      </c>
      <c r="CY227" s="59">
        <f t="shared" si="72"/>
        <v>0</v>
      </c>
      <c r="CZ227" s="59">
        <f t="shared" si="72"/>
        <v>0</v>
      </c>
      <c r="DA227" s="59">
        <f t="shared" si="72"/>
        <v>0</v>
      </c>
      <c r="DB227" s="59">
        <f t="shared" si="73"/>
        <v>0</v>
      </c>
      <c r="DC227" s="59">
        <f t="shared" si="73"/>
        <v>0</v>
      </c>
      <c r="DD227" s="59">
        <f t="shared" si="73"/>
        <v>0</v>
      </c>
      <c r="DE227" s="59">
        <f t="shared" si="73"/>
        <v>0</v>
      </c>
      <c r="DF227" s="59">
        <f t="shared" si="73"/>
        <v>0</v>
      </c>
      <c r="DG227" s="59">
        <f t="shared" si="73"/>
        <v>0</v>
      </c>
      <c r="DH227" s="59">
        <f t="shared" si="73"/>
        <v>0</v>
      </c>
      <c r="DI227" s="59">
        <f t="shared" si="73"/>
        <v>0</v>
      </c>
      <c r="DJ227" s="59">
        <f t="shared" si="73"/>
        <v>0</v>
      </c>
      <c r="DK227" s="59">
        <f t="shared" si="73"/>
        <v>0</v>
      </c>
      <c r="DL227" s="59">
        <f t="shared" si="74"/>
        <v>0</v>
      </c>
      <c r="DM227" s="59">
        <f t="shared" si="74"/>
        <v>0</v>
      </c>
      <c r="DN227" s="59">
        <f t="shared" si="74"/>
        <v>0</v>
      </c>
      <c r="DO227" s="59">
        <f t="shared" si="74"/>
        <v>0</v>
      </c>
      <c r="DP227" s="59">
        <f t="shared" si="74"/>
        <v>0</v>
      </c>
      <c r="DQ227" s="59">
        <f t="shared" si="74"/>
        <v>0</v>
      </c>
      <c r="DR227" s="59">
        <f t="shared" si="74"/>
        <v>0</v>
      </c>
      <c r="DS227" s="59">
        <f t="shared" si="74"/>
        <v>0</v>
      </c>
      <c r="DT227" s="59">
        <f t="shared" si="74"/>
        <v>0</v>
      </c>
      <c r="DU227" s="59">
        <f t="shared" si="74"/>
        <v>122.45693023255799</v>
      </c>
      <c r="DV227" s="59">
        <f t="shared" si="75"/>
        <v>122.45693023255799</v>
      </c>
      <c r="DW227" s="59">
        <f t="shared" si="75"/>
        <v>122.45693023255799</v>
      </c>
      <c r="DX227" s="59">
        <f t="shared" si="75"/>
        <v>0</v>
      </c>
      <c r="DY227" s="59">
        <f t="shared" si="75"/>
        <v>0</v>
      </c>
      <c r="DZ227" s="59">
        <f t="shared" si="75"/>
        <v>0</v>
      </c>
      <c r="EA227" s="59">
        <f t="shared" si="75"/>
        <v>0</v>
      </c>
      <c r="EB227" s="59">
        <f t="shared" si="75"/>
        <v>0</v>
      </c>
      <c r="EC227" s="59">
        <f t="shared" si="75"/>
        <v>0</v>
      </c>
      <c r="ED227" s="59">
        <f t="shared" si="75"/>
        <v>0</v>
      </c>
      <c r="EE227" s="59">
        <f t="shared" si="75"/>
        <v>0</v>
      </c>
      <c r="EF227" s="59">
        <f t="shared" si="76"/>
        <v>0</v>
      </c>
      <c r="EG227" s="59">
        <f t="shared" si="76"/>
        <v>0</v>
      </c>
      <c r="EH227" s="59">
        <f t="shared" si="76"/>
        <v>0</v>
      </c>
      <c r="EI227" s="59">
        <f t="shared" si="76"/>
        <v>0</v>
      </c>
      <c r="EJ227" s="59">
        <f t="shared" si="76"/>
        <v>0</v>
      </c>
      <c r="EK227" s="59">
        <f t="shared" si="76"/>
        <v>0</v>
      </c>
      <c r="EL227" s="59">
        <f t="shared" si="76"/>
        <v>0</v>
      </c>
      <c r="EM227" s="59">
        <f t="shared" si="76"/>
        <v>0</v>
      </c>
      <c r="EN227" s="59">
        <f t="shared" si="76"/>
        <v>0</v>
      </c>
      <c r="EO227" s="59">
        <f t="shared" si="76"/>
        <v>0</v>
      </c>
      <c r="EP227" s="59">
        <f t="shared" si="77"/>
        <v>0</v>
      </c>
      <c r="EQ227" s="59">
        <f t="shared" si="77"/>
        <v>0</v>
      </c>
      <c r="ER227" s="59">
        <f t="shared" si="77"/>
        <v>0</v>
      </c>
      <c r="ES227" s="59">
        <f t="shared" si="77"/>
        <v>0</v>
      </c>
      <c r="ET227" s="59">
        <f t="shared" si="77"/>
        <v>61.228465116279303</v>
      </c>
      <c r="EU227" s="59">
        <f t="shared" si="77"/>
        <v>61.228465116279303</v>
      </c>
      <c r="EV227" s="59">
        <f t="shared" si="77"/>
        <v>61.228465116279303</v>
      </c>
      <c r="EW227" s="59">
        <f t="shared" si="77"/>
        <v>0</v>
      </c>
      <c r="EX227" s="59">
        <f t="shared" si="77"/>
        <v>0</v>
      </c>
      <c r="EY227" s="59">
        <f t="shared" si="77"/>
        <v>0</v>
      </c>
      <c r="EZ227" s="59">
        <f t="shared" si="78"/>
        <v>0</v>
      </c>
      <c r="FA227" s="59">
        <f t="shared" si="78"/>
        <v>0</v>
      </c>
      <c r="FB227" s="59">
        <f t="shared" si="78"/>
        <v>0</v>
      </c>
      <c r="FC227" s="59">
        <f t="shared" si="78"/>
        <v>0</v>
      </c>
      <c r="FD227" s="59">
        <f t="shared" si="78"/>
        <v>0</v>
      </c>
      <c r="FE227" s="59">
        <f t="shared" si="78"/>
        <v>0</v>
      </c>
      <c r="FF227" s="59">
        <f t="shared" si="78"/>
        <v>0</v>
      </c>
      <c r="FG227" s="59">
        <f t="shared" si="78"/>
        <v>0</v>
      </c>
      <c r="FH227" s="59">
        <f t="shared" si="78"/>
        <v>0</v>
      </c>
      <c r="FI227" s="59">
        <f t="shared" si="78"/>
        <v>0</v>
      </c>
      <c r="FJ227" s="59">
        <f t="shared" si="79"/>
        <v>0</v>
      </c>
      <c r="FK227" s="59">
        <f t="shared" si="79"/>
        <v>0</v>
      </c>
      <c r="FL227" s="59">
        <f t="shared" si="79"/>
        <v>0</v>
      </c>
      <c r="FM227" s="59">
        <f t="shared" si="79"/>
        <v>0</v>
      </c>
      <c r="FN227" s="59">
        <f t="shared" si="79"/>
        <v>0</v>
      </c>
      <c r="FO227" s="59">
        <f t="shared" si="79"/>
        <v>0</v>
      </c>
      <c r="FP227" s="59">
        <f t="shared" si="79"/>
        <v>0</v>
      </c>
      <c r="FQ227" s="59">
        <f t="shared" si="79"/>
        <v>0</v>
      </c>
      <c r="FR227" s="59">
        <f t="shared" si="79"/>
        <v>0</v>
      </c>
      <c r="FS227" s="59">
        <f t="shared" si="79"/>
        <v>0</v>
      </c>
      <c r="FT227" s="59">
        <f t="shared" si="80"/>
        <v>93.643534883721003</v>
      </c>
      <c r="FU227" s="59">
        <f t="shared" si="80"/>
        <v>93.643534883721003</v>
      </c>
      <c r="FV227" s="59">
        <f t="shared" si="80"/>
        <v>93.643534883721301</v>
      </c>
      <c r="FW227" s="59">
        <f t="shared" si="80"/>
        <v>0</v>
      </c>
      <c r="FX227" s="59">
        <f t="shared" si="80"/>
        <v>0</v>
      </c>
      <c r="FY227" s="59">
        <f t="shared" si="80"/>
        <v>0</v>
      </c>
      <c r="FZ227" s="59">
        <f t="shared" si="80"/>
        <v>0</v>
      </c>
      <c r="GA227" s="59">
        <f t="shared" si="80"/>
        <v>0</v>
      </c>
      <c r="GB227" s="59">
        <f t="shared" si="80"/>
        <v>0</v>
      </c>
      <c r="GC227" s="59">
        <f t="shared" si="80"/>
        <v>0</v>
      </c>
      <c r="GD227" s="59">
        <f t="shared" si="81"/>
        <v>0</v>
      </c>
      <c r="GE227" s="59">
        <f t="shared" si="81"/>
        <v>0</v>
      </c>
      <c r="GF227" s="59">
        <f t="shared" si="81"/>
        <v>0</v>
      </c>
      <c r="GG227" s="59">
        <f t="shared" si="81"/>
        <v>0</v>
      </c>
      <c r="GH227" s="59">
        <f t="shared" si="81"/>
        <v>0</v>
      </c>
      <c r="GI227" s="59">
        <f t="shared" si="81"/>
        <v>0</v>
      </c>
      <c r="GJ227" s="59">
        <f t="shared" si="81"/>
        <v>0</v>
      </c>
      <c r="GK227" s="59">
        <f t="shared" si="81"/>
        <v>0</v>
      </c>
      <c r="GL227" s="59">
        <f t="shared" si="81"/>
        <v>0</v>
      </c>
      <c r="GM227" s="59">
        <f t="shared" si="81"/>
        <v>0</v>
      </c>
      <c r="GN227" s="59">
        <f t="shared" si="82"/>
        <v>0</v>
      </c>
      <c r="GO227" s="59">
        <f t="shared" si="82"/>
        <v>0</v>
      </c>
      <c r="GP227" s="59">
        <f t="shared" si="82"/>
        <v>0</v>
      </c>
      <c r="GQ227" s="59">
        <f t="shared" si="82"/>
        <v>0</v>
      </c>
      <c r="GR227" s="59">
        <f t="shared" si="82"/>
        <v>0</v>
      </c>
      <c r="GS227" s="59">
        <f t="shared" si="82"/>
        <v>0.49887133001116302</v>
      </c>
      <c r="GT227" s="59">
        <f t="shared" si="82"/>
        <v>43.220093023255899</v>
      </c>
      <c r="GU227" s="59">
        <f t="shared" si="82"/>
        <v>43.220093023255899</v>
      </c>
      <c r="GV227" s="59">
        <f t="shared" si="82"/>
        <v>42.721221693244701</v>
      </c>
      <c r="GW227" s="59">
        <f t="shared" si="82"/>
        <v>0</v>
      </c>
      <c r="GX227" s="59">
        <f t="shared" si="82"/>
        <v>0</v>
      </c>
      <c r="GY227" s="59">
        <f t="shared" si="82"/>
        <v>0</v>
      </c>
      <c r="GZ227" s="59">
        <f t="shared" si="82"/>
        <v>0</v>
      </c>
      <c r="HA227" s="59">
        <f t="shared" si="82"/>
        <v>0</v>
      </c>
      <c r="HB227" s="48"/>
      <c r="HC227" s="17"/>
    </row>
    <row r="228" spans="1:211">
      <c r="A228" t="str">
        <f t="shared" si="62"/>
        <v>기타재생</v>
      </c>
      <c r="B228" s="48">
        <v>15</v>
      </c>
      <c r="C228" s="48" t="str">
        <f t="shared" si="39"/>
        <v>'2050</v>
      </c>
      <c r="D228" s="48" t="str">
        <f t="shared" si="40"/>
        <v>ELC66PP-SHY04MW1E</v>
      </c>
      <c r="E228" s="48" t="str">
        <f t="shared" si="41"/>
        <v>ELC</v>
      </c>
      <c r="F228" s="59">
        <f t="shared" si="63"/>
        <v>0</v>
      </c>
      <c r="G228" s="59">
        <f t="shared" si="63"/>
        <v>0</v>
      </c>
      <c r="H228" s="59">
        <f t="shared" si="63"/>
        <v>0</v>
      </c>
      <c r="I228" s="59">
        <f t="shared" si="63"/>
        <v>0</v>
      </c>
      <c r="J228" s="59">
        <f t="shared" si="63"/>
        <v>0.26637383720929803</v>
      </c>
      <c r="K228" s="59">
        <f t="shared" si="63"/>
        <v>0</v>
      </c>
      <c r="L228" s="59">
        <f t="shared" si="63"/>
        <v>0</v>
      </c>
      <c r="M228" s="59">
        <f t="shared" si="63"/>
        <v>0</v>
      </c>
      <c r="N228" s="59">
        <f t="shared" si="63"/>
        <v>0</v>
      </c>
      <c r="O228" s="59">
        <f t="shared" si="63"/>
        <v>0.29478704651162801</v>
      </c>
      <c r="P228" s="59">
        <f t="shared" si="64"/>
        <v>0</v>
      </c>
      <c r="Q228" s="59">
        <f t="shared" si="64"/>
        <v>0</v>
      </c>
      <c r="R228" s="59">
        <f t="shared" si="64"/>
        <v>0</v>
      </c>
      <c r="S228" s="59">
        <f t="shared" si="64"/>
        <v>0</v>
      </c>
      <c r="T228" s="59">
        <f t="shared" si="64"/>
        <v>0</v>
      </c>
      <c r="U228" s="59">
        <f t="shared" si="64"/>
        <v>0</v>
      </c>
      <c r="V228" s="59">
        <f t="shared" si="64"/>
        <v>0</v>
      </c>
      <c r="W228" s="59">
        <f t="shared" si="64"/>
        <v>0</v>
      </c>
      <c r="X228" s="59">
        <f t="shared" si="64"/>
        <v>0</v>
      </c>
      <c r="Y228" s="59">
        <f t="shared" si="64"/>
        <v>0.29478704651162801</v>
      </c>
      <c r="Z228" s="59">
        <f t="shared" si="65"/>
        <v>0</v>
      </c>
      <c r="AA228" s="59">
        <f t="shared" si="65"/>
        <v>0.29478704651162801</v>
      </c>
      <c r="AB228" s="59">
        <f t="shared" si="65"/>
        <v>0</v>
      </c>
      <c r="AC228" s="59">
        <f t="shared" si="65"/>
        <v>0</v>
      </c>
      <c r="AD228" s="59">
        <f t="shared" si="65"/>
        <v>0</v>
      </c>
      <c r="AE228" s="59">
        <f t="shared" si="65"/>
        <v>0.29478704651162801</v>
      </c>
      <c r="AF228" s="59">
        <f t="shared" si="65"/>
        <v>0</v>
      </c>
      <c r="AG228" s="59">
        <f t="shared" si="65"/>
        <v>0</v>
      </c>
      <c r="AH228" s="59">
        <f t="shared" si="65"/>
        <v>0.13496274418604701</v>
      </c>
      <c r="AI228" s="59">
        <f t="shared" si="65"/>
        <v>0</v>
      </c>
      <c r="AJ228" s="59">
        <f t="shared" si="66"/>
        <v>0</v>
      </c>
      <c r="AK228" s="59">
        <f t="shared" si="66"/>
        <v>0.13496274418604701</v>
      </c>
      <c r="AL228" s="59">
        <f t="shared" si="66"/>
        <v>0</v>
      </c>
      <c r="AM228" s="59">
        <f t="shared" si="66"/>
        <v>0</v>
      </c>
      <c r="AN228" s="59">
        <f t="shared" si="66"/>
        <v>0</v>
      </c>
      <c r="AO228" s="59">
        <f t="shared" si="66"/>
        <v>0</v>
      </c>
      <c r="AP228" s="59">
        <f t="shared" si="66"/>
        <v>0</v>
      </c>
      <c r="AQ228" s="59">
        <f t="shared" si="66"/>
        <v>0</v>
      </c>
      <c r="AR228" s="59">
        <f t="shared" si="66"/>
        <v>0</v>
      </c>
      <c r="AS228" s="59">
        <f t="shared" si="66"/>
        <v>0</v>
      </c>
      <c r="AT228" s="59">
        <f t="shared" si="67"/>
        <v>0</v>
      </c>
      <c r="AU228" s="59">
        <f t="shared" si="67"/>
        <v>0</v>
      </c>
      <c r="AV228" s="59">
        <f t="shared" si="67"/>
        <v>0</v>
      </c>
      <c r="AW228" s="59">
        <f t="shared" si="67"/>
        <v>0</v>
      </c>
      <c r="AX228" s="59">
        <f t="shared" si="67"/>
        <v>0.13496274418604701</v>
      </c>
      <c r="AY228" s="59">
        <f t="shared" si="67"/>
        <v>0</v>
      </c>
      <c r="AZ228" s="59">
        <f t="shared" si="67"/>
        <v>0</v>
      </c>
      <c r="BA228" s="59">
        <f t="shared" si="67"/>
        <v>0.13496274418604701</v>
      </c>
      <c r="BB228" s="59">
        <f t="shared" si="67"/>
        <v>0.13496274418604701</v>
      </c>
      <c r="BC228" s="59">
        <f t="shared" si="67"/>
        <v>0</v>
      </c>
      <c r="BD228" s="59">
        <f t="shared" si="68"/>
        <v>0</v>
      </c>
      <c r="BE228" s="59">
        <f t="shared" si="68"/>
        <v>0</v>
      </c>
      <c r="BF228" s="59">
        <f t="shared" si="68"/>
        <v>0</v>
      </c>
      <c r="BG228" s="59">
        <f t="shared" si="68"/>
        <v>0</v>
      </c>
      <c r="BH228" s="59">
        <f t="shared" si="68"/>
        <v>0.152721</v>
      </c>
      <c r="BI228" s="59">
        <f t="shared" si="68"/>
        <v>0</v>
      </c>
      <c r="BJ228" s="59">
        <f t="shared" si="68"/>
        <v>0</v>
      </c>
      <c r="BK228" s="59">
        <f t="shared" si="68"/>
        <v>0</v>
      </c>
      <c r="BL228" s="59">
        <f t="shared" si="68"/>
        <v>0.152721</v>
      </c>
      <c r="BM228" s="59">
        <f t="shared" si="68"/>
        <v>0</v>
      </c>
      <c r="BN228" s="59">
        <f t="shared" si="69"/>
        <v>0</v>
      </c>
      <c r="BO228" s="59">
        <f t="shared" si="69"/>
        <v>0.152721</v>
      </c>
      <c r="BP228" s="59">
        <f t="shared" si="69"/>
        <v>0</v>
      </c>
      <c r="BQ228" s="59">
        <f t="shared" si="69"/>
        <v>0</v>
      </c>
      <c r="BR228" s="59">
        <f t="shared" si="69"/>
        <v>0</v>
      </c>
      <c r="BS228" s="59">
        <f t="shared" si="69"/>
        <v>0</v>
      </c>
      <c r="BT228" s="59">
        <f t="shared" si="69"/>
        <v>0</v>
      </c>
      <c r="BU228" s="59">
        <f t="shared" si="69"/>
        <v>0</v>
      </c>
      <c r="BV228" s="59">
        <f t="shared" si="69"/>
        <v>0</v>
      </c>
      <c r="BW228" s="59">
        <f t="shared" si="69"/>
        <v>0</v>
      </c>
      <c r="BX228" s="59">
        <f t="shared" si="70"/>
        <v>0</v>
      </c>
      <c r="BY228" s="59">
        <f t="shared" si="70"/>
        <v>0</v>
      </c>
      <c r="BZ228" s="59">
        <f t="shared" si="70"/>
        <v>0.152721</v>
      </c>
      <c r="CA228" s="59">
        <f t="shared" si="70"/>
        <v>0</v>
      </c>
      <c r="CB228" s="59">
        <f t="shared" si="70"/>
        <v>0</v>
      </c>
      <c r="CC228" s="59">
        <f t="shared" si="70"/>
        <v>0.152721</v>
      </c>
      <c r="CD228" s="59">
        <f t="shared" si="70"/>
        <v>0</v>
      </c>
      <c r="CE228" s="59">
        <f t="shared" si="70"/>
        <v>0</v>
      </c>
      <c r="CF228" s="59">
        <f t="shared" si="70"/>
        <v>0</v>
      </c>
      <c r="CG228" s="59">
        <f t="shared" si="70"/>
        <v>8.1687976744186305E-2</v>
      </c>
      <c r="CH228" s="59">
        <f t="shared" si="71"/>
        <v>0</v>
      </c>
      <c r="CI228" s="59">
        <f t="shared" si="71"/>
        <v>0</v>
      </c>
      <c r="CJ228" s="59">
        <f t="shared" si="71"/>
        <v>8.1687976744186305E-2</v>
      </c>
      <c r="CK228" s="59">
        <f t="shared" si="71"/>
        <v>8.1687976744186305E-2</v>
      </c>
      <c r="CL228" s="59">
        <f t="shared" si="71"/>
        <v>8.1687976744186305E-2</v>
      </c>
      <c r="CM228" s="59">
        <f t="shared" si="71"/>
        <v>0</v>
      </c>
      <c r="CN228" s="59">
        <f t="shared" si="71"/>
        <v>0</v>
      </c>
      <c r="CO228" s="59">
        <f t="shared" si="71"/>
        <v>0</v>
      </c>
      <c r="CP228" s="59">
        <f t="shared" si="71"/>
        <v>0</v>
      </c>
      <c r="CQ228" s="59">
        <f t="shared" si="71"/>
        <v>0</v>
      </c>
      <c r="CR228" s="59">
        <f t="shared" si="72"/>
        <v>0</v>
      </c>
      <c r="CS228" s="59">
        <f t="shared" si="72"/>
        <v>0</v>
      </c>
      <c r="CT228" s="59">
        <f t="shared" si="72"/>
        <v>0</v>
      </c>
      <c r="CU228" s="59">
        <f t="shared" si="72"/>
        <v>8.1687976744186305E-2</v>
      </c>
      <c r="CV228" s="59">
        <f t="shared" si="72"/>
        <v>0</v>
      </c>
      <c r="CW228" s="59">
        <f t="shared" si="72"/>
        <v>0</v>
      </c>
      <c r="CX228" s="59">
        <f t="shared" si="72"/>
        <v>8.1687976744186305E-2</v>
      </c>
      <c r="CY228" s="59">
        <f t="shared" si="72"/>
        <v>0</v>
      </c>
      <c r="CZ228" s="59">
        <f t="shared" si="72"/>
        <v>0</v>
      </c>
      <c r="DA228" s="59">
        <f t="shared" si="72"/>
        <v>8.1687976744186305E-2</v>
      </c>
      <c r="DB228" s="59">
        <f t="shared" si="73"/>
        <v>0</v>
      </c>
      <c r="DC228" s="59">
        <f t="shared" si="73"/>
        <v>8.1687976744186305E-2</v>
      </c>
      <c r="DD228" s="59">
        <f t="shared" si="73"/>
        <v>0</v>
      </c>
      <c r="DE228" s="59">
        <f t="shared" si="73"/>
        <v>0</v>
      </c>
      <c r="DF228" s="59">
        <f t="shared" si="73"/>
        <v>0</v>
      </c>
      <c r="DG228" s="59">
        <f t="shared" si="73"/>
        <v>0</v>
      </c>
      <c r="DH228" s="59">
        <f t="shared" si="73"/>
        <v>0</v>
      </c>
      <c r="DI228" s="59">
        <f t="shared" si="73"/>
        <v>0</v>
      </c>
      <c r="DJ228" s="59">
        <f t="shared" si="73"/>
        <v>0.24151227906976799</v>
      </c>
      <c r="DK228" s="59">
        <f t="shared" si="73"/>
        <v>0</v>
      </c>
      <c r="DL228" s="59">
        <f t="shared" si="74"/>
        <v>0</v>
      </c>
      <c r="DM228" s="59">
        <f t="shared" si="74"/>
        <v>0</v>
      </c>
      <c r="DN228" s="59">
        <f t="shared" si="74"/>
        <v>0.24151227906976799</v>
      </c>
      <c r="DO228" s="59">
        <f t="shared" si="74"/>
        <v>0</v>
      </c>
      <c r="DP228" s="59">
        <f t="shared" si="74"/>
        <v>0</v>
      </c>
      <c r="DQ228" s="59">
        <f t="shared" si="74"/>
        <v>0</v>
      </c>
      <c r="DR228" s="59">
        <f t="shared" si="74"/>
        <v>0</v>
      </c>
      <c r="DS228" s="59">
        <f t="shared" si="74"/>
        <v>0</v>
      </c>
      <c r="DT228" s="59">
        <f t="shared" si="74"/>
        <v>0</v>
      </c>
      <c r="DU228" s="59">
        <f t="shared" si="74"/>
        <v>0</v>
      </c>
      <c r="DV228" s="59">
        <f t="shared" si="75"/>
        <v>0</v>
      </c>
      <c r="DW228" s="59">
        <f t="shared" si="75"/>
        <v>0</v>
      </c>
      <c r="DX228" s="59">
        <f t="shared" si="75"/>
        <v>0</v>
      </c>
      <c r="DY228" s="59">
        <f t="shared" si="75"/>
        <v>0.24151227906976799</v>
      </c>
      <c r="DZ228" s="59">
        <f t="shared" si="75"/>
        <v>0</v>
      </c>
      <c r="EA228" s="59">
        <f t="shared" si="75"/>
        <v>0</v>
      </c>
      <c r="EB228" s="59">
        <f t="shared" si="75"/>
        <v>0</v>
      </c>
      <c r="EC228" s="59">
        <f t="shared" si="75"/>
        <v>0.24151227906976799</v>
      </c>
      <c r="ED228" s="59">
        <f t="shared" si="75"/>
        <v>0</v>
      </c>
      <c r="EE228" s="59">
        <f t="shared" si="75"/>
        <v>0</v>
      </c>
      <c r="EF228" s="59">
        <f t="shared" si="76"/>
        <v>0</v>
      </c>
      <c r="EG228" s="59">
        <f t="shared" si="76"/>
        <v>0</v>
      </c>
      <c r="EH228" s="59">
        <f t="shared" si="76"/>
        <v>0.120756139534884</v>
      </c>
      <c r="EI228" s="59">
        <f t="shared" si="76"/>
        <v>0</v>
      </c>
      <c r="EJ228" s="59">
        <f t="shared" si="76"/>
        <v>0.120756139534884</v>
      </c>
      <c r="EK228" s="59">
        <f t="shared" si="76"/>
        <v>0.120756139534884</v>
      </c>
      <c r="EL228" s="59">
        <f t="shared" si="76"/>
        <v>0</v>
      </c>
      <c r="EM228" s="59">
        <f t="shared" si="76"/>
        <v>0</v>
      </c>
      <c r="EN228" s="59">
        <f t="shared" si="76"/>
        <v>0</v>
      </c>
      <c r="EO228" s="59">
        <f t="shared" si="76"/>
        <v>0</v>
      </c>
      <c r="EP228" s="59">
        <f t="shared" si="77"/>
        <v>0</v>
      </c>
      <c r="EQ228" s="59">
        <f t="shared" si="77"/>
        <v>0</v>
      </c>
      <c r="ER228" s="59">
        <f t="shared" si="77"/>
        <v>0</v>
      </c>
      <c r="ES228" s="59">
        <f t="shared" si="77"/>
        <v>0</v>
      </c>
      <c r="ET228" s="59">
        <f t="shared" si="77"/>
        <v>0</v>
      </c>
      <c r="EU228" s="59">
        <f t="shared" si="77"/>
        <v>0</v>
      </c>
      <c r="EV228" s="59">
        <f t="shared" si="77"/>
        <v>0.120756139534884</v>
      </c>
      <c r="EW228" s="59">
        <f t="shared" si="77"/>
        <v>0</v>
      </c>
      <c r="EX228" s="59">
        <f t="shared" si="77"/>
        <v>0</v>
      </c>
      <c r="EY228" s="59">
        <f t="shared" si="77"/>
        <v>0.120756139534884</v>
      </c>
      <c r="EZ228" s="59">
        <f t="shared" si="78"/>
        <v>0</v>
      </c>
      <c r="FA228" s="59">
        <f t="shared" si="78"/>
        <v>0</v>
      </c>
      <c r="FB228" s="59">
        <f t="shared" si="78"/>
        <v>0.120756139534884</v>
      </c>
      <c r="FC228" s="59">
        <f t="shared" si="78"/>
        <v>0</v>
      </c>
      <c r="FD228" s="59">
        <f t="shared" si="78"/>
        <v>0</v>
      </c>
      <c r="FE228" s="59">
        <f t="shared" si="78"/>
        <v>0</v>
      </c>
      <c r="FF228" s="59">
        <f t="shared" si="78"/>
        <v>0</v>
      </c>
      <c r="FG228" s="59">
        <f t="shared" si="78"/>
        <v>0</v>
      </c>
      <c r="FH228" s="59">
        <f t="shared" si="78"/>
        <v>0.18468586046511601</v>
      </c>
      <c r="FI228" s="59">
        <f t="shared" si="78"/>
        <v>0</v>
      </c>
      <c r="FJ228" s="59">
        <f t="shared" si="79"/>
        <v>0</v>
      </c>
      <c r="FK228" s="59">
        <f t="shared" si="79"/>
        <v>0</v>
      </c>
      <c r="FL228" s="59">
        <f t="shared" si="79"/>
        <v>0.18468586046511601</v>
      </c>
      <c r="FM228" s="59">
        <f t="shared" si="79"/>
        <v>0</v>
      </c>
      <c r="FN228" s="59">
        <f t="shared" si="79"/>
        <v>0</v>
      </c>
      <c r="FO228" s="59">
        <f t="shared" si="79"/>
        <v>0</v>
      </c>
      <c r="FP228" s="59">
        <f t="shared" si="79"/>
        <v>0</v>
      </c>
      <c r="FQ228" s="59">
        <f t="shared" si="79"/>
        <v>0</v>
      </c>
      <c r="FR228" s="59">
        <f t="shared" si="79"/>
        <v>0</v>
      </c>
      <c r="FS228" s="59">
        <f t="shared" si="79"/>
        <v>0</v>
      </c>
      <c r="FT228" s="59">
        <f t="shared" si="80"/>
        <v>0</v>
      </c>
      <c r="FU228" s="59">
        <f t="shared" si="80"/>
        <v>0.18468586046511601</v>
      </c>
      <c r="FV228" s="59">
        <f t="shared" si="80"/>
        <v>0</v>
      </c>
      <c r="FW228" s="59">
        <f t="shared" si="80"/>
        <v>0</v>
      </c>
      <c r="FX228" s="59">
        <f t="shared" si="80"/>
        <v>0.18468586046511601</v>
      </c>
      <c r="FY228" s="59">
        <f t="shared" si="80"/>
        <v>0</v>
      </c>
      <c r="FZ228" s="59">
        <f t="shared" si="80"/>
        <v>0</v>
      </c>
      <c r="GA228" s="59">
        <f t="shared" si="80"/>
        <v>0</v>
      </c>
      <c r="GB228" s="59">
        <f t="shared" si="80"/>
        <v>0</v>
      </c>
      <c r="GC228" s="59">
        <f t="shared" si="80"/>
        <v>0</v>
      </c>
      <c r="GD228" s="59">
        <f t="shared" si="81"/>
        <v>8.5239627906976798E-2</v>
      </c>
      <c r="GE228" s="59">
        <f t="shared" si="81"/>
        <v>0</v>
      </c>
      <c r="GF228" s="59">
        <f t="shared" si="81"/>
        <v>0</v>
      </c>
      <c r="GG228" s="59">
        <f t="shared" si="81"/>
        <v>8.5239627906976798E-2</v>
      </c>
      <c r="GH228" s="59">
        <f t="shared" si="81"/>
        <v>0</v>
      </c>
      <c r="GI228" s="59">
        <f t="shared" si="81"/>
        <v>0</v>
      </c>
      <c r="GJ228" s="59">
        <f t="shared" si="81"/>
        <v>0</v>
      </c>
      <c r="GK228" s="59">
        <f t="shared" si="81"/>
        <v>0</v>
      </c>
      <c r="GL228" s="59">
        <f t="shared" si="81"/>
        <v>0</v>
      </c>
      <c r="GM228" s="59">
        <f t="shared" si="81"/>
        <v>0</v>
      </c>
      <c r="GN228" s="59">
        <f t="shared" si="82"/>
        <v>0</v>
      </c>
      <c r="GO228" s="59">
        <f t="shared" si="82"/>
        <v>0</v>
      </c>
      <c r="GP228" s="59">
        <f t="shared" si="82"/>
        <v>0</v>
      </c>
      <c r="GQ228" s="59">
        <f t="shared" si="82"/>
        <v>0</v>
      </c>
      <c r="GR228" s="59">
        <f t="shared" si="82"/>
        <v>0</v>
      </c>
      <c r="GS228" s="59">
        <f t="shared" si="82"/>
        <v>0</v>
      </c>
      <c r="GT228" s="59">
        <f t="shared" si="82"/>
        <v>8.5239627906976798E-2</v>
      </c>
      <c r="GU228" s="59">
        <f t="shared" si="82"/>
        <v>0</v>
      </c>
      <c r="GV228" s="59">
        <f t="shared" si="82"/>
        <v>0</v>
      </c>
      <c r="GW228" s="59">
        <f t="shared" si="82"/>
        <v>0</v>
      </c>
      <c r="GX228" s="59">
        <f t="shared" si="82"/>
        <v>0</v>
      </c>
      <c r="GY228" s="59">
        <f t="shared" si="82"/>
        <v>0</v>
      </c>
      <c r="GZ228" s="59">
        <f t="shared" si="82"/>
        <v>0</v>
      </c>
      <c r="HA228" s="59">
        <f t="shared" si="82"/>
        <v>0</v>
      </c>
      <c r="HC228" s="17"/>
    </row>
    <row r="229" spans="1:211">
      <c r="A229" t="str">
        <f t="shared" si="62"/>
        <v>기타재생</v>
      </c>
      <c r="B229" s="48">
        <v>16</v>
      </c>
      <c r="C229" s="48" t="str">
        <f t="shared" si="39"/>
        <v>'2050</v>
      </c>
      <c r="D229" s="48" t="str">
        <f t="shared" si="40"/>
        <v>ELC66PP-SHY3MW1E</v>
      </c>
      <c r="E229" s="48" t="str">
        <f t="shared" si="41"/>
        <v>ELC</v>
      </c>
      <c r="F229" s="59">
        <f t="shared" si="63"/>
        <v>0</v>
      </c>
      <c r="G229" s="59">
        <f t="shared" si="63"/>
        <v>0</v>
      </c>
      <c r="H229" s="59">
        <f t="shared" si="63"/>
        <v>4.3800372795348901</v>
      </c>
      <c r="I229" s="59">
        <f t="shared" si="63"/>
        <v>0</v>
      </c>
      <c r="J229" s="59">
        <f t="shared" si="63"/>
        <v>0</v>
      </c>
      <c r="K229" s="59">
        <f t="shared" si="63"/>
        <v>0</v>
      </c>
      <c r="L229" s="59">
        <f t="shared" si="63"/>
        <v>4.3800372795348901</v>
      </c>
      <c r="M229" s="59">
        <f t="shared" si="63"/>
        <v>0</v>
      </c>
      <c r="N229" s="59">
        <f t="shared" si="63"/>
        <v>0</v>
      </c>
      <c r="O229" s="59">
        <f t="shared" si="63"/>
        <v>0</v>
      </c>
      <c r="P229" s="59">
        <f t="shared" si="64"/>
        <v>0</v>
      </c>
      <c r="Q229" s="59">
        <f t="shared" si="64"/>
        <v>0</v>
      </c>
      <c r="R229" s="59">
        <f t="shared" si="64"/>
        <v>0</v>
      </c>
      <c r="S229" s="59">
        <f t="shared" si="64"/>
        <v>0</v>
      </c>
      <c r="T229" s="59">
        <f t="shared" si="64"/>
        <v>0</v>
      </c>
      <c r="U229" s="59">
        <f t="shared" si="64"/>
        <v>0</v>
      </c>
      <c r="V229" s="59">
        <f t="shared" si="64"/>
        <v>0</v>
      </c>
      <c r="W229" s="59">
        <f t="shared" si="64"/>
        <v>0</v>
      </c>
      <c r="X229" s="59">
        <f t="shared" si="64"/>
        <v>0</v>
      </c>
      <c r="Y229" s="59">
        <f t="shared" si="64"/>
        <v>0</v>
      </c>
      <c r="Z229" s="59">
        <f t="shared" si="65"/>
        <v>0</v>
      </c>
      <c r="AA229" s="59">
        <f t="shared" si="65"/>
        <v>0</v>
      </c>
      <c r="AB229" s="59">
        <f t="shared" si="65"/>
        <v>4.3800372795348901</v>
      </c>
      <c r="AC229" s="59">
        <f t="shared" si="65"/>
        <v>2.74411974139533</v>
      </c>
      <c r="AD229" s="59">
        <f t="shared" si="65"/>
        <v>0</v>
      </c>
      <c r="AE229" s="59">
        <f t="shared" si="65"/>
        <v>0</v>
      </c>
      <c r="AF229" s="59">
        <f t="shared" si="65"/>
        <v>0</v>
      </c>
      <c r="AG229" s="59">
        <f t="shared" si="65"/>
        <v>2.00531827255814</v>
      </c>
      <c r="AH229" s="59">
        <f t="shared" si="65"/>
        <v>0</v>
      </c>
      <c r="AI229" s="59">
        <f t="shared" si="65"/>
        <v>0</v>
      </c>
      <c r="AJ229" s="59">
        <f t="shared" si="66"/>
        <v>0</v>
      </c>
      <c r="AK229" s="59">
        <f t="shared" si="66"/>
        <v>2.00531827255814</v>
      </c>
      <c r="AL229" s="59">
        <f t="shared" si="66"/>
        <v>0</v>
      </c>
      <c r="AM229" s="59">
        <f t="shared" si="66"/>
        <v>2.00531827255814</v>
      </c>
      <c r="AN229" s="59">
        <f t="shared" si="66"/>
        <v>2.00531827255814</v>
      </c>
      <c r="AO229" s="59">
        <f t="shared" si="66"/>
        <v>0</v>
      </c>
      <c r="AP229" s="59">
        <f t="shared" si="66"/>
        <v>0</v>
      </c>
      <c r="AQ229" s="59">
        <f t="shared" si="66"/>
        <v>0</v>
      </c>
      <c r="AR229" s="59">
        <f t="shared" si="66"/>
        <v>0</v>
      </c>
      <c r="AS229" s="59">
        <f t="shared" si="66"/>
        <v>0</v>
      </c>
      <c r="AT229" s="59">
        <f t="shared" si="67"/>
        <v>0</v>
      </c>
      <c r="AU229" s="59">
        <f t="shared" si="67"/>
        <v>0</v>
      </c>
      <c r="AV229" s="59">
        <f t="shared" si="67"/>
        <v>0</v>
      </c>
      <c r="AW229" s="59">
        <f t="shared" si="67"/>
        <v>0</v>
      </c>
      <c r="AX229" s="59">
        <f t="shared" si="67"/>
        <v>2.00531827255814</v>
      </c>
      <c r="AY229" s="59">
        <f t="shared" si="67"/>
        <v>0</v>
      </c>
      <c r="AZ229" s="59">
        <f t="shared" si="67"/>
        <v>0</v>
      </c>
      <c r="BA229" s="59">
        <f t="shared" si="67"/>
        <v>0</v>
      </c>
      <c r="BB229" s="59">
        <f t="shared" si="67"/>
        <v>0</v>
      </c>
      <c r="BC229" s="59">
        <f t="shared" si="67"/>
        <v>0</v>
      </c>
      <c r="BD229" s="59">
        <f t="shared" si="68"/>
        <v>0</v>
      </c>
      <c r="BE229" s="59">
        <f t="shared" si="68"/>
        <v>0</v>
      </c>
      <c r="BF229" s="59">
        <f t="shared" si="68"/>
        <v>0</v>
      </c>
      <c r="BG229" s="59">
        <f t="shared" si="68"/>
        <v>2.2691759399999998</v>
      </c>
      <c r="BH229" s="59">
        <f t="shared" si="68"/>
        <v>0</v>
      </c>
      <c r="BI229" s="59">
        <f t="shared" si="68"/>
        <v>0</v>
      </c>
      <c r="BJ229" s="59">
        <f t="shared" si="68"/>
        <v>2.2691759399999998</v>
      </c>
      <c r="BK229" s="59">
        <f t="shared" si="68"/>
        <v>0</v>
      </c>
      <c r="BL229" s="59">
        <f t="shared" si="68"/>
        <v>0</v>
      </c>
      <c r="BM229" s="59">
        <f t="shared" si="68"/>
        <v>2.2691759399999998</v>
      </c>
      <c r="BN229" s="59">
        <f t="shared" si="69"/>
        <v>0</v>
      </c>
      <c r="BO229" s="59">
        <f t="shared" si="69"/>
        <v>0</v>
      </c>
      <c r="BP229" s="59">
        <f t="shared" si="69"/>
        <v>0</v>
      </c>
      <c r="BQ229" s="59">
        <f t="shared" si="69"/>
        <v>0</v>
      </c>
      <c r="BR229" s="59">
        <f t="shared" si="69"/>
        <v>0</v>
      </c>
      <c r="BS229" s="59">
        <f t="shared" si="69"/>
        <v>0</v>
      </c>
      <c r="BT229" s="59">
        <f t="shared" si="69"/>
        <v>0</v>
      </c>
      <c r="BU229" s="59">
        <f t="shared" si="69"/>
        <v>0</v>
      </c>
      <c r="BV229" s="59">
        <f t="shared" si="69"/>
        <v>0</v>
      </c>
      <c r="BW229" s="59">
        <f t="shared" si="69"/>
        <v>0</v>
      </c>
      <c r="BX229" s="59">
        <f t="shared" si="70"/>
        <v>0</v>
      </c>
      <c r="BY229" s="59">
        <f t="shared" si="70"/>
        <v>2.2691759399999998</v>
      </c>
      <c r="BZ229" s="59">
        <f t="shared" si="70"/>
        <v>0</v>
      </c>
      <c r="CA229" s="59">
        <f t="shared" si="70"/>
        <v>0</v>
      </c>
      <c r="CB229" s="59">
        <f t="shared" si="70"/>
        <v>2.2691759399999998</v>
      </c>
      <c r="CC229" s="59">
        <f t="shared" si="70"/>
        <v>0</v>
      </c>
      <c r="CD229" s="59">
        <f t="shared" si="70"/>
        <v>0</v>
      </c>
      <c r="CE229" s="59">
        <f t="shared" si="70"/>
        <v>0</v>
      </c>
      <c r="CF229" s="59">
        <f t="shared" si="70"/>
        <v>0</v>
      </c>
      <c r="CG229" s="59">
        <f t="shared" si="70"/>
        <v>1.21374527023256</v>
      </c>
      <c r="CH229" s="59">
        <f t="shared" si="71"/>
        <v>0</v>
      </c>
      <c r="CI229" s="59">
        <f t="shared" si="71"/>
        <v>0</v>
      </c>
      <c r="CJ229" s="59">
        <f t="shared" si="71"/>
        <v>1.21374527023256</v>
      </c>
      <c r="CK229" s="59">
        <f t="shared" si="71"/>
        <v>1.21374527023256</v>
      </c>
      <c r="CL229" s="59">
        <f t="shared" si="71"/>
        <v>1.21374527023256</v>
      </c>
      <c r="CM229" s="59">
        <f t="shared" si="71"/>
        <v>0</v>
      </c>
      <c r="CN229" s="59">
        <f t="shared" si="71"/>
        <v>0</v>
      </c>
      <c r="CO229" s="59">
        <f t="shared" si="71"/>
        <v>0</v>
      </c>
      <c r="CP229" s="59">
        <f t="shared" si="71"/>
        <v>0</v>
      </c>
      <c r="CQ229" s="59">
        <f t="shared" si="71"/>
        <v>0</v>
      </c>
      <c r="CR229" s="59">
        <f t="shared" si="72"/>
        <v>0</v>
      </c>
      <c r="CS229" s="59">
        <f t="shared" si="72"/>
        <v>0</v>
      </c>
      <c r="CT229" s="59">
        <f t="shared" si="72"/>
        <v>0</v>
      </c>
      <c r="CU229" s="59">
        <f t="shared" si="72"/>
        <v>1.21374527023256</v>
      </c>
      <c r="CV229" s="59">
        <f t="shared" si="72"/>
        <v>0</v>
      </c>
      <c r="CW229" s="59">
        <f t="shared" si="72"/>
        <v>1.21374527023256</v>
      </c>
      <c r="CX229" s="59">
        <f t="shared" si="72"/>
        <v>0</v>
      </c>
      <c r="CY229" s="59">
        <f t="shared" si="72"/>
        <v>1.21374527023256</v>
      </c>
      <c r="CZ229" s="59">
        <f t="shared" si="72"/>
        <v>0</v>
      </c>
      <c r="DA229" s="59">
        <f t="shared" si="72"/>
        <v>0</v>
      </c>
      <c r="DB229" s="59">
        <f t="shared" si="73"/>
        <v>1.21374527023256</v>
      </c>
      <c r="DC229" s="59">
        <f t="shared" si="73"/>
        <v>0</v>
      </c>
      <c r="DD229" s="59">
        <f t="shared" si="73"/>
        <v>0</v>
      </c>
      <c r="DE229" s="59">
        <f t="shared" si="73"/>
        <v>0</v>
      </c>
      <c r="DF229" s="59">
        <f t="shared" si="73"/>
        <v>3.5884642772093098</v>
      </c>
      <c r="DG229" s="59">
        <f t="shared" si="73"/>
        <v>0</v>
      </c>
      <c r="DH229" s="59">
        <f t="shared" si="73"/>
        <v>0</v>
      </c>
      <c r="DI229" s="59">
        <f t="shared" si="73"/>
        <v>0</v>
      </c>
      <c r="DJ229" s="59">
        <f t="shared" si="73"/>
        <v>0</v>
      </c>
      <c r="DK229" s="59">
        <f t="shared" si="73"/>
        <v>3.5884642772093098</v>
      </c>
      <c r="DL229" s="59">
        <f t="shared" si="74"/>
        <v>0</v>
      </c>
      <c r="DM229" s="59">
        <f t="shared" si="74"/>
        <v>0</v>
      </c>
      <c r="DN229" s="59">
        <f t="shared" si="74"/>
        <v>0</v>
      </c>
      <c r="DO229" s="59">
        <f t="shared" si="74"/>
        <v>0</v>
      </c>
      <c r="DP229" s="59">
        <f t="shared" si="74"/>
        <v>0</v>
      </c>
      <c r="DQ229" s="59">
        <f t="shared" si="74"/>
        <v>0</v>
      </c>
      <c r="DR229" s="59">
        <f t="shared" si="74"/>
        <v>0</v>
      </c>
      <c r="DS229" s="59">
        <f t="shared" si="74"/>
        <v>0</v>
      </c>
      <c r="DT229" s="59">
        <f t="shared" si="74"/>
        <v>0</v>
      </c>
      <c r="DU229" s="59">
        <f t="shared" si="74"/>
        <v>0</v>
      </c>
      <c r="DV229" s="59">
        <f t="shared" si="75"/>
        <v>0</v>
      </c>
      <c r="DW229" s="59">
        <f t="shared" si="75"/>
        <v>0</v>
      </c>
      <c r="DX229" s="59">
        <f t="shared" si="75"/>
        <v>0</v>
      </c>
      <c r="DY229" s="59">
        <f t="shared" si="75"/>
        <v>0</v>
      </c>
      <c r="DZ229" s="59">
        <f t="shared" si="75"/>
        <v>3.5884642772093098</v>
      </c>
      <c r="EA229" s="59">
        <f t="shared" si="75"/>
        <v>0</v>
      </c>
      <c r="EB229" s="59">
        <f t="shared" si="75"/>
        <v>0</v>
      </c>
      <c r="EC229" s="59">
        <f t="shared" si="75"/>
        <v>0</v>
      </c>
      <c r="ED229" s="59">
        <f t="shared" si="75"/>
        <v>0</v>
      </c>
      <c r="EE229" s="59">
        <f t="shared" si="75"/>
        <v>1.79423213860465</v>
      </c>
      <c r="EF229" s="59">
        <f t="shared" si="76"/>
        <v>0</v>
      </c>
      <c r="EG229" s="59">
        <f t="shared" si="76"/>
        <v>0</v>
      </c>
      <c r="EH229" s="59">
        <f t="shared" si="76"/>
        <v>1.79423213860465</v>
      </c>
      <c r="EI229" s="59">
        <f t="shared" si="76"/>
        <v>0</v>
      </c>
      <c r="EJ229" s="59">
        <f t="shared" si="76"/>
        <v>1.79423213860465</v>
      </c>
      <c r="EK229" s="59">
        <f t="shared" si="76"/>
        <v>1.79423213860465</v>
      </c>
      <c r="EL229" s="59">
        <f t="shared" si="76"/>
        <v>1.79423213860465</v>
      </c>
      <c r="EM229" s="59">
        <f t="shared" si="76"/>
        <v>0</v>
      </c>
      <c r="EN229" s="59">
        <f t="shared" si="76"/>
        <v>0</v>
      </c>
      <c r="EO229" s="59">
        <f t="shared" si="76"/>
        <v>0</v>
      </c>
      <c r="EP229" s="59">
        <f t="shared" si="77"/>
        <v>0</v>
      </c>
      <c r="EQ229" s="59">
        <f t="shared" si="77"/>
        <v>0</v>
      </c>
      <c r="ER229" s="59">
        <f t="shared" si="77"/>
        <v>0</v>
      </c>
      <c r="ES229" s="59">
        <f t="shared" si="77"/>
        <v>0</v>
      </c>
      <c r="ET229" s="59">
        <f t="shared" si="77"/>
        <v>1.79423213860465</v>
      </c>
      <c r="EU229" s="59">
        <f t="shared" si="77"/>
        <v>0</v>
      </c>
      <c r="EV229" s="59">
        <f t="shared" si="77"/>
        <v>0</v>
      </c>
      <c r="EW229" s="59">
        <f t="shared" si="77"/>
        <v>1.79423213860465</v>
      </c>
      <c r="EX229" s="59">
        <f t="shared" si="77"/>
        <v>0</v>
      </c>
      <c r="EY229" s="59">
        <f t="shared" si="77"/>
        <v>0</v>
      </c>
      <c r="EZ229" s="59">
        <f t="shared" si="78"/>
        <v>1.79423213860465</v>
      </c>
      <c r="FA229" s="59">
        <f t="shared" si="78"/>
        <v>0</v>
      </c>
      <c r="FB229" s="59">
        <f t="shared" si="78"/>
        <v>1.79423213860465</v>
      </c>
      <c r="FC229" s="59">
        <f t="shared" si="78"/>
        <v>0</v>
      </c>
      <c r="FD229" s="59">
        <f t="shared" si="78"/>
        <v>0</v>
      </c>
      <c r="FE229" s="59">
        <f t="shared" si="78"/>
        <v>0</v>
      </c>
      <c r="FF229" s="59">
        <f t="shared" si="78"/>
        <v>0</v>
      </c>
      <c r="FG229" s="59">
        <f t="shared" si="78"/>
        <v>0</v>
      </c>
      <c r="FH229" s="59">
        <f t="shared" si="78"/>
        <v>2.74411974139535</v>
      </c>
      <c r="FI229" s="59">
        <f t="shared" si="78"/>
        <v>0</v>
      </c>
      <c r="FJ229" s="59">
        <f t="shared" si="79"/>
        <v>0</v>
      </c>
      <c r="FK229" s="59">
        <f t="shared" si="79"/>
        <v>2.74411974139535</v>
      </c>
      <c r="FL229" s="59">
        <f t="shared" si="79"/>
        <v>0</v>
      </c>
      <c r="FM229" s="59">
        <f t="shared" si="79"/>
        <v>0</v>
      </c>
      <c r="FN229" s="59">
        <f t="shared" si="79"/>
        <v>0</v>
      </c>
      <c r="FO229" s="59">
        <f t="shared" si="79"/>
        <v>0</v>
      </c>
      <c r="FP229" s="59">
        <f t="shared" si="79"/>
        <v>0</v>
      </c>
      <c r="FQ229" s="59">
        <f t="shared" si="79"/>
        <v>0</v>
      </c>
      <c r="FR229" s="59">
        <f t="shared" si="79"/>
        <v>0</v>
      </c>
      <c r="FS229" s="59">
        <f t="shared" si="79"/>
        <v>0</v>
      </c>
      <c r="FT229" s="59">
        <f t="shared" si="80"/>
        <v>0</v>
      </c>
      <c r="FU229" s="59">
        <f t="shared" si="80"/>
        <v>0</v>
      </c>
      <c r="FV229" s="59">
        <f t="shared" si="80"/>
        <v>2.74411974139535</v>
      </c>
      <c r="FW229" s="59">
        <f t="shared" si="80"/>
        <v>0</v>
      </c>
      <c r="FX229" s="59">
        <f t="shared" si="80"/>
        <v>0</v>
      </c>
      <c r="FY229" s="59">
        <f t="shared" si="80"/>
        <v>0</v>
      </c>
      <c r="FZ229" s="59">
        <f t="shared" si="80"/>
        <v>2.74411974139535</v>
      </c>
      <c r="GA229" s="59">
        <f t="shared" si="80"/>
        <v>0</v>
      </c>
      <c r="GB229" s="59">
        <f t="shared" si="80"/>
        <v>0</v>
      </c>
      <c r="GC229" s="59">
        <f t="shared" si="80"/>
        <v>0</v>
      </c>
      <c r="GD229" s="59">
        <f t="shared" si="81"/>
        <v>0</v>
      </c>
      <c r="GE229" s="59">
        <f t="shared" si="81"/>
        <v>0</v>
      </c>
      <c r="GF229" s="59">
        <f t="shared" si="81"/>
        <v>1.26651680372093</v>
      </c>
      <c r="GG229" s="59">
        <f t="shared" si="81"/>
        <v>0</v>
      </c>
      <c r="GH229" s="59">
        <f t="shared" si="81"/>
        <v>1.26651680372093</v>
      </c>
      <c r="GI229" s="59">
        <f t="shared" si="81"/>
        <v>0</v>
      </c>
      <c r="GJ229" s="59">
        <f t="shared" si="81"/>
        <v>1.26651680372093</v>
      </c>
      <c r="GK229" s="59">
        <f t="shared" si="81"/>
        <v>0</v>
      </c>
      <c r="GL229" s="59">
        <f t="shared" si="81"/>
        <v>0</v>
      </c>
      <c r="GM229" s="59">
        <f t="shared" si="81"/>
        <v>0</v>
      </c>
      <c r="GN229" s="59">
        <f t="shared" si="82"/>
        <v>0</v>
      </c>
      <c r="GO229" s="59">
        <f t="shared" si="82"/>
        <v>0</v>
      </c>
      <c r="GP229" s="59">
        <f t="shared" si="82"/>
        <v>0</v>
      </c>
      <c r="GQ229" s="59">
        <f t="shared" si="82"/>
        <v>0</v>
      </c>
      <c r="GR229" s="59">
        <f t="shared" si="82"/>
        <v>0</v>
      </c>
      <c r="GS229" s="59">
        <f t="shared" si="82"/>
        <v>0</v>
      </c>
      <c r="GT229" s="59">
        <f t="shared" si="82"/>
        <v>0</v>
      </c>
      <c r="GU229" s="59">
        <f t="shared" si="82"/>
        <v>1.26651680372093</v>
      </c>
      <c r="GV229" s="59">
        <f t="shared" si="82"/>
        <v>0</v>
      </c>
      <c r="GW229" s="59">
        <f t="shared" si="82"/>
        <v>0</v>
      </c>
      <c r="GX229" s="59">
        <f t="shared" si="82"/>
        <v>1.26651680372093</v>
      </c>
      <c r="GY229" s="59">
        <f t="shared" si="82"/>
        <v>1.26651680372093</v>
      </c>
      <c r="GZ229" s="59">
        <f t="shared" si="82"/>
        <v>0</v>
      </c>
      <c r="HA229" s="59">
        <f t="shared" si="82"/>
        <v>0</v>
      </c>
      <c r="HC229" s="17"/>
    </row>
    <row r="230" spans="1:211">
      <c r="A230" t="str">
        <f t="shared" si="62"/>
        <v>기타재생</v>
      </c>
      <c r="B230" s="48">
        <v>17</v>
      </c>
      <c r="C230" s="48" t="str">
        <f t="shared" si="39"/>
        <v>'2050</v>
      </c>
      <c r="D230" s="48" t="str">
        <f t="shared" si="40"/>
        <v>ELC66PP-SHY3MW1N</v>
      </c>
      <c r="E230" s="48" t="str">
        <f t="shared" si="41"/>
        <v>ELC</v>
      </c>
      <c r="F230" s="59">
        <f t="shared" si="63"/>
        <v>0</v>
      </c>
      <c r="G230" s="59">
        <f t="shared" si="63"/>
        <v>0</v>
      </c>
      <c r="H230" s="59">
        <f t="shared" si="63"/>
        <v>0</v>
      </c>
      <c r="I230" s="59">
        <f t="shared" si="63"/>
        <v>24.081195348837198</v>
      </c>
      <c r="J230" s="59">
        <f t="shared" si="63"/>
        <v>0</v>
      </c>
      <c r="K230" s="59">
        <f t="shared" si="63"/>
        <v>0</v>
      </c>
      <c r="L230" s="59">
        <f t="shared" si="63"/>
        <v>0</v>
      </c>
      <c r="M230" s="59">
        <f t="shared" si="63"/>
        <v>24.081195348837198</v>
      </c>
      <c r="N230" s="59">
        <f t="shared" si="63"/>
        <v>0</v>
      </c>
      <c r="O230" s="59">
        <f t="shared" si="63"/>
        <v>0</v>
      </c>
      <c r="P230" s="59">
        <f t="shared" si="64"/>
        <v>0</v>
      </c>
      <c r="Q230" s="59">
        <f t="shared" si="64"/>
        <v>0</v>
      </c>
      <c r="R230" s="59">
        <f t="shared" si="64"/>
        <v>0</v>
      </c>
      <c r="S230" s="59">
        <f t="shared" si="64"/>
        <v>0</v>
      </c>
      <c r="T230" s="59">
        <f t="shared" si="64"/>
        <v>0</v>
      </c>
      <c r="U230" s="59">
        <f t="shared" si="64"/>
        <v>0</v>
      </c>
      <c r="V230" s="59">
        <f t="shared" si="64"/>
        <v>0</v>
      </c>
      <c r="W230" s="59">
        <f t="shared" si="64"/>
        <v>24.081195348837198</v>
      </c>
      <c r="X230" s="59">
        <f t="shared" si="64"/>
        <v>0</v>
      </c>
      <c r="Y230" s="59">
        <f t="shared" si="64"/>
        <v>0</v>
      </c>
      <c r="Z230" s="59">
        <f t="shared" si="65"/>
        <v>0</v>
      </c>
      <c r="AA230" s="59">
        <f t="shared" si="65"/>
        <v>24.081195348837198</v>
      </c>
      <c r="AB230" s="59">
        <f t="shared" si="65"/>
        <v>0</v>
      </c>
      <c r="AC230" s="59">
        <f t="shared" si="65"/>
        <v>0</v>
      </c>
      <c r="AD230" s="59">
        <f t="shared" si="65"/>
        <v>24.081195348837198</v>
      </c>
      <c r="AE230" s="59">
        <f t="shared" si="65"/>
        <v>0</v>
      </c>
      <c r="AF230" s="59">
        <f t="shared" si="65"/>
        <v>0</v>
      </c>
      <c r="AG230" s="59">
        <f t="shared" si="65"/>
        <v>0</v>
      </c>
      <c r="AH230" s="59">
        <f t="shared" si="65"/>
        <v>11.0251255813954</v>
      </c>
      <c r="AI230" s="59">
        <f t="shared" si="65"/>
        <v>0</v>
      </c>
      <c r="AJ230" s="59">
        <f t="shared" si="66"/>
        <v>0</v>
      </c>
      <c r="AK230" s="59">
        <f t="shared" si="66"/>
        <v>0</v>
      </c>
      <c r="AL230" s="59">
        <f t="shared" si="66"/>
        <v>0</v>
      </c>
      <c r="AM230" s="59">
        <f t="shared" si="66"/>
        <v>0</v>
      </c>
      <c r="AN230" s="59">
        <f t="shared" si="66"/>
        <v>0</v>
      </c>
      <c r="AO230" s="59">
        <f t="shared" si="66"/>
        <v>0</v>
      </c>
      <c r="AP230" s="59">
        <f t="shared" si="66"/>
        <v>0</v>
      </c>
      <c r="AQ230" s="59">
        <f t="shared" si="66"/>
        <v>0</v>
      </c>
      <c r="AR230" s="59">
        <f t="shared" si="66"/>
        <v>0</v>
      </c>
      <c r="AS230" s="59">
        <f t="shared" si="66"/>
        <v>0</v>
      </c>
      <c r="AT230" s="59">
        <f t="shared" si="67"/>
        <v>0</v>
      </c>
      <c r="AU230" s="59">
        <f t="shared" si="67"/>
        <v>0</v>
      </c>
      <c r="AV230" s="59">
        <f t="shared" si="67"/>
        <v>0</v>
      </c>
      <c r="AW230" s="59">
        <f t="shared" si="67"/>
        <v>0</v>
      </c>
      <c r="AX230" s="59">
        <f t="shared" si="67"/>
        <v>0</v>
      </c>
      <c r="AY230" s="59">
        <f t="shared" si="67"/>
        <v>11.0251255813954</v>
      </c>
      <c r="AZ230" s="59">
        <f t="shared" si="67"/>
        <v>0</v>
      </c>
      <c r="BA230" s="59">
        <f t="shared" si="67"/>
        <v>0</v>
      </c>
      <c r="BB230" s="59">
        <f t="shared" si="67"/>
        <v>0</v>
      </c>
      <c r="BC230" s="59">
        <f t="shared" si="67"/>
        <v>11.0251255813954</v>
      </c>
      <c r="BD230" s="59">
        <f t="shared" si="68"/>
        <v>0</v>
      </c>
      <c r="BE230" s="59">
        <f t="shared" si="68"/>
        <v>0</v>
      </c>
      <c r="BF230" s="59">
        <f t="shared" si="68"/>
        <v>0</v>
      </c>
      <c r="BG230" s="59">
        <f t="shared" si="68"/>
        <v>0</v>
      </c>
      <c r="BH230" s="59">
        <f t="shared" si="68"/>
        <v>0</v>
      </c>
      <c r="BI230" s="59">
        <f t="shared" si="68"/>
        <v>12.4758</v>
      </c>
      <c r="BJ230" s="59">
        <f t="shared" si="68"/>
        <v>0</v>
      </c>
      <c r="BK230" s="59">
        <f t="shared" si="68"/>
        <v>12.4758</v>
      </c>
      <c r="BL230" s="59">
        <f t="shared" si="68"/>
        <v>0</v>
      </c>
      <c r="BM230" s="59">
        <f t="shared" si="68"/>
        <v>0</v>
      </c>
      <c r="BN230" s="59">
        <f t="shared" si="69"/>
        <v>0</v>
      </c>
      <c r="BO230" s="59">
        <f t="shared" si="69"/>
        <v>12.4758</v>
      </c>
      <c r="BP230" s="59">
        <f t="shared" si="69"/>
        <v>0</v>
      </c>
      <c r="BQ230" s="59">
        <f t="shared" si="69"/>
        <v>0</v>
      </c>
      <c r="BR230" s="59">
        <f t="shared" si="69"/>
        <v>0</v>
      </c>
      <c r="BS230" s="59">
        <f t="shared" si="69"/>
        <v>0</v>
      </c>
      <c r="BT230" s="59">
        <f t="shared" si="69"/>
        <v>0</v>
      </c>
      <c r="BU230" s="59">
        <f t="shared" si="69"/>
        <v>0</v>
      </c>
      <c r="BV230" s="59">
        <f t="shared" si="69"/>
        <v>12.4758</v>
      </c>
      <c r="BW230" s="59">
        <f t="shared" si="69"/>
        <v>12.4758</v>
      </c>
      <c r="BX230" s="59">
        <f t="shared" si="70"/>
        <v>0</v>
      </c>
      <c r="BY230" s="59">
        <f t="shared" si="70"/>
        <v>0</v>
      </c>
      <c r="BZ230" s="59">
        <f t="shared" si="70"/>
        <v>12.4758</v>
      </c>
      <c r="CA230" s="59">
        <f t="shared" si="70"/>
        <v>0</v>
      </c>
      <c r="CB230" s="59">
        <f t="shared" si="70"/>
        <v>0</v>
      </c>
      <c r="CC230" s="59">
        <f t="shared" si="70"/>
        <v>12.4758</v>
      </c>
      <c r="CD230" s="59">
        <f t="shared" si="70"/>
        <v>0</v>
      </c>
      <c r="CE230" s="59">
        <f t="shared" si="70"/>
        <v>0</v>
      </c>
      <c r="CF230" s="59">
        <f t="shared" si="70"/>
        <v>0</v>
      </c>
      <c r="CG230" s="59">
        <f t="shared" si="70"/>
        <v>0</v>
      </c>
      <c r="CH230" s="59">
        <f t="shared" si="71"/>
        <v>0</v>
      </c>
      <c r="CI230" s="59">
        <f t="shared" si="71"/>
        <v>0</v>
      </c>
      <c r="CJ230" s="59">
        <f t="shared" si="71"/>
        <v>0</v>
      </c>
      <c r="CK230" s="59">
        <f t="shared" si="71"/>
        <v>0</v>
      </c>
      <c r="CL230" s="59">
        <f t="shared" si="71"/>
        <v>0</v>
      </c>
      <c r="CM230" s="59">
        <f t="shared" si="71"/>
        <v>0</v>
      </c>
      <c r="CN230" s="59">
        <f t="shared" si="71"/>
        <v>0</v>
      </c>
      <c r="CO230" s="59">
        <f t="shared" si="71"/>
        <v>0</v>
      </c>
      <c r="CP230" s="59">
        <f t="shared" si="71"/>
        <v>0</v>
      </c>
      <c r="CQ230" s="59">
        <f t="shared" si="71"/>
        <v>0</v>
      </c>
      <c r="CR230" s="59">
        <f t="shared" si="72"/>
        <v>0</v>
      </c>
      <c r="CS230" s="59">
        <f t="shared" si="72"/>
        <v>0</v>
      </c>
      <c r="CT230" s="59">
        <f t="shared" si="72"/>
        <v>0</v>
      </c>
      <c r="CU230" s="59">
        <f t="shared" si="72"/>
        <v>0</v>
      </c>
      <c r="CV230" s="59">
        <f t="shared" si="72"/>
        <v>6.6731023255814002</v>
      </c>
      <c r="CW230" s="59">
        <f t="shared" si="72"/>
        <v>0</v>
      </c>
      <c r="CX230" s="59">
        <f t="shared" si="72"/>
        <v>6.6731023255814002</v>
      </c>
      <c r="CY230" s="59">
        <f t="shared" si="72"/>
        <v>0</v>
      </c>
      <c r="CZ230" s="59">
        <f t="shared" si="72"/>
        <v>0</v>
      </c>
      <c r="DA230" s="59">
        <f t="shared" si="72"/>
        <v>0</v>
      </c>
      <c r="DB230" s="59">
        <f t="shared" si="73"/>
        <v>0</v>
      </c>
      <c r="DC230" s="59">
        <f t="shared" si="73"/>
        <v>0</v>
      </c>
      <c r="DD230" s="59">
        <f t="shared" si="73"/>
        <v>0</v>
      </c>
      <c r="DE230" s="59">
        <f t="shared" si="73"/>
        <v>0</v>
      </c>
      <c r="DF230" s="59">
        <f t="shared" si="73"/>
        <v>0</v>
      </c>
      <c r="DG230" s="59">
        <f t="shared" si="73"/>
        <v>19.729172093023301</v>
      </c>
      <c r="DH230" s="59">
        <f t="shared" si="73"/>
        <v>0</v>
      </c>
      <c r="DI230" s="59">
        <f t="shared" si="73"/>
        <v>0</v>
      </c>
      <c r="DJ230" s="59">
        <f t="shared" si="73"/>
        <v>0</v>
      </c>
      <c r="DK230" s="59">
        <f t="shared" si="73"/>
        <v>19.729172093023301</v>
      </c>
      <c r="DL230" s="59">
        <f t="shared" si="74"/>
        <v>0</v>
      </c>
      <c r="DM230" s="59">
        <f t="shared" si="74"/>
        <v>0</v>
      </c>
      <c r="DN230" s="59">
        <f t="shared" si="74"/>
        <v>0</v>
      </c>
      <c r="DO230" s="59">
        <f t="shared" si="74"/>
        <v>0</v>
      </c>
      <c r="DP230" s="59">
        <f t="shared" si="74"/>
        <v>0</v>
      </c>
      <c r="DQ230" s="59">
        <f t="shared" si="74"/>
        <v>0</v>
      </c>
      <c r="DR230" s="59">
        <f t="shared" si="74"/>
        <v>0</v>
      </c>
      <c r="DS230" s="59">
        <f t="shared" si="74"/>
        <v>0</v>
      </c>
      <c r="DT230" s="59">
        <f t="shared" si="74"/>
        <v>0</v>
      </c>
      <c r="DU230" s="59">
        <f t="shared" si="74"/>
        <v>0</v>
      </c>
      <c r="DV230" s="59">
        <f t="shared" si="75"/>
        <v>0</v>
      </c>
      <c r="DW230" s="59">
        <f t="shared" si="75"/>
        <v>0</v>
      </c>
      <c r="DX230" s="59">
        <f t="shared" si="75"/>
        <v>19.729172093023301</v>
      </c>
      <c r="DY230" s="59">
        <f t="shared" si="75"/>
        <v>0</v>
      </c>
      <c r="DZ230" s="59">
        <f t="shared" si="75"/>
        <v>0</v>
      </c>
      <c r="EA230" s="59">
        <f t="shared" si="75"/>
        <v>0</v>
      </c>
      <c r="EB230" s="59">
        <f t="shared" si="75"/>
        <v>19.729172093023301</v>
      </c>
      <c r="EC230" s="59">
        <f t="shared" si="75"/>
        <v>0</v>
      </c>
      <c r="ED230" s="59">
        <f t="shared" si="75"/>
        <v>0</v>
      </c>
      <c r="EE230" s="59">
        <f t="shared" si="75"/>
        <v>9.8645860465116506</v>
      </c>
      <c r="EF230" s="59">
        <f t="shared" si="76"/>
        <v>9.8645860465116506</v>
      </c>
      <c r="EG230" s="59">
        <f t="shared" si="76"/>
        <v>0</v>
      </c>
      <c r="EH230" s="59">
        <f t="shared" si="76"/>
        <v>0</v>
      </c>
      <c r="EI230" s="59">
        <f t="shared" si="76"/>
        <v>0</v>
      </c>
      <c r="EJ230" s="59">
        <f t="shared" si="76"/>
        <v>9.8645860465116506</v>
      </c>
      <c r="EK230" s="59">
        <f t="shared" si="76"/>
        <v>0</v>
      </c>
      <c r="EL230" s="59">
        <f t="shared" si="76"/>
        <v>0</v>
      </c>
      <c r="EM230" s="59">
        <f t="shared" si="76"/>
        <v>9.8645860465116506</v>
      </c>
      <c r="EN230" s="59">
        <f t="shared" si="76"/>
        <v>0</v>
      </c>
      <c r="EO230" s="59">
        <f t="shared" si="76"/>
        <v>0</v>
      </c>
      <c r="EP230" s="59">
        <f t="shared" si="77"/>
        <v>0</v>
      </c>
      <c r="EQ230" s="59">
        <f t="shared" si="77"/>
        <v>0</v>
      </c>
      <c r="ER230" s="59">
        <f t="shared" si="77"/>
        <v>0</v>
      </c>
      <c r="ES230" s="59">
        <f t="shared" si="77"/>
        <v>0</v>
      </c>
      <c r="ET230" s="59">
        <f t="shared" si="77"/>
        <v>0</v>
      </c>
      <c r="EU230" s="59">
        <f t="shared" si="77"/>
        <v>0</v>
      </c>
      <c r="EV230" s="59">
        <f t="shared" si="77"/>
        <v>0</v>
      </c>
      <c r="EW230" s="59">
        <f t="shared" si="77"/>
        <v>9.8645860465116506</v>
      </c>
      <c r="EX230" s="59">
        <f t="shared" si="77"/>
        <v>0</v>
      </c>
      <c r="EY230" s="59">
        <f t="shared" si="77"/>
        <v>9.8645860465116506</v>
      </c>
      <c r="EZ230" s="59">
        <f t="shared" si="78"/>
        <v>0</v>
      </c>
      <c r="FA230" s="59">
        <f t="shared" si="78"/>
        <v>0</v>
      </c>
      <c r="FB230" s="59">
        <f t="shared" si="78"/>
        <v>9.8645860465116506</v>
      </c>
      <c r="FC230" s="59">
        <f t="shared" si="78"/>
        <v>0</v>
      </c>
      <c r="FD230" s="59">
        <f t="shared" si="78"/>
        <v>0</v>
      </c>
      <c r="FE230" s="59">
        <f t="shared" si="78"/>
        <v>0</v>
      </c>
      <c r="FF230" s="59">
        <f t="shared" si="78"/>
        <v>0</v>
      </c>
      <c r="FG230" s="59">
        <f t="shared" si="78"/>
        <v>0</v>
      </c>
      <c r="FH230" s="59">
        <f t="shared" si="78"/>
        <v>15.0870139534884</v>
      </c>
      <c r="FI230" s="59">
        <f t="shared" si="78"/>
        <v>0</v>
      </c>
      <c r="FJ230" s="59">
        <f t="shared" si="79"/>
        <v>0</v>
      </c>
      <c r="FK230" s="59">
        <f t="shared" si="79"/>
        <v>0</v>
      </c>
      <c r="FL230" s="59">
        <f t="shared" si="79"/>
        <v>15.0870139534884</v>
      </c>
      <c r="FM230" s="59">
        <f t="shared" si="79"/>
        <v>0</v>
      </c>
      <c r="FN230" s="59">
        <f t="shared" si="79"/>
        <v>0</v>
      </c>
      <c r="FO230" s="59">
        <f t="shared" si="79"/>
        <v>0</v>
      </c>
      <c r="FP230" s="59">
        <f t="shared" si="79"/>
        <v>0</v>
      </c>
      <c r="FQ230" s="59">
        <f t="shared" si="79"/>
        <v>0</v>
      </c>
      <c r="FR230" s="59">
        <f t="shared" si="79"/>
        <v>0</v>
      </c>
      <c r="FS230" s="59">
        <f t="shared" si="79"/>
        <v>0</v>
      </c>
      <c r="FT230" s="59">
        <f t="shared" si="80"/>
        <v>15.0870139534884</v>
      </c>
      <c r="FU230" s="59">
        <f t="shared" si="80"/>
        <v>0</v>
      </c>
      <c r="FV230" s="59">
        <f t="shared" si="80"/>
        <v>15.0870139534884</v>
      </c>
      <c r="FW230" s="59">
        <f t="shared" si="80"/>
        <v>0</v>
      </c>
      <c r="FX230" s="59">
        <f t="shared" si="80"/>
        <v>0</v>
      </c>
      <c r="FY230" s="59">
        <f t="shared" si="80"/>
        <v>0</v>
      </c>
      <c r="FZ230" s="59">
        <f t="shared" si="80"/>
        <v>0</v>
      </c>
      <c r="GA230" s="59">
        <f t="shared" si="80"/>
        <v>15.0870139534884</v>
      </c>
      <c r="GB230" s="59">
        <f t="shared" si="80"/>
        <v>0</v>
      </c>
      <c r="GC230" s="59">
        <f t="shared" si="80"/>
        <v>0</v>
      </c>
      <c r="GD230" s="59">
        <f t="shared" si="81"/>
        <v>2.9013488372089302</v>
      </c>
      <c r="GE230" s="59">
        <f t="shared" si="81"/>
        <v>6.9632372093023296</v>
      </c>
      <c r="GF230" s="59">
        <f t="shared" si="81"/>
        <v>0</v>
      </c>
      <c r="GG230" s="59">
        <f t="shared" si="81"/>
        <v>0</v>
      </c>
      <c r="GH230" s="59">
        <f t="shared" si="81"/>
        <v>0</v>
      </c>
      <c r="GI230" s="59">
        <f t="shared" si="81"/>
        <v>0</v>
      </c>
      <c r="GJ230" s="59">
        <f t="shared" si="81"/>
        <v>0</v>
      </c>
      <c r="GK230" s="59">
        <f t="shared" si="81"/>
        <v>0</v>
      </c>
      <c r="GL230" s="59">
        <f t="shared" si="81"/>
        <v>0</v>
      </c>
      <c r="GM230" s="59">
        <f t="shared" si="81"/>
        <v>0</v>
      </c>
      <c r="GN230" s="59">
        <f t="shared" si="82"/>
        <v>0</v>
      </c>
      <c r="GO230" s="59">
        <f t="shared" si="82"/>
        <v>0</v>
      </c>
      <c r="GP230" s="59">
        <f t="shared" si="82"/>
        <v>0</v>
      </c>
      <c r="GQ230" s="59">
        <f t="shared" si="82"/>
        <v>0</v>
      </c>
      <c r="GR230" s="59">
        <f t="shared" si="82"/>
        <v>0</v>
      </c>
      <c r="GS230" s="59">
        <f t="shared" si="82"/>
        <v>0</v>
      </c>
      <c r="GT230" s="59">
        <f t="shared" si="82"/>
        <v>0</v>
      </c>
      <c r="GU230" s="59">
        <f t="shared" si="82"/>
        <v>0</v>
      </c>
      <c r="GV230" s="59">
        <f t="shared" si="82"/>
        <v>6.9632372093023296</v>
      </c>
      <c r="GW230" s="59">
        <f t="shared" si="82"/>
        <v>0</v>
      </c>
      <c r="GX230" s="59">
        <f t="shared" si="82"/>
        <v>6.9632372093023296</v>
      </c>
      <c r="GY230" s="59">
        <f t="shared" si="82"/>
        <v>0</v>
      </c>
      <c r="GZ230" s="59">
        <f t="shared" si="82"/>
        <v>6.9632372093023296</v>
      </c>
      <c r="HA230" s="59">
        <f t="shared" si="82"/>
        <v>0</v>
      </c>
      <c r="HC230" s="17"/>
    </row>
    <row r="231" spans="1:211">
      <c r="A231" t="str">
        <f t="shared" si="62"/>
        <v>태양광</v>
      </c>
      <c r="B231" s="48">
        <v>18</v>
      </c>
      <c r="C231" s="48" t="str">
        <f t="shared" si="39"/>
        <v>'2050</v>
      </c>
      <c r="D231" s="48" t="str">
        <f t="shared" si="40"/>
        <v>ELC82PP-SPV1N</v>
      </c>
      <c r="E231" s="48" t="str">
        <f t="shared" si="41"/>
        <v>RENELCSPV</v>
      </c>
      <c r="F231" s="59">
        <f t="shared" si="63"/>
        <v>0</v>
      </c>
      <c r="G231" s="59">
        <f t="shared" si="63"/>
        <v>0</v>
      </c>
      <c r="H231" s="59">
        <f t="shared" si="63"/>
        <v>0</v>
      </c>
      <c r="I231" s="59">
        <f t="shared" si="63"/>
        <v>0</v>
      </c>
      <c r="J231" s="59">
        <f t="shared" si="63"/>
        <v>0</v>
      </c>
      <c r="K231" s="59">
        <f t="shared" si="63"/>
        <v>0</v>
      </c>
      <c r="L231" s="59">
        <f t="shared" si="63"/>
        <v>21.937960923627902</v>
      </c>
      <c r="M231" s="59">
        <f t="shared" si="63"/>
        <v>241.567433040586</v>
      </c>
      <c r="N231" s="59">
        <f t="shared" si="63"/>
        <v>1082.54342368638</v>
      </c>
      <c r="O231" s="59">
        <f t="shared" si="63"/>
        <v>2592.2149487497099</v>
      </c>
      <c r="P231" s="59">
        <f t="shared" si="64"/>
        <v>4088.39387825637</v>
      </c>
      <c r="Q231" s="59">
        <f t="shared" si="64"/>
        <v>5414.7285146213699</v>
      </c>
      <c r="R231" s="59">
        <f t="shared" si="64"/>
        <v>6237.58944641793</v>
      </c>
      <c r="S231" s="59">
        <f t="shared" si="64"/>
        <v>6208.4929139628402</v>
      </c>
      <c r="T231" s="59">
        <f t="shared" si="64"/>
        <v>6457.3063705431196</v>
      </c>
      <c r="U231" s="59">
        <f t="shared" si="64"/>
        <v>5651.4236214887196</v>
      </c>
      <c r="V231" s="59">
        <f t="shared" si="64"/>
        <v>4802.9017718464102</v>
      </c>
      <c r="W231" s="59">
        <f t="shared" si="64"/>
        <v>3382.8560620826902</v>
      </c>
      <c r="X231" s="59">
        <f t="shared" si="64"/>
        <v>1819.7388668420999</v>
      </c>
      <c r="Y231" s="59">
        <f t="shared" si="64"/>
        <v>638.44963271132303</v>
      </c>
      <c r="Z231" s="59">
        <f t="shared" si="65"/>
        <v>122.582729261183</v>
      </c>
      <c r="AA231" s="59">
        <f t="shared" si="65"/>
        <v>0</v>
      </c>
      <c r="AB231" s="59">
        <f t="shared" si="65"/>
        <v>0</v>
      </c>
      <c r="AC231" s="59">
        <f t="shared" si="65"/>
        <v>0</v>
      </c>
      <c r="AD231" s="59">
        <f t="shared" si="65"/>
        <v>0</v>
      </c>
      <c r="AE231" s="59">
        <f t="shared" si="65"/>
        <v>0</v>
      </c>
      <c r="AF231" s="59">
        <f t="shared" si="65"/>
        <v>0</v>
      </c>
      <c r="AG231" s="59">
        <f t="shared" si="65"/>
        <v>0</v>
      </c>
      <c r="AH231" s="59">
        <f t="shared" si="65"/>
        <v>0</v>
      </c>
      <c r="AI231" s="59">
        <f t="shared" si="65"/>
        <v>0</v>
      </c>
      <c r="AJ231" s="59">
        <f t="shared" si="66"/>
        <v>0</v>
      </c>
      <c r="AK231" s="59">
        <f t="shared" si="66"/>
        <v>9.8436943799120495</v>
      </c>
      <c r="AL231" s="59">
        <f t="shared" si="66"/>
        <v>115.853590740917</v>
      </c>
      <c r="AM231" s="59">
        <f t="shared" si="66"/>
        <v>499.75195180479699</v>
      </c>
      <c r="AN231" s="59">
        <f t="shared" si="66"/>
        <v>1174.7228075225701</v>
      </c>
      <c r="AO231" s="59">
        <f t="shared" si="66"/>
        <v>1763.2853593488001</v>
      </c>
      <c r="AP231" s="59">
        <f t="shared" si="66"/>
        <v>2279.6875112348998</v>
      </c>
      <c r="AQ231" s="59">
        <f t="shared" si="66"/>
        <v>2638.70494809621</v>
      </c>
      <c r="AR231" s="59">
        <f t="shared" si="66"/>
        <v>2783.24309857871</v>
      </c>
      <c r="AS231" s="59">
        <f t="shared" si="66"/>
        <v>2543.4710658036302</v>
      </c>
      <c r="AT231" s="59">
        <f t="shared" si="67"/>
        <v>2401.20365713917</v>
      </c>
      <c r="AU231" s="59">
        <f t="shared" si="67"/>
        <v>1980.6245220727301</v>
      </c>
      <c r="AV231" s="59">
        <f t="shared" si="67"/>
        <v>1388.5500420947001</v>
      </c>
      <c r="AW231" s="59">
        <f t="shared" si="67"/>
        <v>742.86432015098001</v>
      </c>
      <c r="AX231" s="59">
        <f t="shared" si="67"/>
        <v>256.479430383286</v>
      </c>
      <c r="AY231" s="59">
        <f t="shared" si="67"/>
        <v>44.9400968872568</v>
      </c>
      <c r="AZ231" s="59">
        <f t="shared" si="67"/>
        <v>0</v>
      </c>
      <c r="BA231" s="59">
        <f t="shared" si="67"/>
        <v>0</v>
      </c>
      <c r="BB231" s="59">
        <f t="shared" si="67"/>
        <v>0</v>
      </c>
      <c r="BC231" s="59">
        <f t="shared" si="67"/>
        <v>0</v>
      </c>
      <c r="BD231" s="59">
        <f t="shared" si="68"/>
        <v>0</v>
      </c>
      <c r="BE231" s="59">
        <f t="shared" si="68"/>
        <v>0</v>
      </c>
      <c r="BF231" s="59">
        <f t="shared" si="68"/>
        <v>0</v>
      </c>
      <c r="BG231" s="59">
        <f t="shared" si="68"/>
        <v>0</v>
      </c>
      <c r="BH231" s="59">
        <f t="shared" si="68"/>
        <v>0</v>
      </c>
      <c r="BI231" s="59">
        <f t="shared" si="68"/>
        <v>0</v>
      </c>
      <c r="BJ231" s="59">
        <f t="shared" si="68"/>
        <v>0</v>
      </c>
      <c r="BK231" s="59">
        <f t="shared" si="68"/>
        <v>0</v>
      </c>
      <c r="BL231" s="59">
        <f t="shared" si="68"/>
        <v>8.40758489523758</v>
      </c>
      <c r="BM231" s="59">
        <f t="shared" si="68"/>
        <v>169.28435945722799</v>
      </c>
      <c r="BN231" s="59">
        <f t="shared" si="69"/>
        <v>807.63946572935299</v>
      </c>
      <c r="BO231" s="59">
        <f t="shared" si="69"/>
        <v>1824.08347056976</v>
      </c>
      <c r="BP231" s="59">
        <f t="shared" si="69"/>
        <v>2770.4901573567699</v>
      </c>
      <c r="BQ231" s="59">
        <f t="shared" si="69"/>
        <v>3271.6184622826099</v>
      </c>
      <c r="BR231" s="59">
        <f t="shared" si="69"/>
        <v>3420.3466326503299</v>
      </c>
      <c r="BS231" s="59">
        <f t="shared" si="69"/>
        <v>3084.63869319984</v>
      </c>
      <c r="BT231" s="59">
        <f t="shared" si="69"/>
        <v>2579.1027167469301</v>
      </c>
      <c r="BU231" s="59">
        <f t="shared" si="69"/>
        <v>1823.6821847625999</v>
      </c>
      <c r="BV231" s="59">
        <f t="shared" si="69"/>
        <v>916.18080421521495</v>
      </c>
      <c r="BW231" s="59">
        <f t="shared" si="69"/>
        <v>163.54338347410601</v>
      </c>
      <c r="BX231" s="59">
        <f t="shared" si="70"/>
        <v>6.0840106247292702</v>
      </c>
      <c r="BY231" s="59">
        <f t="shared" si="70"/>
        <v>0</v>
      </c>
      <c r="BZ231" s="59">
        <f t="shared" si="70"/>
        <v>0</v>
      </c>
      <c r="CA231" s="59">
        <f t="shared" si="70"/>
        <v>0</v>
      </c>
      <c r="CB231" s="59">
        <f t="shared" si="70"/>
        <v>0</v>
      </c>
      <c r="CC231" s="59">
        <f t="shared" si="70"/>
        <v>0</v>
      </c>
      <c r="CD231" s="59">
        <f t="shared" si="70"/>
        <v>0</v>
      </c>
      <c r="CE231" s="59">
        <f t="shared" si="70"/>
        <v>0</v>
      </c>
      <c r="CF231" s="59">
        <f t="shared" si="70"/>
        <v>0</v>
      </c>
      <c r="CG231" s="59">
        <f t="shared" si="70"/>
        <v>0</v>
      </c>
      <c r="CH231" s="59">
        <f t="shared" si="71"/>
        <v>0</v>
      </c>
      <c r="CI231" s="59">
        <f t="shared" si="71"/>
        <v>0</v>
      </c>
      <c r="CJ231" s="59">
        <f t="shared" si="71"/>
        <v>0</v>
      </c>
      <c r="CK231" s="59">
        <f t="shared" si="71"/>
        <v>6.5777155937820204</v>
      </c>
      <c r="CL231" s="59">
        <f t="shared" si="71"/>
        <v>102.245395971978</v>
      </c>
      <c r="CM231" s="59">
        <f t="shared" si="71"/>
        <v>514.069245387519</v>
      </c>
      <c r="CN231" s="59">
        <f t="shared" si="71"/>
        <v>1121.5662858957701</v>
      </c>
      <c r="CO231" s="59">
        <f t="shared" si="71"/>
        <v>1676.33428103092</v>
      </c>
      <c r="CP231" s="59">
        <f t="shared" si="71"/>
        <v>1957.46930746475</v>
      </c>
      <c r="CQ231" s="59">
        <f t="shared" si="71"/>
        <v>1924.3799360724399</v>
      </c>
      <c r="CR231" s="59">
        <f t="shared" si="72"/>
        <v>1825.5549522092299</v>
      </c>
      <c r="CS231" s="59">
        <f t="shared" si="72"/>
        <v>1530.0874296921199</v>
      </c>
      <c r="CT231" s="59">
        <f t="shared" si="72"/>
        <v>1098.59274869559</v>
      </c>
      <c r="CU231" s="59">
        <f t="shared" si="72"/>
        <v>514.92781037028703</v>
      </c>
      <c r="CV231" s="59">
        <f t="shared" si="72"/>
        <v>109.20738863466001</v>
      </c>
      <c r="CW231" s="59">
        <f t="shared" si="72"/>
        <v>1.0455105838537699</v>
      </c>
      <c r="CX231" s="59">
        <f t="shared" si="72"/>
        <v>0</v>
      </c>
      <c r="CY231" s="59">
        <f t="shared" si="72"/>
        <v>0</v>
      </c>
      <c r="CZ231" s="59">
        <f t="shared" si="72"/>
        <v>0</v>
      </c>
      <c r="DA231" s="59">
        <f t="shared" si="72"/>
        <v>0</v>
      </c>
      <c r="DB231" s="59">
        <f t="shared" si="73"/>
        <v>0</v>
      </c>
      <c r="DC231" s="59">
        <f t="shared" si="73"/>
        <v>0</v>
      </c>
      <c r="DD231" s="59">
        <f t="shared" si="73"/>
        <v>0</v>
      </c>
      <c r="DE231" s="59">
        <f t="shared" si="73"/>
        <v>0</v>
      </c>
      <c r="DF231" s="59">
        <f t="shared" si="73"/>
        <v>0</v>
      </c>
      <c r="DG231" s="59">
        <f t="shared" si="73"/>
        <v>0</v>
      </c>
      <c r="DH231" s="59">
        <f t="shared" si="73"/>
        <v>0</v>
      </c>
      <c r="DI231" s="59">
        <f t="shared" si="73"/>
        <v>0</v>
      </c>
      <c r="DJ231" s="59">
        <f t="shared" si="73"/>
        <v>0</v>
      </c>
      <c r="DK231" s="59">
        <f t="shared" si="73"/>
        <v>0</v>
      </c>
      <c r="DL231" s="59">
        <f t="shared" si="74"/>
        <v>82.189835762671095</v>
      </c>
      <c r="DM231" s="59">
        <f t="shared" si="74"/>
        <v>634.82692198108998</v>
      </c>
      <c r="DN231" s="59">
        <f t="shared" si="74"/>
        <v>2165.9529383459098</v>
      </c>
      <c r="DO231" s="59">
        <f t="shared" si="74"/>
        <v>4050.5771312655702</v>
      </c>
      <c r="DP231" s="59">
        <f t="shared" si="74"/>
        <v>5452.5433048546602</v>
      </c>
      <c r="DQ231" s="59">
        <f t="shared" si="74"/>
        <v>6056.4185377515196</v>
      </c>
      <c r="DR231" s="59">
        <f t="shared" si="74"/>
        <v>5910.7797864355798</v>
      </c>
      <c r="DS231" s="59">
        <f t="shared" si="74"/>
        <v>5136.8237937792701</v>
      </c>
      <c r="DT231" s="59">
        <f t="shared" si="74"/>
        <v>3754.6323104384401</v>
      </c>
      <c r="DU231" s="59">
        <f t="shared" si="74"/>
        <v>1848.88236147716</v>
      </c>
      <c r="DV231" s="59">
        <f t="shared" si="75"/>
        <v>508.369210792074</v>
      </c>
      <c r="DW231" s="59">
        <f t="shared" si="75"/>
        <v>29.549446556267899</v>
      </c>
      <c r="DX231" s="59">
        <f t="shared" si="75"/>
        <v>0</v>
      </c>
      <c r="DY231" s="59">
        <f t="shared" si="75"/>
        <v>0</v>
      </c>
      <c r="DZ231" s="59">
        <f t="shared" si="75"/>
        <v>0</v>
      </c>
      <c r="EA231" s="59">
        <f t="shared" si="75"/>
        <v>0</v>
      </c>
      <c r="EB231" s="59">
        <f t="shared" si="75"/>
        <v>0</v>
      </c>
      <c r="EC231" s="59">
        <f t="shared" si="75"/>
        <v>0</v>
      </c>
      <c r="ED231" s="59">
        <f t="shared" si="75"/>
        <v>0</v>
      </c>
      <c r="EE231" s="59">
        <f t="shared" si="75"/>
        <v>0</v>
      </c>
      <c r="EF231" s="59">
        <f t="shared" si="76"/>
        <v>0</v>
      </c>
      <c r="EG231" s="59">
        <f t="shared" si="76"/>
        <v>0</v>
      </c>
      <c r="EH231" s="59">
        <f t="shared" si="76"/>
        <v>0</v>
      </c>
      <c r="EI231" s="59">
        <f t="shared" si="76"/>
        <v>0</v>
      </c>
      <c r="EJ231" s="59">
        <f t="shared" si="76"/>
        <v>0</v>
      </c>
      <c r="EK231" s="59">
        <f t="shared" si="76"/>
        <v>36.499247114531201</v>
      </c>
      <c r="EL231" s="59">
        <f t="shared" si="76"/>
        <v>269.06679981682498</v>
      </c>
      <c r="EM231" s="59">
        <f t="shared" si="76"/>
        <v>860.49073318625904</v>
      </c>
      <c r="EN231" s="59">
        <f t="shared" si="76"/>
        <v>1636.6524431037001</v>
      </c>
      <c r="EO231" s="59">
        <f t="shared" si="76"/>
        <v>2247.03735664129</v>
      </c>
      <c r="EP231" s="59">
        <f t="shared" si="77"/>
        <v>2578.2992420137698</v>
      </c>
      <c r="EQ231" s="59">
        <f t="shared" si="77"/>
        <v>2490.25990548667</v>
      </c>
      <c r="ER231" s="59">
        <f t="shared" si="77"/>
        <v>2253.9359804649598</v>
      </c>
      <c r="ES231" s="59">
        <f t="shared" si="77"/>
        <v>1563.59253679312</v>
      </c>
      <c r="ET231" s="59">
        <f t="shared" si="77"/>
        <v>810.16353238363695</v>
      </c>
      <c r="EU231" s="59">
        <f t="shared" si="77"/>
        <v>184.78895328259901</v>
      </c>
      <c r="EV231" s="59">
        <f t="shared" si="77"/>
        <v>12.6662418127405</v>
      </c>
      <c r="EW231" s="59">
        <f t="shared" si="77"/>
        <v>0</v>
      </c>
      <c r="EX231" s="59">
        <f t="shared" si="77"/>
        <v>0</v>
      </c>
      <c r="EY231" s="59">
        <f t="shared" si="77"/>
        <v>0</v>
      </c>
      <c r="EZ231" s="59">
        <f t="shared" si="78"/>
        <v>0</v>
      </c>
      <c r="FA231" s="59">
        <f t="shared" si="78"/>
        <v>0</v>
      </c>
      <c r="FB231" s="59">
        <f t="shared" si="78"/>
        <v>0</v>
      </c>
      <c r="FC231" s="59">
        <f t="shared" si="78"/>
        <v>0</v>
      </c>
      <c r="FD231" s="59">
        <f t="shared" si="78"/>
        <v>0</v>
      </c>
      <c r="FE231" s="59">
        <f t="shared" si="78"/>
        <v>0</v>
      </c>
      <c r="FF231" s="59">
        <f t="shared" si="78"/>
        <v>0</v>
      </c>
      <c r="FG231" s="59">
        <f t="shared" si="78"/>
        <v>0</v>
      </c>
      <c r="FH231" s="59">
        <f t="shared" si="78"/>
        <v>0</v>
      </c>
      <c r="FI231" s="59">
        <f t="shared" si="78"/>
        <v>11.2709231959359</v>
      </c>
      <c r="FJ231" s="59">
        <f t="shared" si="79"/>
        <v>123.651419895413</v>
      </c>
      <c r="FK231" s="59">
        <f t="shared" si="79"/>
        <v>661.81452141135901</v>
      </c>
      <c r="FL231" s="59">
        <f t="shared" si="79"/>
        <v>1754.98449299718</v>
      </c>
      <c r="FM231" s="59">
        <f t="shared" si="79"/>
        <v>2981.0261258150799</v>
      </c>
      <c r="FN231" s="59">
        <f t="shared" si="79"/>
        <v>3891.6697578667099</v>
      </c>
      <c r="FO231" s="59">
        <f t="shared" si="79"/>
        <v>4440.0079983789901</v>
      </c>
      <c r="FP231" s="59">
        <f t="shared" si="79"/>
        <v>4780.3272626562803</v>
      </c>
      <c r="FQ231" s="59">
        <f t="shared" si="79"/>
        <v>4595.4919492729196</v>
      </c>
      <c r="FR231" s="59">
        <f t="shared" si="79"/>
        <v>4044.5081726216099</v>
      </c>
      <c r="FS231" s="59">
        <f t="shared" si="79"/>
        <v>3117.73303174579</v>
      </c>
      <c r="FT231" s="59">
        <f t="shared" si="80"/>
        <v>2244.2521381207598</v>
      </c>
      <c r="FU231" s="59">
        <f t="shared" si="80"/>
        <v>1021.6778795916</v>
      </c>
      <c r="FV231" s="59">
        <f t="shared" si="80"/>
        <v>280.84949035872899</v>
      </c>
      <c r="FW231" s="59">
        <f t="shared" si="80"/>
        <v>28.662583849664699</v>
      </c>
      <c r="FX231" s="59">
        <f t="shared" si="80"/>
        <v>0</v>
      </c>
      <c r="FY231" s="59">
        <f t="shared" si="80"/>
        <v>0</v>
      </c>
      <c r="FZ231" s="59">
        <f t="shared" si="80"/>
        <v>0</v>
      </c>
      <c r="GA231" s="59">
        <f t="shared" si="80"/>
        <v>0</v>
      </c>
      <c r="GB231" s="59">
        <f t="shared" si="80"/>
        <v>0</v>
      </c>
      <c r="GC231" s="59">
        <f t="shared" si="80"/>
        <v>0</v>
      </c>
      <c r="GD231" s="59">
        <f t="shared" si="81"/>
        <v>0</v>
      </c>
      <c r="GE231" s="59">
        <f t="shared" si="81"/>
        <v>0</v>
      </c>
      <c r="GF231" s="59">
        <f t="shared" si="81"/>
        <v>0</v>
      </c>
      <c r="GG231" s="59">
        <f t="shared" si="81"/>
        <v>0</v>
      </c>
      <c r="GH231" s="59">
        <f t="shared" si="81"/>
        <v>6.3109944946474101</v>
      </c>
      <c r="GI231" s="59">
        <f t="shared" si="81"/>
        <v>68.376934055344293</v>
      </c>
      <c r="GJ231" s="59">
        <f t="shared" si="81"/>
        <v>349.30469471404598</v>
      </c>
      <c r="GK231" s="59">
        <f t="shared" si="81"/>
        <v>948.54933624873604</v>
      </c>
      <c r="GL231" s="59">
        <f t="shared" si="81"/>
        <v>1546.6741104145899</v>
      </c>
      <c r="GM231" s="59">
        <f t="shared" si="81"/>
        <v>2041.2472777178</v>
      </c>
      <c r="GN231" s="59">
        <f t="shared" si="82"/>
        <v>2314.7875262176299</v>
      </c>
      <c r="GO231" s="59">
        <f t="shared" si="82"/>
        <v>2380.8741508799599</v>
      </c>
      <c r="GP231" s="59">
        <f t="shared" si="82"/>
        <v>2381.9795683472498</v>
      </c>
      <c r="GQ231" s="59">
        <f t="shared" si="82"/>
        <v>2139.15258555634</v>
      </c>
      <c r="GR231" s="59">
        <f t="shared" si="82"/>
        <v>1819.95064821144</v>
      </c>
      <c r="GS231" s="59">
        <f t="shared" si="82"/>
        <v>1130.2929727832</v>
      </c>
      <c r="GT231" s="59">
        <f t="shared" si="82"/>
        <v>545.18394742341502</v>
      </c>
      <c r="GU231" s="59">
        <f t="shared" si="82"/>
        <v>153.10393169556201</v>
      </c>
      <c r="GV231" s="59">
        <f t="shared" si="82"/>
        <v>14.175353404119299</v>
      </c>
      <c r="GW231" s="59">
        <f t="shared" si="82"/>
        <v>0</v>
      </c>
      <c r="GX231" s="59">
        <f t="shared" si="82"/>
        <v>0</v>
      </c>
      <c r="GY231" s="59">
        <f t="shared" si="82"/>
        <v>0</v>
      </c>
      <c r="GZ231" s="59">
        <f t="shared" si="82"/>
        <v>0</v>
      </c>
      <c r="HA231" s="59">
        <f t="shared" si="82"/>
        <v>0</v>
      </c>
      <c r="HC231" s="17"/>
    </row>
    <row r="232" spans="1:211">
      <c r="A232" t="str">
        <f t="shared" si="62"/>
        <v>기타재생</v>
      </c>
      <c r="B232" s="48">
        <v>19</v>
      </c>
      <c r="C232" s="48" t="str">
        <f t="shared" si="39"/>
        <v>'2050</v>
      </c>
      <c r="D232" s="48" t="str">
        <f t="shared" si="40"/>
        <v>ELC83PP-BMS1E</v>
      </c>
      <c r="E232" s="48" t="str">
        <f t="shared" si="41"/>
        <v>ELC</v>
      </c>
      <c r="F232" s="59">
        <f t="shared" si="63"/>
        <v>0</v>
      </c>
      <c r="G232" s="59">
        <f t="shared" si="63"/>
        <v>0</v>
      </c>
      <c r="H232" s="59">
        <f t="shared" si="63"/>
        <v>35.330102966511703</v>
      </c>
      <c r="I232" s="59">
        <f t="shared" si="63"/>
        <v>35.330102966511703</v>
      </c>
      <c r="J232" s="59">
        <f t="shared" si="63"/>
        <v>35.330102966511703</v>
      </c>
      <c r="K232" s="59">
        <f t="shared" si="63"/>
        <v>35.330102966511703</v>
      </c>
      <c r="L232" s="59">
        <f t="shared" si="63"/>
        <v>35.330102966511703</v>
      </c>
      <c r="M232" s="59">
        <f t="shared" si="63"/>
        <v>35.330102966511703</v>
      </c>
      <c r="N232" s="59">
        <f t="shared" si="63"/>
        <v>35.330102966511703</v>
      </c>
      <c r="O232" s="59">
        <f t="shared" si="63"/>
        <v>35.330102966511703</v>
      </c>
      <c r="P232" s="59">
        <f t="shared" si="64"/>
        <v>35.330102966511703</v>
      </c>
      <c r="Q232" s="59">
        <f t="shared" si="64"/>
        <v>35.330102966511703</v>
      </c>
      <c r="R232" s="59">
        <f t="shared" si="64"/>
        <v>35.330102966511703</v>
      </c>
      <c r="S232" s="59">
        <f t="shared" si="64"/>
        <v>35.330102966511703</v>
      </c>
      <c r="T232" s="59">
        <f t="shared" si="64"/>
        <v>35.330102966511703</v>
      </c>
      <c r="U232" s="59">
        <f t="shared" si="64"/>
        <v>35.330102966511703</v>
      </c>
      <c r="V232" s="59">
        <f t="shared" si="64"/>
        <v>35.330102966511703</v>
      </c>
      <c r="W232" s="59">
        <f t="shared" si="64"/>
        <v>35.330102966511703</v>
      </c>
      <c r="X232" s="59">
        <f t="shared" si="64"/>
        <v>35.330102966511703</v>
      </c>
      <c r="Y232" s="59">
        <f t="shared" si="64"/>
        <v>35.330102966511703</v>
      </c>
      <c r="Z232" s="59">
        <f t="shared" si="65"/>
        <v>35.330102966511703</v>
      </c>
      <c r="AA232" s="59">
        <f t="shared" si="65"/>
        <v>35.330102966511703</v>
      </c>
      <c r="AB232" s="59">
        <f t="shared" si="65"/>
        <v>35.330102966511703</v>
      </c>
      <c r="AC232" s="59">
        <f t="shared" si="65"/>
        <v>35.330102966511703</v>
      </c>
      <c r="AD232" s="59">
        <f t="shared" si="65"/>
        <v>35.330102966511703</v>
      </c>
      <c r="AE232" s="59">
        <f t="shared" si="65"/>
        <v>35.330102966511703</v>
      </c>
      <c r="AF232" s="59">
        <f t="shared" si="65"/>
        <v>0</v>
      </c>
      <c r="AG232" s="59">
        <f t="shared" si="65"/>
        <v>16.175227864186098</v>
      </c>
      <c r="AH232" s="59">
        <f t="shared" si="65"/>
        <v>16.175227864186098</v>
      </c>
      <c r="AI232" s="59">
        <f t="shared" si="65"/>
        <v>16.175227864186098</v>
      </c>
      <c r="AJ232" s="59">
        <f t="shared" si="66"/>
        <v>16.175227864186098</v>
      </c>
      <c r="AK232" s="59">
        <f t="shared" si="66"/>
        <v>16.175227864186098</v>
      </c>
      <c r="AL232" s="59">
        <f t="shared" si="66"/>
        <v>16.175227864186098</v>
      </c>
      <c r="AM232" s="59">
        <f t="shared" si="66"/>
        <v>16.175227864186098</v>
      </c>
      <c r="AN232" s="59">
        <f t="shared" si="66"/>
        <v>16.175227864186098</v>
      </c>
      <c r="AO232" s="59">
        <f t="shared" si="66"/>
        <v>16.175227864186098</v>
      </c>
      <c r="AP232" s="59">
        <f t="shared" si="66"/>
        <v>16.175227864186098</v>
      </c>
      <c r="AQ232" s="59">
        <f t="shared" si="66"/>
        <v>16.175227864186098</v>
      </c>
      <c r="AR232" s="59">
        <f t="shared" si="66"/>
        <v>16.175227864186098</v>
      </c>
      <c r="AS232" s="59">
        <f t="shared" si="66"/>
        <v>16.175227864186098</v>
      </c>
      <c r="AT232" s="59">
        <f t="shared" si="67"/>
        <v>16.175227864186098</v>
      </c>
      <c r="AU232" s="59">
        <f t="shared" si="67"/>
        <v>16.175227864186098</v>
      </c>
      <c r="AV232" s="59">
        <f t="shared" si="67"/>
        <v>16.175227864186098</v>
      </c>
      <c r="AW232" s="59">
        <f t="shared" si="67"/>
        <v>16.175227864186098</v>
      </c>
      <c r="AX232" s="59">
        <f t="shared" si="67"/>
        <v>16.175227864186098</v>
      </c>
      <c r="AY232" s="59">
        <f t="shared" si="67"/>
        <v>16.175227864186098</v>
      </c>
      <c r="AZ232" s="59">
        <f t="shared" si="67"/>
        <v>16.175227864186098</v>
      </c>
      <c r="BA232" s="59">
        <f t="shared" si="67"/>
        <v>16.175227864186098</v>
      </c>
      <c r="BB232" s="59">
        <f t="shared" si="67"/>
        <v>16.175227864186098</v>
      </c>
      <c r="BC232" s="59">
        <f t="shared" si="67"/>
        <v>16.175227864186098</v>
      </c>
      <c r="BD232" s="59">
        <f t="shared" si="68"/>
        <v>16.175227864186098</v>
      </c>
      <c r="BE232" s="59">
        <f t="shared" si="68"/>
        <v>0</v>
      </c>
      <c r="BF232" s="59">
        <f t="shared" si="68"/>
        <v>0</v>
      </c>
      <c r="BG232" s="59">
        <f t="shared" si="68"/>
        <v>18.30354732</v>
      </c>
      <c r="BH232" s="59">
        <f t="shared" si="68"/>
        <v>18.30354732</v>
      </c>
      <c r="BI232" s="59">
        <f t="shared" si="68"/>
        <v>18.30354732</v>
      </c>
      <c r="BJ232" s="59">
        <f t="shared" si="68"/>
        <v>18.30354732</v>
      </c>
      <c r="BK232" s="59">
        <f t="shared" si="68"/>
        <v>18.30354732</v>
      </c>
      <c r="BL232" s="59">
        <f t="shared" si="68"/>
        <v>18.30354732</v>
      </c>
      <c r="BM232" s="59">
        <f t="shared" si="68"/>
        <v>18.30354732</v>
      </c>
      <c r="BN232" s="59">
        <f t="shared" si="69"/>
        <v>18.30354732</v>
      </c>
      <c r="BO232" s="59">
        <f t="shared" si="69"/>
        <v>18.30354732</v>
      </c>
      <c r="BP232" s="59">
        <f t="shared" si="69"/>
        <v>18.30354732</v>
      </c>
      <c r="BQ232" s="59">
        <f t="shared" si="69"/>
        <v>18.303547320002501</v>
      </c>
      <c r="BR232" s="59">
        <f t="shared" si="69"/>
        <v>18.30354732</v>
      </c>
      <c r="BS232" s="59">
        <f t="shared" si="69"/>
        <v>18.30354732</v>
      </c>
      <c r="BT232" s="59">
        <f t="shared" si="69"/>
        <v>18.30354732</v>
      </c>
      <c r="BU232" s="59">
        <f t="shared" si="69"/>
        <v>18.30354732</v>
      </c>
      <c r="BV232" s="59">
        <f t="shared" si="69"/>
        <v>18.30354732</v>
      </c>
      <c r="BW232" s="59">
        <f t="shared" si="69"/>
        <v>18.30354732</v>
      </c>
      <c r="BX232" s="59">
        <f t="shared" si="70"/>
        <v>18.30354732</v>
      </c>
      <c r="BY232" s="59">
        <f t="shared" si="70"/>
        <v>18.30354732</v>
      </c>
      <c r="BZ232" s="59">
        <f t="shared" si="70"/>
        <v>18.30354732</v>
      </c>
      <c r="CA232" s="59">
        <f t="shared" si="70"/>
        <v>18.30354732</v>
      </c>
      <c r="CB232" s="59">
        <f t="shared" si="70"/>
        <v>18.30354732</v>
      </c>
      <c r="CC232" s="59">
        <f t="shared" si="70"/>
        <v>18.30354732</v>
      </c>
      <c r="CD232" s="59">
        <f t="shared" si="70"/>
        <v>18.30354732</v>
      </c>
      <c r="CE232" s="59">
        <f t="shared" si="70"/>
        <v>0</v>
      </c>
      <c r="CF232" s="59">
        <f t="shared" si="70"/>
        <v>9.7902694967442105</v>
      </c>
      <c r="CG232" s="59">
        <f t="shared" si="70"/>
        <v>9.7902694967442105</v>
      </c>
      <c r="CH232" s="59">
        <f t="shared" si="71"/>
        <v>9.7902694967442105</v>
      </c>
      <c r="CI232" s="59">
        <f t="shared" si="71"/>
        <v>9.7902694967442105</v>
      </c>
      <c r="CJ232" s="59">
        <f t="shared" si="71"/>
        <v>9.7902694967442105</v>
      </c>
      <c r="CK232" s="59">
        <f t="shared" si="71"/>
        <v>9.7902694967442105</v>
      </c>
      <c r="CL232" s="59">
        <f t="shared" si="71"/>
        <v>9.7902694967442105</v>
      </c>
      <c r="CM232" s="59">
        <f t="shared" si="71"/>
        <v>9.7902694967442105</v>
      </c>
      <c r="CN232" s="59">
        <f t="shared" si="71"/>
        <v>9.7902694967442105</v>
      </c>
      <c r="CO232" s="59">
        <f t="shared" si="71"/>
        <v>9.7902694967442105</v>
      </c>
      <c r="CP232" s="59">
        <f t="shared" si="71"/>
        <v>9.7902694967442105</v>
      </c>
      <c r="CQ232" s="59">
        <f t="shared" si="71"/>
        <v>9.7902694967442105</v>
      </c>
      <c r="CR232" s="59">
        <f t="shared" si="72"/>
        <v>9.7902694967442105</v>
      </c>
      <c r="CS232" s="59">
        <f t="shared" si="72"/>
        <v>9.7902694967442105</v>
      </c>
      <c r="CT232" s="59">
        <f t="shared" si="72"/>
        <v>9.7902694967442105</v>
      </c>
      <c r="CU232" s="59">
        <f t="shared" si="72"/>
        <v>9.7902694967442105</v>
      </c>
      <c r="CV232" s="59">
        <f t="shared" si="72"/>
        <v>9.7902694967442105</v>
      </c>
      <c r="CW232" s="59">
        <f t="shared" si="72"/>
        <v>9.7902694967442105</v>
      </c>
      <c r="CX232" s="59">
        <f t="shared" si="72"/>
        <v>9.7902694967442105</v>
      </c>
      <c r="CY232" s="59">
        <f t="shared" si="72"/>
        <v>9.7902694967442105</v>
      </c>
      <c r="CZ232" s="59">
        <f t="shared" si="72"/>
        <v>9.7902694967442105</v>
      </c>
      <c r="DA232" s="59">
        <f t="shared" si="72"/>
        <v>9.7902694967442105</v>
      </c>
      <c r="DB232" s="59">
        <f t="shared" si="73"/>
        <v>9.7902694967442105</v>
      </c>
      <c r="DC232" s="59">
        <f t="shared" si="73"/>
        <v>9.7902694967442105</v>
      </c>
      <c r="DD232" s="59">
        <f t="shared" si="73"/>
        <v>0</v>
      </c>
      <c r="DE232" s="59">
        <f t="shared" si="73"/>
        <v>0</v>
      </c>
      <c r="DF232" s="59">
        <f t="shared" si="73"/>
        <v>28.945144599069799</v>
      </c>
      <c r="DG232" s="59">
        <f t="shared" si="73"/>
        <v>28.945144599069799</v>
      </c>
      <c r="DH232" s="59">
        <f t="shared" si="73"/>
        <v>28.945144599069799</v>
      </c>
      <c r="DI232" s="59">
        <f t="shared" si="73"/>
        <v>28.945144599069799</v>
      </c>
      <c r="DJ232" s="59">
        <f t="shared" si="73"/>
        <v>28.945144599069799</v>
      </c>
      <c r="DK232" s="59">
        <f t="shared" si="73"/>
        <v>28.945144599069799</v>
      </c>
      <c r="DL232" s="59">
        <f t="shared" si="74"/>
        <v>28.945144599069799</v>
      </c>
      <c r="DM232" s="59">
        <f t="shared" si="74"/>
        <v>28.945144599069799</v>
      </c>
      <c r="DN232" s="59">
        <f t="shared" si="74"/>
        <v>28.945144599069799</v>
      </c>
      <c r="DO232" s="59">
        <f t="shared" si="74"/>
        <v>28.945144599069799</v>
      </c>
      <c r="DP232" s="59">
        <f t="shared" si="74"/>
        <v>28.945144599069799</v>
      </c>
      <c r="DQ232" s="59">
        <f t="shared" si="74"/>
        <v>28.945144599069799</v>
      </c>
      <c r="DR232" s="59">
        <f t="shared" si="74"/>
        <v>28.945144599069799</v>
      </c>
      <c r="DS232" s="59">
        <f t="shared" si="74"/>
        <v>28.945144599069799</v>
      </c>
      <c r="DT232" s="59">
        <f t="shared" si="74"/>
        <v>28.945144599069799</v>
      </c>
      <c r="DU232" s="59">
        <f t="shared" si="74"/>
        <v>28.945144599069799</v>
      </c>
      <c r="DV232" s="59">
        <f t="shared" si="75"/>
        <v>28.945144599069799</v>
      </c>
      <c r="DW232" s="59">
        <f t="shared" si="75"/>
        <v>28.945144599069799</v>
      </c>
      <c r="DX232" s="59">
        <f t="shared" si="75"/>
        <v>28.945144599069799</v>
      </c>
      <c r="DY232" s="59">
        <f t="shared" si="75"/>
        <v>28.945144599069799</v>
      </c>
      <c r="DZ232" s="59">
        <f t="shared" si="75"/>
        <v>28.945144599069799</v>
      </c>
      <c r="EA232" s="59">
        <f t="shared" si="75"/>
        <v>28.945144599069799</v>
      </c>
      <c r="EB232" s="59">
        <f t="shared" si="75"/>
        <v>28.945144599069799</v>
      </c>
      <c r="EC232" s="59">
        <f t="shared" si="75"/>
        <v>28.945144599069799</v>
      </c>
      <c r="ED232" s="59">
        <f t="shared" si="75"/>
        <v>0</v>
      </c>
      <c r="EE232" s="59">
        <f t="shared" si="75"/>
        <v>14.4725722995349</v>
      </c>
      <c r="EF232" s="59">
        <f t="shared" si="76"/>
        <v>14.4725722995349</v>
      </c>
      <c r="EG232" s="59">
        <f t="shared" si="76"/>
        <v>14.4725722995349</v>
      </c>
      <c r="EH232" s="59">
        <f t="shared" si="76"/>
        <v>14.4725722995349</v>
      </c>
      <c r="EI232" s="59">
        <f t="shared" si="76"/>
        <v>14.4725722995349</v>
      </c>
      <c r="EJ232" s="59">
        <f t="shared" si="76"/>
        <v>14.4725722995349</v>
      </c>
      <c r="EK232" s="59">
        <f t="shared" si="76"/>
        <v>14.4725722995349</v>
      </c>
      <c r="EL232" s="59">
        <f t="shared" si="76"/>
        <v>14.4725722995349</v>
      </c>
      <c r="EM232" s="59">
        <f t="shared" si="76"/>
        <v>14.4725722995349</v>
      </c>
      <c r="EN232" s="59">
        <f t="shared" si="76"/>
        <v>14.4725722995349</v>
      </c>
      <c r="EO232" s="59">
        <f t="shared" si="76"/>
        <v>14.4725722995349</v>
      </c>
      <c r="EP232" s="59">
        <f t="shared" si="77"/>
        <v>14.4725722995349</v>
      </c>
      <c r="EQ232" s="59">
        <f t="shared" si="77"/>
        <v>14.4725722995349</v>
      </c>
      <c r="ER232" s="59">
        <f t="shared" si="77"/>
        <v>14.4725722995349</v>
      </c>
      <c r="ES232" s="59">
        <f t="shared" si="77"/>
        <v>14.4725722995349</v>
      </c>
      <c r="ET232" s="59">
        <f t="shared" si="77"/>
        <v>14.4725722995349</v>
      </c>
      <c r="EU232" s="59">
        <f t="shared" si="77"/>
        <v>14.4725722995349</v>
      </c>
      <c r="EV232" s="59">
        <f t="shared" si="77"/>
        <v>14.4725722995349</v>
      </c>
      <c r="EW232" s="59">
        <f t="shared" si="77"/>
        <v>14.4725722995349</v>
      </c>
      <c r="EX232" s="59">
        <f t="shared" si="77"/>
        <v>14.4725722995349</v>
      </c>
      <c r="EY232" s="59">
        <f t="shared" si="77"/>
        <v>14.4725722995349</v>
      </c>
      <c r="EZ232" s="59">
        <f t="shared" si="78"/>
        <v>14.4725722995349</v>
      </c>
      <c r="FA232" s="59">
        <f t="shared" si="78"/>
        <v>14.4725722995349</v>
      </c>
      <c r="FB232" s="59">
        <f t="shared" si="78"/>
        <v>14.4725722995349</v>
      </c>
      <c r="FC232" s="59">
        <f t="shared" si="78"/>
        <v>0</v>
      </c>
      <c r="FD232" s="59">
        <f t="shared" si="78"/>
        <v>0</v>
      </c>
      <c r="FE232" s="59">
        <f t="shared" si="78"/>
        <v>22.1345223404651</v>
      </c>
      <c r="FF232" s="59">
        <f t="shared" si="78"/>
        <v>22.1345223404651</v>
      </c>
      <c r="FG232" s="59">
        <f t="shared" si="78"/>
        <v>22.1345223404651</v>
      </c>
      <c r="FH232" s="59">
        <f t="shared" si="78"/>
        <v>22.1345223404651</v>
      </c>
      <c r="FI232" s="59">
        <f t="shared" si="78"/>
        <v>22.1345223404651</v>
      </c>
      <c r="FJ232" s="59">
        <f t="shared" si="79"/>
        <v>22.1345223404651</v>
      </c>
      <c r="FK232" s="59">
        <f t="shared" si="79"/>
        <v>22.1345223404651</v>
      </c>
      <c r="FL232" s="59">
        <f t="shared" si="79"/>
        <v>22.1345223404651</v>
      </c>
      <c r="FM232" s="59">
        <f t="shared" si="79"/>
        <v>22.1345223404651</v>
      </c>
      <c r="FN232" s="59">
        <f t="shared" si="79"/>
        <v>22.1345223404651</v>
      </c>
      <c r="FO232" s="59">
        <f t="shared" si="79"/>
        <v>22.1345223404651</v>
      </c>
      <c r="FP232" s="59">
        <f t="shared" si="79"/>
        <v>22.1345223404651</v>
      </c>
      <c r="FQ232" s="59">
        <f t="shared" si="79"/>
        <v>22.1345223404651</v>
      </c>
      <c r="FR232" s="59">
        <f t="shared" si="79"/>
        <v>22.1345223404651</v>
      </c>
      <c r="FS232" s="59">
        <f t="shared" si="79"/>
        <v>22.1345223404651</v>
      </c>
      <c r="FT232" s="59">
        <f t="shared" si="80"/>
        <v>22.1345223404651</v>
      </c>
      <c r="FU232" s="59">
        <f t="shared" si="80"/>
        <v>22.1345223404651</v>
      </c>
      <c r="FV232" s="59">
        <f t="shared" si="80"/>
        <v>22.1345223404651</v>
      </c>
      <c r="FW232" s="59">
        <f t="shared" si="80"/>
        <v>22.1345223404651</v>
      </c>
      <c r="FX232" s="59">
        <f t="shared" si="80"/>
        <v>22.1345223404651</v>
      </c>
      <c r="FY232" s="59">
        <f t="shared" si="80"/>
        <v>22.1345223404651</v>
      </c>
      <c r="FZ232" s="59">
        <f t="shared" si="80"/>
        <v>22.1345223404651</v>
      </c>
      <c r="GA232" s="59">
        <f t="shared" si="80"/>
        <v>22.1345223404651</v>
      </c>
      <c r="GB232" s="59">
        <f t="shared" si="80"/>
        <v>22.1345223404651</v>
      </c>
      <c r="GC232" s="59">
        <f t="shared" si="80"/>
        <v>0</v>
      </c>
      <c r="GD232" s="59">
        <f t="shared" si="81"/>
        <v>10.215933387907</v>
      </c>
      <c r="GE232" s="59">
        <f t="shared" si="81"/>
        <v>10.215933387907</v>
      </c>
      <c r="GF232" s="59">
        <f t="shared" si="81"/>
        <v>10.215933387907</v>
      </c>
      <c r="GG232" s="59">
        <f t="shared" si="81"/>
        <v>10.215933387907</v>
      </c>
      <c r="GH232" s="59">
        <f t="shared" si="81"/>
        <v>10.215933387907</v>
      </c>
      <c r="GI232" s="59">
        <f t="shared" si="81"/>
        <v>10.215933387907</v>
      </c>
      <c r="GJ232" s="59">
        <f t="shared" si="81"/>
        <v>10.215933387907</v>
      </c>
      <c r="GK232" s="59">
        <f t="shared" si="81"/>
        <v>10.215933387907</v>
      </c>
      <c r="GL232" s="59">
        <f t="shared" si="81"/>
        <v>10.215933387907</v>
      </c>
      <c r="GM232" s="59">
        <f t="shared" si="81"/>
        <v>10.215933387907</v>
      </c>
      <c r="GN232" s="59">
        <f t="shared" si="82"/>
        <v>10.215933387907</v>
      </c>
      <c r="GO232" s="59">
        <f t="shared" si="82"/>
        <v>10.215933387907</v>
      </c>
      <c r="GP232" s="59">
        <f t="shared" si="82"/>
        <v>10.215933387907</v>
      </c>
      <c r="GQ232" s="59">
        <f t="shared" si="82"/>
        <v>10.215933387907</v>
      </c>
      <c r="GR232" s="59">
        <f t="shared" si="82"/>
        <v>10.215933387907</v>
      </c>
      <c r="GS232" s="59">
        <f t="shared" si="82"/>
        <v>10.215933387907</v>
      </c>
      <c r="GT232" s="59">
        <f t="shared" si="82"/>
        <v>10.215933387907</v>
      </c>
      <c r="GU232" s="59">
        <f t="shared" si="82"/>
        <v>10.215933387907</v>
      </c>
      <c r="GV232" s="59">
        <f t="shared" si="82"/>
        <v>10.215933387907</v>
      </c>
      <c r="GW232" s="59">
        <f t="shared" si="82"/>
        <v>10.215933387907</v>
      </c>
      <c r="GX232" s="59">
        <f t="shared" si="82"/>
        <v>10.215933387907</v>
      </c>
      <c r="GY232" s="59">
        <f t="shared" si="82"/>
        <v>10.215933387907</v>
      </c>
      <c r="GZ232" s="59">
        <f t="shared" si="82"/>
        <v>10.215933387907</v>
      </c>
      <c r="HA232" s="59">
        <f t="shared" si="82"/>
        <v>10.215933387907</v>
      </c>
      <c r="HC232" s="17"/>
    </row>
    <row r="233" spans="1:211">
      <c r="A233" t="str">
        <f t="shared" si="62"/>
        <v>기타재생</v>
      </c>
      <c r="B233" s="48">
        <v>20</v>
      </c>
      <c r="C233" s="48" t="str">
        <f t="shared" si="39"/>
        <v>'2050</v>
      </c>
      <c r="D233" s="48" t="str">
        <f t="shared" si="40"/>
        <v>ELC83PP-BMS1N</v>
      </c>
      <c r="E233" s="48" t="str">
        <f t="shared" si="41"/>
        <v>ELC</v>
      </c>
      <c r="F233" s="59">
        <f t="shared" si="63"/>
        <v>0</v>
      </c>
      <c r="G233" s="59">
        <f t="shared" si="63"/>
        <v>0</v>
      </c>
      <c r="H233" s="59">
        <f t="shared" si="63"/>
        <v>81.754329591627993</v>
      </c>
      <c r="I233" s="59">
        <f t="shared" si="63"/>
        <v>81.754329591627993</v>
      </c>
      <c r="J233" s="59">
        <f t="shared" si="63"/>
        <v>81.754329591627993</v>
      </c>
      <c r="K233" s="59">
        <f t="shared" si="63"/>
        <v>81.754329591627993</v>
      </c>
      <c r="L233" s="59">
        <f t="shared" si="63"/>
        <v>81.754329591627993</v>
      </c>
      <c r="M233" s="59">
        <f t="shared" si="63"/>
        <v>81.754329591627993</v>
      </c>
      <c r="N233" s="59">
        <f t="shared" si="63"/>
        <v>81.754329591627993</v>
      </c>
      <c r="O233" s="59">
        <f t="shared" si="63"/>
        <v>81.754329591627993</v>
      </c>
      <c r="P233" s="59">
        <f t="shared" si="64"/>
        <v>81.754329591627993</v>
      </c>
      <c r="Q233" s="59">
        <f t="shared" si="64"/>
        <v>81.754329591627993</v>
      </c>
      <c r="R233" s="59">
        <f t="shared" si="64"/>
        <v>81.754329591627993</v>
      </c>
      <c r="S233" s="59">
        <f t="shared" si="64"/>
        <v>81.754329591627993</v>
      </c>
      <c r="T233" s="59">
        <f t="shared" si="64"/>
        <v>81.754329591627993</v>
      </c>
      <c r="U233" s="59">
        <f t="shared" si="64"/>
        <v>81.754329591627993</v>
      </c>
      <c r="V233" s="59">
        <f t="shared" si="64"/>
        <v>81.754329591627993</v>
      </c>
      <c r="W233" s="59">
        <f t="shared" si="64"/>
        <v>81.754329591627993</v>
      </c>
      <c r="X233" s="59">
        <f t="shared" si="64"/>
        <v>81.754329591627993</v>
      </c>
      <c r="Y233" s="59">
        <f t="shared" si="64"/>
        <v>81.754329591627993</v>
      </c>
      <c r="Z233" s="59">
        <f t="shared" si="65"/>
        <v>81.754329591627993</v>
      </c>
      <c r="AA233" s="59">
        <f t="shared" si="65"/>
        <v>81.754329591627993</v>
      </c>
      <c r="AB233" s="59">
        <f t="shared" si="65"/>
        <v>81.754329591627993</v>
      </c>
      <c r="AC233" s="59">
        <f t="shared" si="65"/>
        <v>81.754329591627993</v>
      </c>
      <c r="AD233" s="59">
        <f t="shared" si="65"/>
        <v>81.754329591627993</v>
      </c>
      <c r="AE233" s="59">
        <f t="shared" si="65"/>
        <v>81.754329591627993</v>
      </c>
      <c r="AF233" s="59">
        <f t="shared" si="65"/>
        <v>0</v>
      </c>
      <c r="AG233" s="59">
        <f t="shared" si="65"/>
        <v>37.429693066046603</v>
      </c>
      <c r="AH233" s="59">
        <f t="shared" si="65"/>
        <v>37.429693066046603</v>
      </c>
      <c r="AI233" s="59">
        <f t="shared" si="65"/>
        <v>37.429693066046603</v>
      </c>
      <c r="AJ233" s="59">
        <f t="shared" si="66"/>
        <v>37.429693066046603</v>
      </c>
      <c r="AK233" s="59">
        <f t="shared" si="66"/>
        <v>37.429693066046603</v>
      </c>
      <c r="AL233" s="59">
        <f t="shared" si="66"/>
        <v>37.429693066046603</v>
      </c>
      <c r="AM233" s="59">
        <f t="shared" si="66"/>
        <v>37.429693066046603</v>
      </c>
      <c r="AN233" s="59">
        <f t="shared" si="66"/>
        <v>37.429693066046603</v>
      </c>
      <c r="AO233" s="59">
        <f t="shared" si="66"/>
        <v>37.429693066046603</v>
      </c>
      <c r="AP233" s="59">
        <f t="shared" si="66"/>
        <v>37.429693066046603</v>
      </c>
      <c r="AQ233" s="59">
        <f t="shared" si="66"/>
        <v>37.429693066046603</v>
      </c>
      <c r="AR233" s="59">
        <f t="shared" si="66"/>
        <v>37.429693066046603</v>
      </c>
      <c r="AS233" s="59">
        <f t="shared" si="66"/>
        <v>37.429693066046603</v>
      </c>
      <c r="AT233" s="59">
        <f t="shared" si="67"/>
        <v>37.429693066046603</v>
      </c>
      <c r="AU233" s="59">
        <f t="shared" si="67"/>
        <v>37.429693066046603</v>
      </c>
      <c r="AV233" s="59">
        <f t="shared" si="67"/>
        <v>37.429693066046603</v>
      </c>
      <c r="AW233" s="59">
        <f t="shared" si="67"/>
        <v>37.429693066046603</v>
      </c>
      <c r="AX233" s="59">
        <f t="shared" si="67"/>
        <v>37.429693066046603</v>
      </c>
      <c r="AY233" s="59">
        <f t="shared" si="67"/>
        <v>37.429693066046603</v>
      </c>
      <c r="AZ233" s="59">
        <f t="shared" si="67"/>
        <v>37.429693066046603</v>
      </c>
      <c r="BA233" s="59">
        <f t="shared" si="67"/>
        <v>37.429693066046603</v>
      </c>
      <c r="BB233" s="59">
        <f t="shared" si="67"/>
        <v>37.429693066046603</v>
      </c>
      <c r="BC233" s="59">
        <f t="shared" si="67"/>
        <v>37.429693066046603</v>
      </c>
      <c r="BD233" s="59">
        <f t="shared" si="68"/>
        <v>37.429693066046603</v>
      </c>
      <c r="BE233" s="59">
        <f t="shared" si="68"/>
        <v>0</v>
      </c>
      <c r="BF233" s="59">
        <f t="shared" si="68"/>
        <v>0</v>
      </c>
      <c r="BG233" s="59">
        <f t="shared" si="68"/>
        <v>42.3546526800001</v>
      </c>
      <c r="BH233" s="59">
        <f t="shared" si="68"/>
        <v>42.3546526800001</v>
      </c>
      <c r="BI233" s="59">
        <f t="shared" si="68"/>
        <v>42.3546526800001</v>
      </c>
      <c r="BJ233" s="59">
        <f t="shared" si="68"/>
        <v>42.3546526800001</v>
      </c>
      <c r="BK233" s="59">
        <f t="shared" si="68"/>
        <v>42.3546526800001</v>
      </c>
      <c r="BL233" s="59">
        <f t="shared" si="68"/>
        <v>42.3546526800001</v>
      </c>
      <c r="BM233" s="59">
        <f t="shared" si="68"/>
        <v>42.3546526800001</v>
      </c>
      <c r="BN233" s="59">
        <f t="shared" si="69"/>
        <v>42.3546526800001</v>
      </c>
      <c r="BO233" s="59">
        <f t="shared" si="69"/>
        <v>42.3546526800001</v>
      </c>
      <c r="BP233" s="59">
        <f t="shared" si="69"/>
        <v>42.3546526800001</v>
      </c>
      <c r="BQ233" s="59">
        <f t="shared" si="69"/>
        <v>42.3546526800028</v>
      </c>
      <c r="BR233" s="59">
        <f t="shared" si="69"/>
        <v>42.3546526800001</v>
      </c>
      <c r="BS233" s="59">
        <f t="shared" si="69"/>
        <v>42.3546526800001</v>
      </c>
      <c r="BT233" s="59">
        <f t="shared" si="69"/>
        <v>42.3546526800001</v>
      </c>
      <c r="BU233" s="59">
        <f t="shared" si="69"/>
        <v>42.3546526800001</v>
      </c>
      <c r="BV233" s="59">
        <f t="shared" si="69"/>
        <v>42.3546526800001</v>
      </c>
      <c r="BW233" s="59">
        <f t="shared" si="69"/>
        <v>42.3546526800001</v>
      </c>
      <c r="BX233" s="59">
        <f t="shared" si="70"/>
        <v>42.3546526800001</v>
      </c>
      <c r="BY233" s="59">
        <f t="shared" si="70"/>
        <v>42.3546526800001</v>
      </c>
      <c r="BZ233" s="59">
        <f t="shared" si="70"/>
        <v>42.3546526800001</v>
      </c>
      <c r="CA233" s="59">
        <f t="shared" si="70"/>
        <v>42.3546526800001</v>
      </c>
      <c r="CB233" s="59">
        <f t="shared" si="70"/>
        <v>42.3546526800001</v>
      </c>
      <c r="CC233" s="59">
        <f t="shared" si="70"/>
        <v>42.3546526800001</v>
      </c>
      <c r="CD233" s="59">
        <f t="shared" si="70"/>
        <v>42.3546526800001</v>
      </c>
      <c r="CE233" s="59">
        <f t="shared" si="70"/>
        <v>0</v>
      </c>
      <c r="CF233" s="59">
        <f t="shared" si="70"/>
        <v>22.654814224186101</v>
      </c>
      <c r="CG233" s="59">
        <f t="shared" si="70"/>
        <v>22.654814224186101</v>
      </c>
      <c r="CH233" s="59">
        <f t="shared" si="71"/>
        <v>22.654814224186101</v>
      </c>
      <c r="CI233" s="59">
        <f t="shared" si="71"/>
        <v>22.654814224186101</v>
      </c>
      <c r="CJ233" s="59">
        <f t="shared" si="71"/>
        <v>22.654814224186101</v>
      </c>
      <c r="CK233" s="59">
        <f t="shared" si="71"/>
        <v>22.654814224186101</v>
      </c>
      <c r="CL233" s="59">
        <f t="shared" si="71"/>
        <v>22.654814224186101</v>
      </c>
      <c r="CM233" s="59">
        <f t="shared" si="71"/>
        <v>22.654814224186101</v>
      </c>
      <c r="CN233" s="59">
        <f t="shared" si="71"/>
        <v>22.654814224186101</v>
      </c>
      <c r="CO233" s="59">
        <f t="shared" si="71"/>
        <v>22.654814224186101</v>
      </c>
      <c r="CP233" s="59">
        <f t="shared" si="71"/>
        <v>22.654814224186101</v>
      </c>
      <c r="CQ233" s="59">
        <f t="shared" si="71"/>
        <v>22.654814224186101</v>
      </c>
      <c r="CR233" s="59">
        <f t="shared" si="72"/>
        <v>22.654814224186101</v>
      </c>
      <c r="CS233" s="59">
        <f t="shared" si="72"/>
        <v>22.654814224186101</v>
      </c>
      <c r="CT233" s="59">
        <f t="shared" si="72"/>
        <v>22.654814224186101</v>
      </c>
      <c r="CU233" s="59">
        <f t="shared" si="72"/>
        <v>22.654814224186101</v>
      </c>
      <c r="CV233" s="59">
        <f t="shared" si="72"/>
        <v>22.654814224186101</v>
      </c>
      <c r="CW233" s="59">
        <f t="shared" si="72"/>
        <v>22.654814224186101</v>
      </c>
      <c r="CX233" s="59">
        <f t="shared" si="72"/>
        <v>22.654814224186101</v>
      </c>
      <c r="CY233" s="59">
        <f t="shared" si="72"/>
        <v>22.654814224186101</v>
      </c>
      <c r="CZ233" s="59">
        <f t="shared" si="72"/>
        <v>22.654814224186101</v>
      </c>
      <c r="DA233" s="59">
        <f t="shared" si="72"/>
        <v>22.654814224186101</v>
      </c>
      <c r="DB233" s="59">
        <f t="shared" si="73"/>
        <v>22.654814224186101</v>
      </c>
      <c r="DC233" s="59">
        <f t="shared" si="73"/>
        <v>22.654814224186101</v>
      </c>
      <c r="DD233" s="59">
        <f t="shared" si="73"/>
        <v>0</v>
      </c>
      <c r="DE233" s="59">
        <f t="shared" si="73"/>
        <v>0</v>
      </c>
      <c r="DF233" s="59">
        <f t="shared" si="73"/>
        <v>66.979450749767494</v>
      </c>
      <c r="DG233" s="59">
        <f t="shared" si="73"/>
        <v>66.979450749767494</v>
      </c>
      <c r="DH233" s="59">
        <f t="shared" si="73"/>
        <v>66.979450749767494</v>
      </c>
      <c r="DI233" s="59">
        <f t="shared" si="73"/>
        <v>66.979450749767494</v>
      </c>
      <c r="DJ233" s="59">
        <f t="shared" si="73"/>
        <v>66.979450749767494</v>
      </c>
      <c r="DK233" s="59">
        <f t="shared" si="73"/>
        <v>66.979450749767494</v>
      </c>
      <c r="DL233" s="59">
        <f t="shared" si="74"/>
        <v>66.979450749767494</v>
      </c>
      <c r="DM233" s="59">
        <f t="shared" si="74"/>
        <v>66.979450749767494</v>
      </c>
      <c r="DN233" s="59">
        <f t="shared" si="74"/>
        <v>66.979450749767494</v>
      </c>
      <c r="DO233" s="59">
        <f t="shared" si="74"/>
        <v>66.979450749767494</v>
      </c>
      <c r="DP233" s="59">
        <f t="shared" si="74"/>
        <v>66.979450749767494</v>
      </c>
      <c r="DQ233" s="59">
        <f t="shared" si="74"/>
        <v>66.979450749767494</v>
      </c>
      <c r="DR233" s="59">
        <f t="shared" si="74"/>
        <v>66.979450749767494</v>
      </c>
      <c r="DS233" s="59">
        <f t="shared" si="74"/>
        <v>66.979450749767494</v>
      </c>
      <c r="DT233" s="59">
        <f t="shared" si="74"/>
        <v>66.979450749767494</v>
      </c>
      <c r="DU233" s="59">
        <f t="shared" si="74"/>
        <v>66.979450749767494</v>
      </c>
      <c r="DV233" s="59">
        <f t="shared" si="75"/>
        <v>66.979450749767494</v>
      </c>
      <c r="DW233" s="59">
        <f t="shared" si="75"/>
        <v>66.979450749767494</v>
      </c>
      <c r="DX233" s="59">
        <f t="shared" si="75"/>
        <v>66.979450749767494</v>
      </c>
      <c r="DY233" s="59">
        <f t="shared" si="75"/>
        <v>66.979450749767494</v>
      </c>
      <c r="DZ233" s="59">
        <f t="shared" si="75"/>
        <v>66.979450749767494</v>
      </c>
      <c r="EA233" s="59">
        <f t="shared" si="75"/>
        <v>66.979450749767494</v>
      </c>
      <c r="EB233" s="59">
        <f t="shared" si="75"/>
        <v>66.979450749767494</v>
      </c>
      <c r="EC233" s="59">
        <f t="shared" si="75"/>
        <v>66.979450749767494</v>
      </c>
      <c r="ED233" s="59">
        <f t="shared" si="75"/>
        <v>0</v>
      </c>
      <c r="EE233" s="59">
        <f t="shared" si="75"/>
        <v>33.489725374883797</v>
      </c>
      <c r="EF233" s="59">
        <f t="shared" si="76"/>
        <v>33.489725374883797</v>
      </c>
      <c r="EG233" s="59">
        <f t="shared" si="76"/>
        <v>33.489725374883797</v>
      </c>
      <c r="EH233" s="59">
        <f t="shared" si="76"/>
        <v>33.489725374883797</v>
      </c>
      <c r="EI233" s="59">
        <f t="shared" si="76"/>
        <v>33.489725374883797</v>
      </c>
      <c r="EJ233" s="59">
        <f t="shared" si="76"/>
        <v>33.489725374883797</v>
      </c>
      <c r="EK233" s="59">
        <f t="shared" si="76"/>
        <v>33.489725374883797</v>
      </c>
      <c r="EL233" s="59">
        <f t="shared" si="76"/>
        <v>33.489725374883797</v>
      </c>
      <c r="EM233" s="59">
        <f t="shared" si="76"/>
        <v>33.489725374883797</v>
      </c>
      <c r="EN233" s="59">
        <f t="shared" si="76"/>
        <v>33.489725374883797</v>
      </c>
      <c r="EO233" s="59">
        <f t="shared" si="76"/>
        <v>33.489725374883797</v>
      </c>
      <c r="EP233" s="59">
        <f t="shared" si="77"/>
        <v>33.489725374883797</v>
      </c>
      <c r="EQ233" s="59">
        <f t="shared" si="77"/>
        <v>33.489725374883797</v>
      </c>
      <c r="ER233" s="59">
        <f t="shared" si="77"/>
        <v>33.489725374883797</v>
      </c>
      <c r="ES233" s="59">
        <f t="shared" si="77"/>
        <v>33.489725374883797</v>
      </c>
      <c r="ET233" s="59">
        <f t="shared" si="77"/>
        <v>33.489725374883797</v>
      </c>
      <c r="EU233" s="59">
        <f t="shared" si="77"/>
        <v>33.489725374883797</v>
      </c>
      <c r="EV233" s="59">
        <f t="shared" si="77"/>
        <v>33.489725374883797</v>
      </c>
      <c r="EW233" s="59">
        <f t="shared" si="77"/>
        <v>33.489725374883797</v>
      </c>
      <c r="EX233" s="59">
        <f t="shared" si="77"/>
        <v>33.489725374883797</v>
      </c>
      <c r="EY233" s="59">
        <f t="shared" si="77"/>
        <v>33.489725374883797</v>
      </c>
      <c r="EZ233" s="59">
        <f t="shared" si="78"/>
        <v>33.489725374883797</v>
      </c>
      <c r="FA233" s="59">
        <f t="shared" si="78"/>
        <v>33.489725374883797</v>
      </c>
      <c r="FB233" s="59">
        <f t="shared" si="78"/>
        <v>33.489725374883797</v>
      </c>
      <c r="FC233" s="59">
        <f t="shared" si="78"/>
        <v>0</v>
      </c>
      <c r="FD233" s="59">
        <f t="shared" si="78"/>
        <v>0</v>
      </c>
      <c r="FE233" s="59">
        <f t="shared" si="78"/>
        <v>51.219579985116297</v>
      </c>
      <c r="FF233" s="59">
        <f t="shared" si="78"/>
        <v>51.219579985116297</v>
      </c>
      <c r="FG233" s="59">
        <f t="shared" si="78"/>
        <v>51.219579985116297</v>
      </c>
      <c r="FH233" s="59">
        <f t="shared" si="78"/>
        <v>51.219579985116297</v>
      </c>
      <c r="FI233" s="59">
        <f t="shared" si="78"/>
        <v>51.219579985116297</v>
      </c>
      <c r="FJ233" s="59">
        <f t="shared" si="79"/>
        <v>51.219579985116297</v>
      </c>
      <c r="FK233" s="59">
        <f t="shared" si="79"/>
        <v>51.219579985116297</v>
      </c>
      <c r="FL233" s="59">
        <f t="shared" si="79"/>
        <v>51.219579985116297</v>
      </c>
      <c r="FM233" s="59">
        <f t="shared" si="79"/>
        <v>51.219579985116297</v>
      </c>
      <c r="FN233" s="59">
        <f t="shared" si="79"/>
        <v>51.219579985116297</v>
      </c>
      <c r="FO233" s="59">
        <f t="shared" si="79"/>
        <v>51.219579985116297</v>
      </c>
      <c r="FP233" s="59">
        <f t="shared" si="79"/>
        <v>51.219579985116297</v>
      </c>
      <c r="FQ233" s="59">
        <f t="shared" si="79"/>
        <v>51.219579985116297</v>
      </c>
      <c r="FR233" s="59">
        <f t="shared" si="79"/>
        <v>51.219579985116297</v>
      </c>
      <c r="FS233" s="59">
        <f t="shared" si="79"/>
        <v>51.219579985116297</v>
      </c>
      <c r="FT233" s="59">
        <f t="shared" si="80"/>
        <v>51.219579985116297</v>
      </c>
      <c r="FU233" s="59">
        <f t="shared" si="80"/>
        <v>51.219579985116297</v>
      </c>
      <c r="FV233" s="59">
        <f t="shared" si="80"/>
        <v>51.219579985116297</v>
      </c>
      <c r="FW233" s="59">
        <f t="shared" si="80"/>
        <v>51.219579985116297</v>
      </c>
      <c r="FX233" s="59">
        <f t="shared" si="80"/>
        <v>51.219579985116297</v>
      </c>
      <c r="FY233" s="59">
        <f t="shared" si="80"/>
        <v>51.219579985116297</v>
      </c>
      <c r="FZ233" s="59">
        <f t="shared" si="80"/>
        <v>51.219579985116297</v>
      </c>
      <c r="GA233" s="59">
        <f t="shared" si="80"/>
        <v>51.219579985116297</v>
      </c>
      <c r="GB233" s="59">
        <f t="shared" si="80"/>
        <v>51.219579985116297</v>
      </c>
      <c r="GC233" s="59">
        <f t="shared" si="80"/>
        <v>0</v>
      </c>
      <c r="GD233" s="59">
        <f t="shared" si="81"/>
        <v>23.639806146976799</v>
      </c>
      <c r="GE233" s="59">
        <f t="shared" si="81"/>
        <v>23.639806146976799</v>
      </c>
      <c r="GF233" s="59">
        <f t="shared" si="81"/>
        <v>23.639806146976799</v>
      </c>
      <c r="GG233" s="59">
        <f t="shared" si="81"/>
        <v>23.639806146976799</v>
      </c>
      <c r="GH233" s="59">
        <f t="shared" si="81"/>
        <v>23.639806146976799</v>
      </c>
      <c r="GI233" s="59">
        <f t="shared" si="81"/>
        <v>23.639806146976799</v>
      </c>
      <c r="GJ233" s="59">
        <f t="shared" si="81"/>
        <v>23.639806146976799</v>
      </c>
      <c r="GK233" s="59">
        <f t="shared" si="81"/>
        <v>23.639806146976799</v>
      </c>
      <c r="GL233" s="59">
        <f t="shared" si="81"/>
        <v>23.639806146976799</v>
      </c>
      <c r="GM233" s="59">
        <f t="shared" si="81"/>
        <v>23.639806146976799</v>
      </c>
      <c r="GN233" s="59">
        <f t="shared" si="82"/>
        <v>23.639806146976799</v>
      </c>
      <c r="GO233" s="59">
        <f t="shared" si="82"/>
        <v>23.639806146976799</v>
      </c>
      <c r="GP233" s="59">
        <f t="shared" si="82"/>
        <v>23.639806146976799</v>
      </c>
      <c r="GQ233" s="59">
        <f t="shared" si="82"/>
        <v>23.639806146976799</v>
      </c>
      <c r="GR233" s="59">
        <f t="shared" si="82"/>
        <v>23.639806146976799</v>
      </c>
      <c r="GS233" s="59">
        <f t="shared" si="82"/>
        <v>23.639806146976799</v>
      </c>
      <c r="GT233" s="59">
        <f t="shared" si="82"/>
        <v>23.639806146976799</v>
      </c>
      <c r="GU233" s="59">
        <f t="shared" si="82"/>
        <v>23.639806146976799</v>
      </c>
      <c r="GV233" s="59">
        <f t="shared" si="82"/>
        <v>23.639806146976799</v>
      </c>
      <c r="GW233" s="59">
        <f t="shared" si="82"/>
        <v>23.639806146976799</v>
      </c>
      <c r="GX233" s="59">
        <f t="shared" si="82"/>
        <v>23.639806146976799</v>
      </c>
      <c r="GY233" s="59">
        <f t="shared" si="82"/>
        <v>23.639806146976799</v>
      </c>
      <c r="GZ233" s="59">
        <f t="shared" si="82"/>
        <v>23.639806146976799</v>
      </c>
      <c r="HA233" s="59">
        <f t="shared" si="82"/>
        <v>23.639806146976799</v>
      </c>
      <c r="HC233" s="17"/>
    </row>
    <row r="234" spans="1:211">
      <c r="A234" t="str">
        <f t="shared" si="62"/>
        <v>기타재생</v>
      </c>
      <c r="B234" s="48">
        <v>21</v>
      </c>
      <c r="C234" s="48" t="str">
        <f t="shared" si="39"/>
        <v>'2050</v>
      </c>
      <c r="D234" s="48" t="str">
        <f t="shared" si="40"/>
        <v>ELC83PP-BMSLFG1N</v>
      </c>
      <c r="E234" s="48" t="str">
        <f t="shared" si="41"/>
        <v>ELC</v>
      </c>
      <c r="F234" s="59">
        <f t="shared" si="63"/>
        <v>0</v>
      </c>
      <c r="G234" s="59">
        <f t="shared" si="63"/>
        <v>0</v>
      </c>
      <c r="H234" s="59">
        <f t="shared" si="63"/>
        <v>5.7260100223255899</v>
      </c>
      <c r="I234" s="59">
        <f t="shared" si="63"/>
        <v>5.7260100223255899</v>
      </c>
      <c r="J234" s="59">
        <f t="shared" si="63"/>
        <v>5.7260100223255899</v>
      </c>
      <c r="K234" s="59">
        <f t="shared" si="63"/>
        <v>5.7260100223255899</v>
      </c>
      <c r="L234" s="59">
        <f t="shared" si="63"/>
        <v>5.7260100223255899</v>
      </c>
      <c r="M234" s="59">
        <f t="shared" si="63"/>
        <v>5.7260100223255899</v>
      </c>
      <c r="N234" s="59">
        <f t="shared" si="63"/>
        <v>5.7260100223255899</v>
      </c>
      <c r="O234" s="59">
        <f t="shared" si="63"/>
        <v>5.7260100223255899</v>
      </c>
      <c r="P234" s="59">
        <f t="shared" si="64"/>
        <v>5.7260100223255899</v>
      </c>
      <c r="Q234" s="59">
        <f t="shared" si="64"/>
        <v>5.7260100223255899</v>
      </c>
      <c r="R234" s="59">
        <f t="shared" si="64"/>
        <v>5.7260100223255899</v>
      </c>
      <c r="S234" s="59">
        <f t="shared" si="64"/>
        <v>5.7260100223255899</v>
      </c>
      <c r="T234" s="59">
        <f t="shared" si="64"/>
        <v>5.7260100223255899</v>
      </c>
      <c r="U234" s="59">
        <f t="shared" si="64"/>
        <v>5.7260100223255899</v>
      </c>
      <c r="V234" s="59">
        <f t="shared" si="64"/>
        <v>5.7260100223255899</v>
      </c>
      <c r="W234" s="59">
        <f t="shared" si="64"/>
        <v>5.7260100223255899</v>
      </c>
      <c r="X234" s="59">
        <f t="shared" si="64"/>
        <v>5.7260100223255899</v>
      </c>
      <c r="Y234" s="59">
        <f t="shared" si="64"/>
        <v>5.7260100223255899</v>
      </c>
      <c r="Z234" s="59">
        <f t="shared" si="65"/>
        <v>5.7260100223255899</v>
      </c>
      <c r="AA234" s="59">
        <f t="shared" si="65"/>
        <v>5.7260100223255899</v>
      </c>
      <c r="AB234" s="59">
        <f t="shared" si="65"/>
        <v>5.7260100223255899</v>
      </c>
      <c r="AC234" s="59">
        <f t="shared" si="65"/>
        <v>5.7260100223255899</v>
      </c>
      <c r="AD234" s="59">
        <f t="shared" si="65"/>
        <v>5.7260100223255899</v>
      </c>
      <c r="AE234" s="59">
        <f t="shared" si="65"/>
        <v>5.7260100223255899</v>
      </c>
      <c r="AF234" s="59">
        <f t="shared" si="65"/>
        <v>0</v>
      </c>
      <c r="AG234" s="59">
        <f t="shared" si="65"/>
        <v>2.6215467572093099</v>
      </c>
      <c r="AH234" s="59">
        <f t="shared" si="65"/>
        <v>2.6215467572093099</v>
      </c>
      <c r="AI234" s="59">
        <f t="shared" si="65"/>
        <v>2.6215467572093099</v>
      </c>
      <c r="AJ234" s="59">
        <f t="shared" si="66"/>
        <v>2.6215467572093099</v>
      </c>
      <c r="AK234" s="59">
        <f t="shared" si="66"/>
        <v>2.6215467572093099</v>
      </c>
      <c r="AL234" s="59">
        <f t="shared" si="66"/>
        <v>2.6215467572093099</v>
      </c>
      <c r="AM234" s="59">
        <f t="shared" si="66"/>
        <v>2.6215467572093099</v>
      </c>
      <c r="AN234" s="59">
        <f t="shared" si="66"/>
        <v>2.6215467572093099</v>
      </c>
      <c r="AO234" s="59">
        <f t="shared" si="66"/>
        <v>2.6215467572093099</v>
      </c>
      <c r="AP234" s="59">
        <f t="shared" si="66"/>
        <v>2.6215467572093099</v>
      </c>
      <c r="AQ234" s="59">
        <f t="shared" si="66"/>
        <v>2.6215467572093099</v>
      </c>
      <c r="AR234" s="59">
        <f t="shared" si="66"/>
        <v>2.6215467572093099</v>
      </c>
      <c r="AS234" s="59">
        <f t="shared" si="66"/>
        <v>2.6215467572093099</v>
      </c>
      <c r="AT234" s="59">
        <f t="shared" si="67"/>
        <v>2.6215467572093099</v>
      </c>
      <c r="AU234" s="59">
        <f t="shared" si="67"/>
        <v>2.6215467572093099</v>
      </c>
      <c r="AV234" s="59">
        <f t="shared" si="67"/>
        <v>2.6215467572093099</v>
      </c>
      <c r="AW234" s="59">
        <f t="shared" si="67"/>
        <v>2.6215467572093099</v>
      </c>
      <c r="AX234" s="59">
        <f t="shared" si="67"/>
        <v>2.6215467572093099</v>
      </c>
      <c r="AY234" s="59">
        <f t="shared" si="67"/>
        <v>2.6215467572093099</v>
      </c>
      <c r="AZ234" s="59">
        <f t="shared" si="67"/>
        <v>2.6215467572093099</v>
      </c>
      <c r="BA234" s="59">
        <f t="shared" si="67"/>
        <v>2.6215467572093099</v>
      </c>
      <c r="BB234" s="59">
        <f t="shared" si="67"/>
        <v>2.6215467572093099</v>
      </c>
      <c r="BC234" s="59">
        <f t="shared" si="67"/>
        <v>2.6215467572093099</v>
      </c>
      <c r="BD234" s="59">
        <f t="shared" si="68"/>
        <v>2.6215467572093099</v>
      </c>
      <c r="BE234" s="59">
        <f t="shared" si="68"/>
        <v>0</v>
      </c>
      <c r="BF234" s="59">
        <f t="shared" si="68"/>
        <v>0</v>
      </c>
      <c r="BG234" s="59">
        <f t="shared" si="68"/>
        <v>2.96648712</v>
      </c>
      <c r="BH234" s="59">
        <f t="shared" si="68"/>
        <v>2.96648712</v>
      </c>
      <c r="BI234" s="59">
        <f t="shared" si="68"/>
        <v>2.96648712</v>
      </c>
      <c r="BJ234" s="59">
        <f t="shared" si="68"/>
        <v>2.96648712</v>
      </c>
      <c r="BK234" s="59">
        <f t="shared" si="68"/>
        <v>2.96648712</v>
      </c>
      <c r="BL234" s="59">
        <f t="shared" si="68"/>
        <v>2.96648712</v>
      </c>
      <c r="BM234" s="59">
        <f t="shared" si="68"/>
        <v>2.96648712</v>
      </c>
      <c r="BN234" s="59">
        <f t="shared" si="69"/>
        <v>2.96648712</v>
      </c>
      <c r="BO234" s="59">
        <f t="shared" si="69"/>
        <v>2.96648712</v>
      </c>
      <c r="BP234" s="59">
        <f t="shared" si="69"/>
        <v>2.96648712</v>
      </c>
      <c r="BQ234" s="59">
        <f t="shared" si="69"/>
        <v>2.9664871199992802</v>
      </c>
      <c r="BR234" s="59">
        <f t="shared" si="69"/>
        <v>2.96648712</v>
      </c>
      <c r="BS234" s="59">
        <f t="shared" si="69"/>
        <v>2.96648712</v>
      </c>
      <c r="BT234" s="59">
        <f t="shared" si="69"/>
        <v>2.96648712</v>
      </c>
      <c r="BU234" s="59">
        <f t="shared" si="69"/>
        <v>2.96648712</v>
      </c>
      <c r="BV234" s="59">
        <f t="shared" si="69"/>
        <v>2.96648712</v>
      </c>
      <c r="BW234" s="59">
        <f t="shared" si="69"/>
        <v>2.96648712</v>
      </c>
      <c r="BX234" s="59">
        <f t="shared" si="70"/>
        <v>2.96648712</v>
      </c>
      <c r="BY234" s="59">
        <f t="shared" si="70"/>
        <v>2.96648712</v>
      </c>
      <c r="BZ234" s="59">
        <f t="shared" si="70"/>
        <v>2.96648712</v>
      </c>
      <c r="CA234" s="59">
        <f t="shared" si="70"/>
        <v>2.96648712</v>
      </c>
      <c r="CB234" s="59">
        <f t="shared" si="70"/>
        <v>2.96648712</v>
      </c>
      <c r="CC234" s="59">
        <f t="shared" si="70"/>
        <v>2.96648712</v>
      </c>
      <c r="CD234" s="59">
        <f t="shared" si="70"/>
        <v>2.96648712</v>
      </c>
      <c r="CE234" s="59">
        <f t="shared" si="70"/>
        <v>0</v>
      </c>
      <c r="CF234" s="59">
        <f t="shared" si="70"/>
        <v>1.58672566883721</v>
      </c>
      <c r="CG234" s="59">
        <f t="shared" si="70"/>
        <v>1.58672566883721</v>
      </c>
      <c r="CH234" s="59">
        <f t="shared" si="71"/>
        <v>1.58672566883721</v>
      </c>
      <c r="CI234" s="59">
        <f t="shared" si="71"/>
        <v>1.58672566883721</v>
      </c>
      <c r="CJ234" s="59">
        <f t="shared" si="71"/>
        <v>1.58672566883721</v>
      </c>
      <c r="CK234" s="59">
        <f t="shared" si="71"/>
        <v>1.58672566883721</v>
      </c>
      <c r="CL234" s="59">
        <f t="shared" si="71"/>
        <v>1.58672566883721</v>
      </c>
      <c r="CM234" s="59">
        <f t="shared" si="71"/>
        <v>1.58672566883721</v>
      </c>
      <c r="CN234" s="59">
        <f t="shared" si="71"/>
        <v>1.58672566883721</v>
      </c>
      <c r="CO234" s="59">
        <f t="shared" si="71"/>
        <v>1.58672566883721</v>
      </c>
      <c r="CP234" s="59">
        <f t="shared" si="71"/>
        <v>1.58672566883721</v>
      </c>
      <c r="CQ234" s="59">
        <f t="shared" si="71"/>
        <v>1.58672566883721</v>
      </c>
      <c r="CR234" s="59">
        <f t="shared" si="72"/>
        <v>1.58672566883721</v>
      </c>
      <c r="CS234" s="59">
        <f t="shared" si="72"/>
        <v>1.58672566883721</v>
      </c>
      <c r="CT234" s="59">
        <f t="shared" si="72"/>
        <v>1.58672566883721</v>
      </c>
      <c r="CU234" s="59">
        <f t="shared" si="72"/>
        <v>1.58672566883721</v>
      </c>
      <c r="CV234" s="59">
        <f t="shared" si="72"/>
        <v>1.58672566883721</v>
      </c>
      <c r="CW234" s="59">
        <f t="shared" si="72"/>
        <v>1.58672566883721</v>
      </c>
      <c r="CX234" s="59">
        <f t="shared" si="72"/>
        <v>1.58672566883721</v>
      </c>
      <c r="CY234" s="59">
        <f t="shared" si="72"/>
        <v>1.58672566883721</v>
      </c>
      <c r="CZ234" s="59">
        <f t="shared" si="72"/>
        <v>1.58672566883721</v>
      </c>
      <c r="DA234" s="59">
        <f t="shared" si="72"/>
        <v>1.58672566883721</v>
      </c>
      <c r="DB234" s="59">
        <f t="shared" si="73"/>
        <v>1.58672566883721</v>
      </c>
      <c r="DC234" s="59">
        <f t="shared" si="73"/>
        <v>1.58672566883721</v>
      </c>
      <c r="DD234" s="59">
        <f t="shared" si="73"/>
        <v>0</v>
      </c>
      <c r="DE234" s="59">
        <f t="shared" si="73"/>
        <v>0</v>
      </c>
      <c r="DF234" s="59">
        <f t="shared" si="73"/>
        <v>4.69118893395349</v>
      </c>
      <c r="DG234" s="59">
        <f t="shared" si="73"/>
        <v>4.69118893395349</v>
      </c>
      <c r="DH234" s="59">
        <f t="shared" si="73"/>
        <v>4.69118893395349</v>
      </c>
      <c r="DI234" s="59">
        <f t="shared" si="73"/>
        <v>4.69118893395349</v>
      </c>
      <c r="DJ234" s="59">
        <f t="shared" si="73"/>
        <v>4.69118893395349</v>
      </c>
      <c r="DK234" s="59">
        <f t="shared" si="73"/>
        <v>4.69118893395349</v>
      </c>
      <c r="DL234" s="59">
        <f t="shared" si="74"/>
        <v>4.69118893395349</v>
      </c>
      <c r="DM234" s="59">
        <f t="shared" si="74"/>
        <v>4.69118893395349</v>
      </c>
      <c r="DN234" s="59">
        <f t="shared" si="74"/>
        <v>4.69118893395349</v>
      </c>
      <c r="DO234" s="59">
        <f t="shared" si="74"/>
        <v>4.69118893395349</v>
      </c>
      <c r="DP234" s="59">
        <f t="shared" si="74"/>
        <v>4.69118893395349</v>
      </c>
      <c r="DQ234" s="59">
        <f t="shared" si="74"/>
        <v>4.69118893395349</v>
      </c>
      <c r="DR234" s="59">
        <f t="shared" si="74"/>
        <v>4.69118893395349</v>
      </c>
      <c r="DS234" s="59">
        <f t="shared" si="74"/>
        <v>4.69118893395349</v>
      </c>
      <c r="DT234" s="59">
        <f t="shared" si="74"/>
        <v>4.69118893395349</v>
      </c>
      <c r="DU234" s="59">
        <f t="shared" si="74"/>
        <v>4.69118893395349</v>
      </c>
      <c r="DV234" s="59">
        <f t="shared" si="75"/>
        <v>4.69118893395349</v>
      </c>
      <c r="DW234" s="59">
        <f t="shared" si="75"/>
        <v>4.69118893395349</v>
      </c>
      <c r="DX234" s="59">
        <f t="shared" si="75"/>
        <v>4.69118893395349</v>
      </c>
      <c r="DY234" s="59">
        <f t="shared" si="75"/>
        <v>4.69118893395349</v>
      </c>
      <c r="DZ234" s="59">
        <f t="shared" si="75"/>
        <v>4.69118893395349</v>
      </c>
      <c r="EA234" s="59">
        <f t="shared" si="75"/>
        <v>4.69118893395349</v>
      </c>
      <c r="EB234" s="59">
        <f t="shared" si="75"/>
        <v>4.69118893395349</v>
      </c>
      <c r="EC234" s="59">
        <f t="shared" si="75"/>
        <v>4.69118893395349</v>
      </c>
      <c r="ED234" s="59">
        <f t="shared" si="75"/>
        <v>0</v>
      </c>
      <c r="EE234" s="59">
        <f t="shared" si="75"/>
        <v>2.3455944669767499</v>
      </c>
      <c r="EF234" s="59">
        <f t="shared" si="76"/>
        <v>2.3455944669767499</v>
      </c>
      <c r="EG234" s="59">
        <f t="shared" si="76"/>
        <v>2.3455944669767499</v>
      </c>
      <c r="EH234" s="59">
        <f t="shared" si="76"/>
        <v>2.3455944669767499</v>
      </c>
      <c r="EI234" s="59">
        <f t="shared" si="76"/>
        <v>2.3455944669767499</v>
      </c>
      <c r="EJ234" s="59">
        <f t="shared" si="76"/>
        <v>2.3455944669767499</v>
      </c>
      <c r="EK234" s="59">
        <f t="shared" si="76"/>
        <v>2.3455944669767499</v>
      </c>
      <c r="EL234" s="59">
        <f t="shared" si="76"/>
        <v>2.3455944669767499</v>
      </c>
      <c r="EM234" s="59">
        <f t="shared" si="76"/>
        <v>2.3455944669767499</v>
      </c>
      <c r="EN234" s="59">
        <f t="shared" si="76"/>
        <v>2.3455944669767499</v>
      </c>
      <c r="EO234" s="59">
        <f t="shared" si="76"/>
        <v>2.3455944669767499</v>
      </c>
      <c r="EP234" s="59">
        <f t="shared" si="77"/>
        <v>2.3455944669767499</v>
      </c>
      <c r="EQ234" s="59">
        <f t="shared" si="77"/>
        <v>2.3455944669767499</v>
      </c>
      <c r="ER234" s="59">
        <f t="shared" si="77"/>
        <v>2.3455944669767499</v>
      </c>
      <c r="ES234" s="59">
        <f t="shared" si="77"/>
        <v>2.3455944669767499</v>
      </c>
      <c r="ET234" s="59">
        <f t="shared" si="77"/>
        <v>2.3455944669767499</v>
      </c>
      <c r="EU234" s="59">
        <f t="shared" si="77"/>
        <v>2.3455944669767499</v>
      </c>
      <c r="EV234" s="59">
        <f t="shared" si="77"/>
        <v>2.3455944669767499</v>
      </c>
      <c r="EW234" s="59">
        <f t="shared" si="77"/>
        <v>2.3455944669767499</v>
      </c>
      <c r="EX234" s="59">
        <f t="shared" si="77"/>
        <v>2.3455944669767499</v>
      </c>
      <c r="EY234" s="59">
        <f t="shared" si="77"/>
        <v>2.3455944669767499</v>
      </c>
      <c r="EZ234" s="59">
        <f t="shared" si="78"/>
        <v>2.3455944669767499</v>
      </c>
      <c r="FA234" s="59">
        <f t="shared" si="78"/>
        <v>2.3455944669767499</v>
      </c>
      <c r="FB234" s="59">
        <f t="shared" si="78"/>
        <v>2.3455944669767499</v>
      </c>
      <c r="FC234" s="59">
        <f t="shared" si="78"/>
        <v>0</v>
      </c>
      <c r="FD234" s="59">
        <f t="shared" si="78"/>
        <v>0</v>
      </c>
      <c r="FE234" s="59">
        <f t="shared" si="78"/>
        <v>3.5873797730232599</v>
      </c>
      <c r="FF234" s="59">
        <f t="shared" si="78"/>
        <v>3.5873797730232599</v>
      </c>
      <c r="FG234" s="59">
        <f t="shared" si="78"/>
        <v>3.5873797730232599</v>
      </c>
      <c r="FH234" s="59">
        <f t="shared" si="78"/>
        <v>3.5873797730232599</v>
      </c>
      <c r="FI234" s="59">
        <f t="shared" si="78"/>
        <v>3.5873797730232599</v>
      </c>
      <c r="FJ234" s="59">
        <f t="shared" si="79"/>
        <v>3.5873797730232599</v>
      </c>
      <c r="FK234" s="59">
        <f t="shared" si="79"/>
        <v>3.5873797730232599</v>
      </c>
      <c r="FL234" s="59">
        <f t="shared" si="79"/>
        <v>3.5873797730232599</v>
      </c>
      <c r="FM234" s="59">
        <f t="shared" si="79"/>
        <v>3.5873797730232599</v>
      </c>
      <c r="FN234" s="59">
        <f t="shared" si="79"/>
        <v>3.5873797730232599</v>
      </c>
      <c r="FO234" s="59">
        <f t="shared" si="79"/>
        <v>3.5873797730232599</v>
      </c>
      <c r="FP234" s="59">
        <f t="shared" si="79"/>
        <v>3.5873797730232599</v>
      </c>
      <c r="FQ234" s="59">
        <f t="shared" si="79"/>
        <v>3.5873797730232599</v>
      </c>
      <c r="FR234" s="59">
        <f t="shared" si="79"/>
        <v>3.5873797730232599</v>
      </c>
      <c r="FS234" s="59">
        <f t="shared" si="79"/>
        <v>3.5873797730232599</v>
      </c>
      <c r="FT234" s="59">
        <f t="shared" si="80"/>
        <v>3.5873797730232599</v>
      </c>
      <c r="FU234" s="59">
        <f t="shared" si="80"/>
        <v>3.5873797730232599</v>
      </c>
      <c r="FV234" s="59">
        <f t="shared" si="80"/>
        <v>3.5873797730232599</v>
      </c>
      <c r="FW234" s="59">
        <f t="shared" si="80"/>
        <v>3.5873797730232599</v>
      </c>
      <c r="FX234" s="59">
        <f t="shared" si="80"/>
        <v>3.5873797730232599</v>
      </c>
      <c r="FY234" s="59">
        <f t="shared" si="80"/>
        <v>3.5873797730232599</v>
      </c>
      <c r="FZ234" s="59">
        <f t="shared" si="80"/>
        <v>3.5873797730232599</v>
      </c>
      <c r="GA234" s="59">
        <f t="shared" si="80"/>
        <v>3.5873797730232599</v>
      </c>
      <c r="GB234" s="59">
        <f t="shared" si="80"/>
        <v>3.5873797730232599</v>
      </c>
      <c r="GC234" s="59">
        <f t="shared" si="80"/>
        <v>0</v>
      </c>
      <c r="GD234" s="59">
        <f t="shared" si="81"/>
        <v>1.65571374139535</v>
      </c>
      <c r="GE234" s="59">
        <f t="shared" si="81"/>
        <v>1.65571374139535</v>
      </c>
      <c r="GF234" s="59">
        <f t="shared" si="81"/>
        <v>1.65571374139535</v>
      </c>
      <c r="GG234" s="59">
        <f t="shared" si="81"/>
        <v>1.65571374139535</v>
      </c>
      <c r="GH234" s="59">
        <f t="shared" si="81"/>
        <v>1.65571374139535</v>
      </c>
      <c r="GI234" s="59">
        <f t="shared" si="81"/>
        <v>1.65571374139535</v>
      </c>
      <c r="GJ234" s="59">
        <f t="shared" si="81"/>
        <v>1.65571374139535</v>
      </c>
      <c r="GK234" s="59">
        <f t="shared" si="81"/>
        <v>1.65571374139535</v>
      </c>
      <c r="GL234" s="59">
        <f t="shared" si="81"/>
        <v>1.65571374139535</v>
      </c>
      <c r="GM234" s="59">
        <f t="shared" si="81"/>
        <v>1.65571374139535</v>
      </c>
      <c r="GN234" s="59">
        <f t="shared" si="82"/>
        <v>1.65571374139535</v>
      </c>
      <c r="GO234" s="59">
        <f t="shared" si="82"/>
        <v>1.65571374139535</v>
      </c>
      <c r="GP234" s="59">
        <f t="shared" si="82"/>
        <v>1.65571374139535</v>
      </c>
      <c r="GQ234" s="59">
        <f t="shared" si="82"/>
        <v>1.65571374139535</v>
      </c>
      <c r="GR234" s="59">
        <f t="shared" si="82"/>
        <v>1.65571374139535</v>
      </c>
      <c r="GS234" s="59">
        <f t="shared" si="82"/>
        <v>1.65571374139535</v>
      </c>
      <c r="GT234" s="59">
        <f t="shared" si="82"/>
        <v>1.65571374139535</v>
      </c>
      <c r="GU234" s="59">
        <f t="shared" si="82"/>
        <v>1.65571374139535</v>
      </c>
      <c r="GV234" s="59">
        <f t="shared" si="82"/>
        <v>1.65571374139535</v>
      </c>
      <c r="GW234" s="59">
        <f t="shared" si="82"/>
        <v>1.65571374139535</v>
      </c>
      <c r="GX234" s="59">
        <f t="shared" si="82"/>
        <v>1.65571374139535</v>
      </c>
      <c r="GY234" s="59">
        <f t="shared" si="82"/>
        <v>1.65571374139535</v>
      </c>
      <c r="GZ234" s="59">
        <f t="shared" si="82"/>
        <v>1.65571374139535</v>
      </c>
      <c r="HA234" s="59">
        <f t="shared" si="82"/>
        <v>1.65571374139535</v>
      </c>
      <c r="HC234" s="17"/>
    </row>
    <row r="235" spans="1:211">
      <c r="A235" t="str">
        <f t="shared" si="62"/>
        <v>풍력</v>
      </c>
      <c r="B235" s="48">
        <v>22</v>
      </c>
      <c r="C235" s="48" t="str">
        <f t="shared" si="39"/>
        <v>'2050</v>
      </c>
      <c r="D235" s="48" t="str">
        <f t="shared" si="40"/>
        <v>ELC89PP-WND1N</v>
      </c>
      <c r="E235" s="48" t="str">
        <f t="shared" si="41"/>
        <v>RENELCWND</v>
      </c>
      <c r="F235" s="59">
        <f t="shared" ref="F235:O244" si="83">IFERROR(HLOOKUP(F$214,TS_ELC_GNR_1,$B235,FALSE),0)</f>
        <v>0</v>
      </c>
      <c r="G235" s="59">
        <f t="shared" si="83"/>
        <v>0</v>
      </c>
      <c r="H235" s="59">
        <f t="shared" si="83"/>
        <v>324.81114871813998</v>
      </c>
      <c r="I235" s="59">
        <f t="shared" si="83"/>
        <v>327.99185943069801</v>
      </c>
      <c r="J235" s="59">
        <f t="shared" si="83"/>
        <v>324.04387201116299</v>
      </c>
      <c r="K235" s="59">
        <f t="shared" si="83"/>
        <v>324.55007534511702</v>
      </c>
      <c r="L235" s="59">
        <f t="shared" si="83"/>
        <v>326.84991253953501</v>
      </c>
      <c r="M235" s="59">
        <f t="shared" si="83"/>
        <v>326.77019547907003</v>
      </c>
      <c r="N235" s="59">
        <f t="shared" si="83"/>
        <v>314.92822614697701</v>
      </c>
      <c r="O235" s="59">
        <f t="shared" si="83"/>
        <v>290.65836708837202</v>
      </c>
      <c r="P235" s="59">
        <f t="shared" ref="P235:Y244" si="84">IFERROR(HLOOKUP(P$214,TS_ELC_GNR_1,$B235,FALSE),0)</f>
        <v>275.85092310697701</v>
      </c>
      <c r="Q235" s="59">
        <f t="shared" si="84"/>
        <v>268.32961845209297</v>
      </c>
      <c r="R235" s="59">
        <f t="shared" si="84"/>
        <v>255.758238016745</v>
      </c>
      <c r="S235" s="59">
        <f t="shared" si="84"/>
        <v>253.44843618976799</v>
      </c>
      <c r="T235" s="59">
        <f t="shared" si="84"/>
        <v>254.43892066604701</v>
      </c>
      <c r="U235" s="59">
        <f t="shared" si="84"/>
        <v>340.73064569302397</v>
      </c>
      <c r="V235" s="59">
        <f t="shared" si="84"/>
        <v>354.60938592000002</v>
      </c>
      <c r="W235" s="59">
        <f t="shared" si="84"/>
        <v>330.83377263627898</v>
      </c>
      <c r="X235" s="59">
        <f t="shared" si="84"/>
        <v>287.66299854139601</v>
      </c>
      <c r="Y235" s="59">
        <f t="shared" si="84"/>
        <v>261.15109715721002</v>
      </c>
      <c r="Z235" s="59">
        <f t="shared" ref="Z235:AI244" si="85">IFERROR(HLOOKUP(Z$214,TS_ELC_GNR_1,$B235,FALSE),0)</f>
        <v>256.38003108837199</v>
      </c>
      <c r="AA235" s="59">
        <f t="shared" si="85"/>
        <v>285.52259546790702</v>
      </c>
      <c r="AB235" s="59">
        <f t="shared" si="85"/>
        <v>309.31016631069798</v>
      </c>
      <c r="AC235" s="59">
        <f t="shared" si="85"/>
        <v>301.41618439813999</v>
      </c>
      <c r="AD235" s="59">
        <f t="shared" si="85"/>
        <v>297.94052056186098</v>
      </c>
      <c r="AE235" s="59">
        <f t="shared" si="85"/>
        <v>308.40338474790701</v>
      </c>
      <c r="AF235" s="59">
        <f t="shared" si="85"/>
        <v>0</v>
      </c>
      <c r="AG235" s="59">
        <f t="shared" si="85"/>
        <v>141.68305245767499</v>
      </c>
      <c r="AH235" s="59">
        <f t="shared" si="85"/>
        <v>146.24608581209301</v>
      </c>
      <c r="AI235" s="59">
        <f t="shared" si="85"/>
        <v>146.80083971720899</v>
      </c>
      <c r="AJ235" s="59">
        <f t="shared" ref="AJ235:AS244" si="86">IFERROR(HLOOKUP(AJ$214,TS_ELC_GNR_1,$B235,FALSE),0)</f>
        <v>142.93124874418601</v>
      </c>
      <c r="AK235" s="59">
        <f t="shared" si="86"/>
        <v>140.99599704558199</v>
      </c>
      <c r="AL235" s="59">
        <f t="shared" si="86"/>
        <v>139.495059259535</v>
      </c>
      <c r="AM235" s="59">
        <f t="shared" si="86"/>
        <v>132.97213875348899</v>
      </c>
      <c r="AN235" s="59">
        <f t="shared" si="86"/>
        <v>120.32320226232601</v>
      </c>
      <c r="AO235" s="59">
        <f t="shared" si="86"/>
        <v>118.915331743256</v>
      </c>
      <c r="AP235" s="59">
        <f t="shared" si="86"/>
        <v>121.043104945116</v>
      </c>
      <c r="AQ235" s="59">
        <f t="shared" si="86"/>
        <v>122.443676070698</v>
      </c>
      <c r="AR235" s="59">
        <f t="shared" si="86"/>
        <v>126.95835094325599</v>
      </c>
      <c r="AS235" s="59">
        <f t="shared" si="86"/>
        <v>128.56695478325599</v>
      </c>
      <c r="AT235" s="59">
        <f t="shared" ref="AT235:BC244" si="87">IFERROR(HLOOKUP(AT$214,TS_ELC_GNR_1,$B235,FALSE),0)</f>
        <v>166.67161364092999</v>
      </c>
      <c r="AU235" s="59">
        <f t="shared" si="87"/>
        <v>175.17266978232601</v>
      </c>
      <c r="AV235" s="59">
        <f t="shared" si="87"/>
        <v>166.48091698604699</v>
      </c>
      <c r="AW235" s="59">
        <f t="shared" si="87"/>
        <v>151.88395485767501</v>
      </c>
      <c r="AX235" s="59">
        <f t="shared" si="87"/>
        <v>139.60181288930201</v>
      </c>
      <c r="AY235" s="59">
        <f t="shared" si="87"/>
        <v>137.640100889302</v>
      </c>
      <c r="AZ235" s="59">
        <f t="shared" si="87"/>
        <v>142.723216029768</v>
      </c>
      <c r="BA235" s="59">
        <f t="shared" si="87"/>
        <v>147.838266016744</v>
      </c>
      <c r="BB235" s="59">
        <f t="shared" si="87"/>
        <v>144.675803787907</v>
      </c>
      <c r="BC235" s="59">
        <f t="shared" si="87"/>
        <v>147.16763424000001</v>
      </c>
      <c r="BD235" s="59">
        <f t="shared" ref="BD235:BM244" si="88">IFERROR(HLOOKUP(BD$214,TS_ELC_GNR_1,$B235,FALSE),0)</f>
        <v>151.90494061395401</v>
      </c>
      <c r="BE235" s="59">
        <f t="shared" si="88"/>
        <v>0</v>
      </c>
      <c r="BF235" s="59">
        <f t="shared" si="88"/>
        <v>0</v>
      </c>
      <c r="BG235" s="59">
        <f t="shared" si="88"/>
        <v>262.15802927999999</v>
      </c>
      <c r="BH235" s="59">
        <f t="shared" si="88"/>
        <v>272.00892096000001</v>
      </c>
      <c r="BI235" s="59">
        <f t="shared" si="88"/>
        <v>279.14852015999998</v>
      </c>
      <c r="BJ235" s="59">
        <f t="shared" si="88"/>
        <v>280.63942128000002</v>
      </c>
      <c r="BK235" s="59">
        <f t="shared" si="88"/>
        <v>283.76473823999999</v>
      </c>
      <c r="BL235" s="59">
        <f t="shared" si="88"/>
        <v>276.27512832000002</v>
      </c>
      <c r="BM235" s="59">
        <f t="shared" si="88"/>
        <v>264.57403248000003</v>
      </c>
      <c r="BN235" s="59">
        <f t="shared" ref="BN235:BW244" si="89">IFERROR(HLOOKUP(BN$214,TS_ELC_GNR_1,$B235,FALSE),0)</f>
        <v>256.43912255999999</v>
      </c>
      <c r="BO235" s="59">
        <f t="shared" si="89"/>
        <v>235.78952255999999</v>
      </c>
      <c r="BP235" s="59">
        <f t="shared" si="89"/>
        <v>232.98737184000001</v>
      </c>
      <c r="BQ235" s="59">
        <f t="shared" si="89"/>
        <v>227.41714224</v>
      </c>
      <c r="BR235" s="59">
        <f t="shared" si="89"/>
        <v>230.25439728000001</v>
      </c>
      <c r="BS235" s="59">
        <f t="shared" si="89"/>
        <v>233.87633711999999</v>
      </c>
      <c r="BT235" s="59">
        <f t="shared" si="89"/>
        <v>248.92783055999999</v>
      </c>
      <c r="BU235" s="59">
        <f t="shared" si="89"/>
        <v>260.97583967999998</v>
      </c>
      <c r="BV235" s="59">
        <f t="shared" si="89"/>
        <v>269.04157343999998</v>
      </c>
      <c r="BW235" s="59">
        <f t="shared" si="89"/>
        <v>278.21102832000003</v>
      </c>
      <c r="BX235" s="59">
        <f t="shared" ref="BX235:CG244" si="90">IFERROR(HLOOKUP(BX$214,TS_ELC_GNR_1,$B235,FALSE),0)</f>
        <v>281.79683136</v>
      </c>
      <c r="BY235" s="59">
        <f t="shared" si="90"/>
        <v>334.05374160000002</v>
      </c>
      <c r="BZ235" s="59">
        <f t="shared" si="90"/>
        <v>334.4512464</v>
      </c>
      <c r="CA235" s="59">
        <f t="shared" si="90"/>
        <v>336.70205279999999</v>
      </c>
      <c r="CB235" s="59">
        <f t="shared" si="90"/>
        <v>302.40616463999999</v>
      </c>
      <c r="CC235" s="59">
        <f t="shared" si="90"/>
        <v>279.68540976000003</v>
      </c>
      <c r="CD235" s="59">
        <f t="shared" si="90"/>
        <v>276.42896783999998</v>
      </c>
      <c r="CE235" s="59">
        <f t="shared" si="90"/>
        <v>0</v>
      </c>
      <c r="CF235" s="59">
        <f t="shared" si="90"/>
        <v>156.069964933954</v>
      </c>
      <c r="CG235" s="59">
        <f t="shared" si="90"/>
        <v>161.311985949768</v>
      </c>
      <c r="CH235" s="59">
        <f t="shared" ref="CH235:CQ244" si="91">IFERROR(HLOOKUP(CH$214,TS_ELC_GNR_1,$B235,FALSE),0)</f>
        <v>164.959089488372</v>
      </c>
      <c r="CI235" s="59">
        <f t="shared" si="91"/>
        <v>162.627461514419</v>
      </c>
      <c r="CJ235" s="59">
        <f t="shared" si="91"/>
        <v>163.55470058790701</v>
      </c>
      <c r="CK235" s="59">
        <f t="shared" si="91"/>
        <v>164.356025123721</v>
      </c>
      <c r="CL235" s="59">
        <f t="shared" si="91"/>
        <v>162.349676372093</v>
      </c>
      <c r="CM235" s="59">
        <f t="shared" si="91"/>
        <v>154.99527330976801</v>
      </c>
      <c r="CN235" s="59">
        <f t="shared" si="91"/>
        <v>143.18194929488399</v>
      </c>
      <c r="CO235" s="59">
        <f t="shared" si="91"/>
        <v>138.78432884092999</v>
      </c>
      <c r="CP235" s="59">
        <f t="shared" si="91"/>
        <v>136.92432812651199</v>
      </c>
      <c r="CQ235" s="59">
        <f t="shared" si="91"/>
        <v>139.30621146418599</v>
      </c>
      <c r="CR235" s="59">
        <f t="shared" ref="CR235:DA244" si="92">IFERROR(HLOOKUP(CR$214,TS_ELC_GNR_1,$B235,FALSE),0)</f>
        <v>139.78998837209301</v>
      </c>
      <c r="CS235" s="59">
        <f t="shared" si="92"/>
        <v>142.13984081860499</v>
      </c>
      <c r="CT235" s="59">
        <f t="shared" si="92"/>
        <v>145.067906076279</v>
      </c>
      <c r="CU235" s="59">
        <f t="shared" si="92"/>
        <v>143.644740446512</v>
      </c>
      <c r="CV235" s="59">
        <f t="shared" si="92"/>
        <v>143.66683071627901</v>
      </c>
      <c r="CW235" s="59">
        <f t="shared" si="92"/>
        <v>145.71625549395401</v>
      </c>
      <c r="CX235" s="59">
        <f t="shared" si="92"/>
        <v>175.52983582883701</v>
      </c>
      <c r="CY235" s="59">
        <f t="shared" si="92"/>
        <v>180.046743739535</v>
      </c>
      <c r="CZ235" s="59">
        <f t="shared" si="92"/>
        <v>179.53535399441901</v>
      </c>
      <c r="DA235" s="59">
        <f t="shared" si="92"/>
        <v>156.25386642976801</v>
      </c>
      <c r="DB235" s="59">
        <f t="shared" ref="DB235:DK244" si="93">IFERROR(HLOOKUP(DB$214,TS_ELC_GNR_1,$B235,FALSE),0)</f>
        <v>145.30924227348899</v>
      </c>
      <c r="DC235" s="59">
        <f t="shared" si="93"/>
        <v>144.72992494883701</v>
      </c>
      <c r="DD235" s="59">
        <f t="shared" si="93"/>
        <v>0</v>
      </c>
      <c r="DE235" s="59">
        <f t="shared" si="93"/>
        <v>0</v>
      </c>
      <c r="DF235" s="59">
        <f t="shared" si="93"/>
        <v>696.29010530232597</v>
      </c>
      <c r="DG235" s="59">
        <f t="shared" si="93"/>
        <v>709.93997112558202</v>
      </c>
      <c r="DH235" s="59">
        <f t="shared" si="93"/>
        <v>721.29254493767496</v>
      </c>
      <c r="DI235" s="59">
        <f t="shared" si="93"/>
        <v>727.60805701953598</v>
      </c>
      <c r="DJ235" s="59">
        <f t="shared" si="93"/>
        <v>717.84579054139601</v>
      </c>
      <c r="DK235" s="59">
        <f t="shared" si="93"/>
        <v>714.88559834790794</v>
      </c>
      <c r="DL235" s="59">
        <f t="shared" ref="DL235:DU244" si="94">IFERROR(HLOOKUP(DL$214,TS_ELC_GNR_1,$B235,FALSE),0)</f>
        <v>703.96897120744302</v>
      </c>
      <c r="DM235" s="59">
        <f t="shared" si="94"/>
        <v>686.29761979534999</v>
      </c>
      <c r="DN235" s="59">
        <f t="shared" si="94"/>
        <v>669.53734794418699</v>
      </c>
      <c r="DO235" s="59">
        <f t="shared" si="94"/>
        <v>714.10187399441998</v>
      </c>
      <c r="DP235" s="59">
        <f t="shared" si="94"/>
        <v>702.00312928744302</v>
      </c>
      <c r="DQ235" s="59">
        <f t="shared" si="94"/>
        <v>697.14567105488504</v>
      </c>
      <c r="DR235" s="59">
        <f t="shared" si="94"/>
        <v>653.57876079627999</v>
      </c>
      <c r="DS235" s="59">
        <f t="shared" si="94"/>
        <v>633.52684666046605</v>
      </c>
      <c r="DT235" s="59">
        <f t="shared" si="94"/>
        <v>647.05915383069805</v>
      </c>
      <c r="DU235" s="59">
        <f t="shared" si="94"/>
        <v>652.68727434418702</v>
      </c>
      <c r="DV235" s="59">
        <f t="shared" ref="DV235:EE244" si="95">IFERROR(HLOOKUP(DV$214,TS_ELC_GNR_1,$B235,FALSE),0)</f>
        <v>674.36541651348898</v>
      </c>
      <c r="DW235" s="59">
        <f t="shared" si="95"/>
        <v>692.38291284837305</v>
      </c>
      <c r="DX235" s="59">
        <f t="shared" si="95"/>
        <v>716.45141429581497</v>
      </c>
      <c r="DY235" s="59">
        <f t="shared" si="95"/>
        <v>714.14432573023305</v>
      </c>
      <c r="DZ235" s="59">
        <f t="shared" si="95"/>
        <v>715.39175365953599</v>
      </c>
      <c r="EA235" s="59">
        <f t="shared" si="95"/>
        <v>695.49331887628</v>
      </c>
      <c r="EB235" s="59">
        <f t="shared" si="95"/>
        <v>677.06763277395396</v>
      </c>
      <c r="EC235" s="59">
        <f t="shared" si="95"/>
        <v>677.64073120744297</v>
      </c>
      <c r="ED235" s="59">
        <f t="shared" si="95"/>
        <v>0</v>
      </c>
      <c r="EE235" s="59">
        <f t="shared" si="95"/>
        <v>309.75235588465199</v>
      </c>
      <c r="EF235" s="59">
        <f t="shared" ref="EF235:EO244" si="96">IFERROR(HLOOKUP(EF$214,TS_ELC_GNR_1,$B235,FALSE),0)</f>
        <v>317.43775282604702</v>
      </c>
      <c r="EG235" s="59">
        <f t="shared" si="96"/>
        <v>321.37433494325597</v>
      </c>
      <c r="EH235" s="59">
        <f t="shared" si="96"/>
        <v>317.76675377860499</v>
      </c>
      <c r="EI235" s="59">
        <f t="shared" si="96"/>
        <v>312.64968685395399</v>
      </c>
      <c r="EJ235" s="59">
        <f t="shared" si="96"/>
        <v>306.988094779535</v>
      </c>
      <c r="EK235" s="59">
        <f t="shared" si="96"/>
        <v>296.94172822325601</v>
      </c>
      <c r="EL235" s="59">
        <f t="shared" si="96"/>
        <v>284.93605078325601</v>
      </c>
      <c r="EM235" s="59">
        <f t="shared" si="96"/>
        <v>274.775391092093</v>
      </c>
      <c r="EN235" s="59">
        <f t="shared" si="96"/>
        <v>290.43926522790701</v>
      </c>
      <c r="EO235" s="59">
        <f t="shared" si="96"/>
        <v>289.53471670325598</v>
      </c>
      <c r="EP235" s="59">
        <f t="shared" ref="EP235:EY244" si="97">IFERROR(HLOOKUP(EP$214,TS_ELC_GNR_1,$B235,FALSE),0)</f>
        <v>287.16803243162798</v>
      </c>
      <c r="EQ235" s="59">
        <f t="shared" si="97"/>
        <v>267.11040363907</v>
      </c>
      <c r="ER235" s="59">
        <f t="shared" si="97"/>
        <v>261.80883493953502</v>
      </c>
      <c r="ES235" s="59">
        <f t="shared" si="97"/>
        <v>273.42918123906998</v>
      </c>
      <c r="ET235" s="59">
        <f t="shared" si="97"/>
        <v>280.17900723348902</v>
      </c>
      <c r="EU235" s="59">
        <f t="shared" si="97"/>
        <v>285.45771730604702</v>
      </c>
      <c r="EV235" s="59">
        <f t="shared" si="97"/>
        <v>284.16620488186101</v>
      </c>
      <c r="EW235" s="59">
        <f t="shared" si="97"/>
        <v>296.65191348837197</v>
      </c>
      <c r="EX235" s="59">
        <f t="shared" si="97"/>
        <v>304.48425874604698</v>
      </c>
      <c r="EY235" s="59">
        <f t="shared" si="97"/>
        <v>306.60766191627903</v>
      </c>
      <c r="EZ235" s="59">
        <f t="shared" ref="EZ235:FI244" si="98">IFERROR(HLOOKUP(EZ$214,TS_ELC_GNR_1,$B235,FALSE),0)</f>
        <v>309.60132567069797</v>
      </c>
      <c r="FA235" s="59">
        <f t="shared" si="98"/>
        <v>307.10483705302403</v>
      </c>
      <c r="FB235" s="59">
        <f t="shared" si="98"/>
        <v>313.80241475720999</v>
      </c>
      <c r="FC235" s="59">
        <f t="shared" si="98"/>
        <v>0</v>
      </c>
      <c r="FD235" s="59">
        <f t="shared" si="98"/>
        <v>0</v>
      </c>
      <c r="FE235" s="59">
        <f t="shared" si="98"/>
        <v>309.38825061209297</v>
      </c>
      <c r="FF235" s="59">
        <f t="shared" si="98"/>
        <v>309.98632065488403</v>
      </c>
      <c r="FG235" s="59">
        <f t="shared" si="98"/>
        <v>312.94295919627899</v>
      </c>
      <c r="FH235" s="59">
        <f t="shared" si="98"/>
        <v>306.09324676465201</v>
      </c>
      <c r="FI235" s="59">
        <f t="shared" si="98"/>
        <v>294.58632919813999</v>
      </c>
      <c r="FJ235" s="59">
        <f t="shared" ref="FJ235:FS244" si="99">IFERROR(HLOOKUP(FJ$214,TS_ELC_GNR_1,$B235,FALSE),0)</f>
        <v>285.57906972279102</v>
      </c>
      <c r="FK235" s="59">
        <f t="shared" si="99"/>
        <v>281.45625702697703</v>
      </c>
      <c r="FL235" s="59">
        <f t="shared" si="99"/>
        <v>262.75626740093099</v>
      </c>
      <c r="FM235" s="59">
        <f t="shared" si="99"/>
        <v>250.62755676279099</v>
      </c>
      <c r="FN235" s="59">
        <f t="shared" si="99"/>
        <v>300.34228514232598</v>
      </c>
      <c r="FO235" s="59">
        <f t="shared" si="99"/>
        <v>302.202670035349</v>
      </c>
      <c r="FP235" s="59">
        <f t="shared" si="99"/>
        <v>305.828547706047</v>
      </c>
      <c r="FQ235" s="59">
        <f t="shared" si="99"/>
        <v>284.32799209674499</v>
      </c>
      <c r="FR235" s="59">
        <f t="shared" si="99"/>
        <v>277.34842729674398</v>
      </c>
      <c r="FS235" s="59">
        <f t="shared" si="99"/>
        <v>285.78133975814001</v>
      </c>
      <c r="FT235" s="59">
        <f t="shared" ref="FT235:GC244" si="100">IFERROR(HLOOKUP(FT$214,TS_ELC_GNR_1,$B235,FALSE),0)</f>
        <v>293.18417333581402</v>
      </c>
      <c r="FU235" s="59">
        <f t="shared" si="100"/>
        <v>299.20108259721002</v>
      </c>
      <c r="FV235" s="59">
        <f t="shared" si="100"/>
        <v>298.33207059348899</v>
      </c>
      <c r="FW235" s="59">
        <f t="shared" si="100"/>
        <v>295.923558876279</v>
      </c>
      <c r="FX235" s="59">
        <f t="shared" si="100"/>
        <v>307.012201986977</v>
      </c>
      <c r="FY235" s="59">
        <f t="shared" si="100"/>
        <v>313.099031754419</v>
      </c>
      <c r="FZ235" s="59">
        <f t="shared" si="100"/>
        <v>311.95658062883803</v>
      </c>
      <c r="GA235" s="59">
        <f t="shared" si="100"/>
        <v>298.00494251162797</v>
      </c>
      <c r="GB235" s="59">
        <f t="shared" si="100"/>
        <v>288.86158776558199</v>
      </c>
      <c r="GC235" s="59">
        <f t="shared" si="100"/>
        <v>0</v>
      </c>
      <c r="GD235" s="59">
        <f t="shared" ref="GD235:GM244" si="101">IFERROR(HLOOKUP(GD$214,TS_ELC_GNR_1,$B235,FALSE),0)</f>
        <v>118.36369928930201</v>
      </c>
      <c r="GE235" s="59">
        <f t="shared" si="101"/>
        <v>121.581003013954</v>
      </c>
      <c r="GF235" s="59">
        <f t="shared" si="101"/>
        <v>120.30341706418599</v>
      </c>
      <c r="GG235" s="59">
        <f t="shared" si="101"/>
        <v>121.280767434419</v>
      </c>
      <c r="GH235" s="59">
        <f t="shared" si="101"/>
        <v>119.563489071628</v>
      </c>
      <c r="GI235" s="59">
        <f t="shared" si="101"/>
        <v>117.595534169302</v>
      </c>
      <c r="GJ235" s="59">
        <f t="shared" si="101"/>
        <v>111.460009763721</v>
      </c>
      <c r="GK235" s="59">
        <f t="shared" si="101"/>
        <v>96.736941008372199</v>
      </c>
      <c r="GL235" s="59">
        <f t="shared" si="101"/>
        <v>83.110510080000097</v>
      </c>
      <c r="GM235" s="59">
        <f t="shared" si="101"/>
        <v>103.42280126511599</v>
      </c>
      <c r="GN235" s="59">
        <f t="shared" ref="GN235:HA244" si="102">IFERROR(HLOOKUP(GN$214,TS_ELC_GNR_1,$B235,FALSE),0)</f>
        <v>105.072656282791</v>
      </c>
      <c r="GO235" s="59">
        <f t="shared" si="102"/>
        <v>107.34545690790701</v>
      </c>
      <c r="GP235" s="59">
        <f t="shared" si="102"/>
        <v>102.238570716279</v>
      </c>
      <c r="GQ235" s="59">
        <f t="shared" si="102"/>
        <v>105.217875795349</v>
      </c>
      <c r="GR235" s="59">
        <f t="shared" si="102"/>
        <v>109.021820249302</v>
      </c>
      <c r="GS235" s="59">
        <f t="shared" si="102"/>
        <v>111.915261410233</v>
      </c>
      <c r="GT235" s="59">
        <f t="shared" si="102"/>
        <v>119.79572503814001</v>
      </c>
      <c r="GU235" s="59">
        <f t="shared" si="102"/>
        <v>119.787657287442</v>
      </c>
      <c r="GV235" s="59">
        <f t="shared" si="102"/>
        <v>119.810131735814</v>
      </c>
      <c r="GW235" s="59">
        <f t="shared" si="102"/>
        <v>130.24922487069799</v>
      </c>
      <c r="GX235" s="59">
        <f t="shared" si="102"/>
        <v>134.80923281860501</v>
      </c>
      <c r="GY235" s="59">
        <f t="shared" si="102"/>
        <v>139.92591556465101</v>
      </c>
      <c r="GZ235" s="59">
        <f t="shared" si="102"/>
        <v>136.09373398325599</v>
      </c>
      <c r="HA235" s="59">
        <f t="shared" si="102"/>
        <v>135.75373591813999</v>
      </c>
      <c r="HC235" s="17"/>
    </row>
    <row r="236" spans="1:211">
      <c r="A236" t="str">
        <f t="shared" si="62"/>
        <v>해상풍력</v>
      </c>
      <c r="B236" s="48">
        <v>23</v>
      </c>
      <c r="C236" s="48" t="str">
        <f t="shared" si="39"/>
        <v>'2050</v>
      </c>
      <c r="D236" s="48" t="str">
        <f t="shared" si="40"/>
        <v>ELC89PP-WNDOFF1N</v>
      </c>
      <c r="E236" s="48" t="str">
        <f t="shared" si="41"/>
        <v>RENELCWND</v>
      </c>
      <c r="F236" s="59">
        <f t="shared" si="83"/>
        <v>0</v>
      </c>
      <c r="G236" s="59">
        <f t="shared" si="83"/>
        <v>0</v>
      </c>
      <c r="H236" s="59">
        <f t="shared" si="83"/>
        <v>143.45825735051201</v>
      </c>
      <c r="I236" s="59">
        <f t="shared" si="83"/>
        <v>144.86307124855799</v>
      </c>
      <c r="J236" s="59">
        <f t="shared" si="83"/>
        <v>143.11937680493</v>
      </c>
      <c r="K236" s="59">
        <f t="shared" si="83"/>
        <v>143.34294994409299</v>
      </c>
      <c r="L236" s="59">
        <f t="shared" si="83"/>
        <v>144.358711371628</v>
      </c>
      <c r="M236" s="59">
        <f t="shared" si="83"/>
        <v>144.32350300325601</v>
      </c>
      <c r="N236" s="59">
        <f t="shared" si="83"/>
        <v>139.093299881582</v>
      </c>
      <c r="O236" s="59">
        <f t="shared" si="83"/>
        <v>128.37411213069799</v>
      </c>
      <c r="P236" s="59">
        <f t="shared" si="84"/>
        <v>121.834157705582</v>
      </c>
      <c r="Q236" s="59">
        <f t="shared" si="84"/>
        <v>118.512248149675</v>
      </c>
      <c r="R236" s="59">
        <f t="shared" si="84"/>
        <v>112.959888457395</v>
      </c>
      <c r="S236" s="59">
        <f t="shared" si="84"/>
        <v>111.939725983814</v>
      </c>
      <c r="T236" s="59">
        <f t="shared" si="84"/>
        <v>112.377189960837</v>
      </c>
      <c r="U236" s="59">
        <f t="shared" si="84"/>
        <v>150.489368514419</v>
      </c>
      <c r="V236" s="59">
        <f t="shared" si="84"/>
        <v>156.61914544800001</v>
      </c>
      <c r="W236" s="59">
        <f t="shared" si="84"/>
        <v>146.11824958102301</v>
      </c>
      <c r="X236" s="59">
        <f t="shared" si="84"/>
        <v>127.051157689116</v>
      </c>
      <c r="Y236" s="59">
        <f t="shared" si="84"/>
        <v>115.34173457776799</v>
      </c>
      <c r="Z236" s="59">
        <f t="shared" si="85"/>
        <v>113.234513730698</v>
      </c>
      <c r="AA236" s="59">
        <f t="shared" si="85"/>
        <v>126.105812998326</v>
      </c>
      <c r="AB236" s="59">
        <f t="shared" si="85"/>
        <v>136.611990120558</v>
      </c>
      <c r="AC236" s="59">
        <f t="shared" si="85"/>
        <v>133.12548144251201</v>
      </c>
      <c r="AD236" s="59">
        <f t="shared" si="85"/>
        <v>131.59039658148899</v>
      </c>
      <c r="AE236" s="59">
        <f t="shared" si="85"/>
        <v>136.21149493032601</v>
      </c>
      <c r="AF236" s="59">
        <f t="shared" si="85"/>
        <v>0</v>
      </c>
      <c r="AG236" s="59">
        <f t="shared" si="85"/>
        <v>62.576681502139699</v>
      </c>
      <c r="AH236" s="59">
        <f t="shared" si="85"/>
        <v>64.592021233674501</v>
      </c>
      <c r="AI236" s="59">
        <f t="shared" si="85"/>
        <v>64.8370375417676</v>
      </c>
      <c r="AJ236" s="59">
        <f t="shared" si="86"/>
        <v>63.127968195348998</v>
      </c>
      <c r="AK236" s="59">
        <f t="shared" si="86"/>
        <v>62.273232028465202</v>
      </c>
      <c r="AL236" s="59">
        <f t="shared" si="86"/>
        <v>61.610317839628003</v>
      </c>
      <c r="AM236" s="59">
        <f t="shared" si="86"/>
        <v>58.729361282790798</v>
      </c>
      <c r="AN236" s="59">
        <f t="shared" si="86"/>
        <v>53.142747665860497</v>
      </c>
      <c r="AO236" s="59">
        <f t="shared" si="86"/>
        <v>52.520938186604702</v>
      </c>
      <c r="AP236" s="59">
        <f t="shared" si="86"/>
        <v>53.460704684093102</v>
      </c>
      <c r="AQ236" s="59">
        <f t="shared" si="86"/>
        <v>54.079290264558203</v>
      </c>
      <c r="AR236" s="59">
        <f t="shared" si="86"/>
        <v>56.073271666604697</v>
      </c>
      <c r="AS236" s="59">
        <f t="shared" si="86"/>
        <v>56.783738362604801</v>
      </c>
      <c r="AT236" s="59">
        <f t="shared" si="87"/>
        <v>73.6132960247444</v>
      </c>
      <c r="AU236" s="59">
        <f t="shared" si="87"/>
        <v>77.3679291538607</v>
      </c>
      <c r="AV236" s="59">
        <f t="shared" si="87"/>
        <v>73.529071668837403</v>
      </c>
      <c r="AW236" s="59">
        <f t="shared" si="87"/>
        <v>67.082080062139696</v>
      </c>
      <c r="AX236" s="59">
        <f t="shared" si="87"/>
        <v>61.657467359442002</v>
      </c>
      <c r="AY236" s="59">
        <f t="shared" si="87"/>
        <v>60.791044559442</v>
      </c>
      <c r="AZ236" s="59">
        <f t="shared" si="87"/>
        <v>63.036087079814003</v>
      </c>
      <c r="BA236" s="59">
        <f t="shared" si="87"/>
        <v>65.295234157395498</v>
      </c>
      <c r="BB236" s="59">
        <f t="shared" si="87"/>
        <v>63.898480006325798</v>
      </c>
      <c r="BC236" s="59">
        <f t="shared" si="87"/>
        <v>64.999038456000207</v>
      </c>
      <c r="BD236" s="59">
        <f t="shared" si="88"/>
        <v>67.091348771162998</v>
      </c>
      <c r="BE236" s="59">
        <f t="shared" si="88"/>
        <v>0</v>
      </c>
      <c r="BF236" s="59">
        <f t="shared" si="88"/>
        <v>0</v>
      </c>
      <c r="BG236" s="59">
        <f t="shared" si="88"/>
        <v>115.78646293200001</v>
      </c>
      <c r="BH236" s="59">
        <f t="shared" si="88"/>
        <v>120.137273424</v>
      </c>
      <c r="BI236" s="59">
        <f t="shared" si="88"/>
        <v>123.290596404</v>
      </c>
      <c r="BJ236" s="59">
        <f t="shared" si="88"/>
        <v>123.94907773200001</v>
      </c>
      <c r="BK236" s="59">
        <f t="shared" si="88"/>
        <v>125.329426056</v>
      </c>
      <c r="BL236" s="59">
        <f t="shared" si="88"/>
        <v>122.02151500799999</v>
      </c>
      <c r="BM236" s="59">
        <f t="shared" si="88"/>
        <v>116.853531012</v>
      </c>
      <c r="BN236" s="59">
        <f t="shared" si="89"/>
        <v>113.260612464</v>
      </c>
      <c r="BO236" s="59">
        <f t="shared" si="89"/>
        <v>104.140372464</v>
      </c>
      <c r="BP236" s="59">
        <f t="shared" si="89"/>
        <v>102.902755896</v>
      </c>
      <c r="BQ236" s="59">
        <f t="shared" si="89"/>
        <v>100.442571156</v>
      </c>
      <c r="BR236" s="59">
        <f t="shared" si="89"/>
        <v>101.695692132</v>
      </c>
      <c r="BS236" s="59">
        <f t="shared" si="89"/>
        <v>103.29538222799999</v>
      </c>
      <c r="BT236" s="59">
        <f t="shared" si="89"/>
        <v>109.94312516399999</v>
      </c>
      <c r="BU236" s="59">
        <f t="shared" si="89"/>
        <v>115.26432919200001</v>
      </c>
      <c r="BV236" s="59">
        <f t="shared" si="89"/>
        <v>118.826694936</v>
      </c>
      <c r="BW236" s="59">
        <f t="shared" si="89"/>
        <v>122.876537508</v>
      </c>
      <c r="BX236" s="59">
        <f t="shared" si="90"/>
        <v>124.460267184</v>
      </c>
      <c r="BY236" s="59">
        <f t="shared" si="90"/>
        <v>147.54040254</v>
      </c>
      <c r="BZ236" s="59">
        <f t="shared" si="90"/>
        <v>147.71596715999999</v>
      </c>
      <c r="CA236" s="59">
        <f t="shared" si="90"/>
        <v>148.71007331999999</v>
      </c>
      <c r="CB236" s="59">
        <f t="shared" si="90"/>
        <v>133.562722716</v>
      </c>
      <c r="CC236" s="59">
        <f t="shared" si="90"/>
        <v>123.52772264399999</v>
      </c>
      <c r="CD236" s="59">
        <f t="shared" si="90"/>
        <v>122.089460796</v>
      </c>
      <c r="CE236" s="59">
        <f t="shared" si="90"/>
        <v>0</v>
      </c>
      <c r="CF236" s="59">
        <f t="shared" si="90"/>
        <v>68.930901179162902</v>
      </c>
      <c r="CG236" s="59">
        <f t="shared" si="90"/>
        <v>71.246127127814106</v>
      </c>
      <c r="CH236" s="59">
        <f t="shared" si="91"/>
        <v>72.856931190697907</v>
      </c>
      <c r="CI236" s="59">
        <f t="shared" si="91"/>
        <v>71.827128835535106</v>
      </c>
      <c r="CJ236" s="59">
        <f t="shared" si="91"/>
        <v>72.236659426325801</v>
      </c>
      <c r="CK236" s="59">
        <f t="shared" si="91"/>
        <v>72.590577762976906</v>
      </c>
      <c r="CL236" s="59">
        <f t="shared" si="91"/>
        <v>71.704440397674503</v>
      </c>
      <c r="CM236" s="59">
        <f t="shared" si="91"/>
        <v>68.456245711814105</v>
      </c>
      <c r="CN236" s="59">
        <f t="shared" si="91"/>
        <v>63.2386942719072</v>
      </c>
      <c r="CO236" s="59">
        <f t="shared" si="91"/>
        <v>61.296411904744303</v>
      </c>
      <c r="CP236" s="59">
        <f t="shared" si="91"/>
        <v>60.474911589209398</v>
      </c>
      <c r="CQ236" s="59">
        <f t="shared" si="91"/>
        <v>61.5269100633489</v>
      </c>
      <c r="CR236" s="59">
        <f t="shared" si="92"/>
        <v>61.740578197674502</v>
      </c>
      <c r="CS236" s="59">
        <f t="shared" si="92"/>
        <v>62.778429694883798</v>
      </c>
      <c r="CT236" s="59">
        <f t="shared" si="92"/>
        <v>64.071658517023494</v>
      </c>
      <c r="CU236" s="59">
        <f t="shared" si="92"/>
        <v>63.443093697209399</v>
      </c>
      <c r="CV236" s="59">
        <f t="shared" si="92"/>
        <v>63.452850233023298</v>
      </c>
      <c r="CW236" s="59">
        <f t="shared" si="92"/>
        <v>64.358012843162896</v>
      </c>
      <c r="CX236" s="59">
        <f t="shared" si="92"/>
        <v>77.525677491069899</v>
      </c>
      <c r="CY236" s="59">
        <f t="shared" si="92"/>
        <v>79.520645151628102</v>
      </c>
      <c r="CZ236" s="59">
        <f t="shared" si="92"/>
        <v>79.294781347535107</v>
      </c>
      <c r="DA236" s="59">
        <f t="shared" si="92"/>
        <v>69.012124339813994</v>
      </c>
      <c r="DB236" s="59">
        <f t="shared" si="93"/>
        <v>64.178248670790893</v>
      </c>
      <c r="DC236" s="59">
        <f t="shared" si="93"/>
        <v>63.922383519070003</v>
      </c>
      <c r="DD236" s="59">
        <f t="shared" si="93"/>
        <v>0</v>
      </c>
      <c r="DE236" s="59">
        <f t="shared" si="93"/>
        <v>0</v>
      </c>
      <c r="DF236" s="59">
        <f t="shared" si="93"/>
        <v>307.52812984186102</v>
      </c>
      <c r="DG236" s="59">
        <f t="shared" si="93"/>
        <v>313.556820580465</v>
      </c>
      <c r="DH236" s="59">
        <f t="shared" si="93"/>
        <v>318.57087401413997</v>
      </c>
      <c r="DI236" s="59">
        <f t="shared" si="93"/>
        <v>321.36022518362802</v>
      </c>
      <c r="DJ236" s="59">
        <f t="shared" si="93"/>
        <v>317.048557489117</v>
      </c>
      <c r="DK236" s="59">
        <f t="shared" si="93"/>
        <v>315.74113927032602</v>
      </c>
      <c r="DL236" s="59">
        <f t="shared" si="94"/>
        <v>310.91962894995402</v>
      </c>
      <c r="DM236" s="59">
        <f t="shared" si="94"/>
        <v>303.11478207627903</v>
      </c>
      <c r="DN236" s="59">
        <f t="shared" si="94"/>
        <v>295.712328675349</v>
      </c>
      <c r="DO236" s="59">
        <f t="shared" si="94"/>
        <v>315.39499434753498</v>
      </c>
      <c r="DP236" s="59">
        <f t="shared" si="94"/>
        <v>310.051382101954</v>
      </c>
      <c r="DQ236" s="59">
        <f t="shared" si="94"/>
        <v>307.90600471590699</v>
      </c>
      <c r="DR236" s="59">
        <f t="shared" si="94"/>
        <v>288.66395268502401</v>
      </c>
      <c r="DS236" s="59">
        <f t="shared" si="94"/>
        <v>279.80769060837201</v>
      </c>
      <c r="DT236" s="59">
        <f t="shared" si="94"/>
        <v>285.784459608558</v>
      </c>
      <c r="DU236" s="59">
        <f t="shared" si="94"/>
        <v>288.27021283534901</v>
      </c>
      <c r="DV236" s="59">
        <f t="shared" si="95"/>
        <v>297.84472562679099</v>
      </c>
      <c r="DW236" s="59">
        <f t="shared" si="95"/>
        <v>305.80245317469797</v>
      </c>
      <c r="DX236" s="59">
        <f t="shared" si="95"/>
        <v>316.43270798065203</v>
      </c>
      <c r="DY236" s="59">
        <f t="shared" si="95"/>
        <v>315.41374386418602</v>
      </c>
      <c r="DZ236" s="59">
        <f t="shared" si="95"/>
        <v>315.96469119962802</v>
      </c>
      <c r="EA236" s="59">
        <f t="shared" si="95"/>
        <v>307.17621583702402</v>
      </c>
      <c r="EB236" s="59">
        <f t="shared" si="95"/>
        <v>299.03820447516301</v>
      </c>
      <c r="EC236" s="59">
        <f t="shared" si="95"/>
        <v>299.29132294995401</v>
      </c>
      <c r="ED236" s="59">
        <f t="shared" si="95"/>
        <v>0</v>
      </c>
      <c r="EE236" s="59">
        <f t="shared" si="95"/>
        <v>136.80729051572101</v>
      </c>
      <c r="EF236" s="59">
        <f t="shared" si="96"/>
        <v>140.20167416483699</v>
      </c>
      <c r="EG236" s="59">
        <f t="shared" si="96"/>
        <v>141.940331266605</v>
      </c>
      <c r="EH236" s="59">
        <f t="shared" si="96"/>
        <v>140.34698291888401</v>
      </c>
      <c r="EI236" s="59">
        <f t="shared" si="96"/>
        <v>138.08694502716301</v>
      </c>
      <c r="EJ236" s="59">
        <f t="shared" si="96"/>
        <v>135.58640852762801</v>
      </c>
      <c r="EK236" s="59">
        <f t="shared" si="96"/>
        <v>131.14926329860501</v>
      </c>
      <c r="EL236" s="59">
        <f t="shared" si="96"/>
        <v>125.846755762605</v>
      </c>
      <c r="EM236" s="59">
        <f t="shared" si="96"/>
        <v>121.359131065675</v>
      </c>
      <c r="EN236" s="59">
        <f t="shared" si="96"/>
        <v>128.27734214232601</v>
      </c>
      <c r="EO236" s="59">
        <f t="shared" si="96"/>
        <v>127.877833210605</v>
      </c>
      <c r="EP236" s="59">
        <f t="shared" si="97"/>
        <v>126.832547657302</v>
      </c>
      <c r="EQ236" s="59">
        <f t="shared" si="97"/>
        <v>117.97376160725599</v>
      </c>
      <c r="ER236" s="59">
        <f t="shared" si="97"/>
        <v>115.632235431628</v>
      </c>
      <c r="ES236" s="59">
        <f t="shared" si="97"/>
        <v>120.764555047256</v>
      </c>
      <c r="ET236" s="59">
        <f t="shared" si="97"/>
        <v>123.745728194791</v>
      </c>
      <c r="EU236" s="59">
        <f t="shared" si="97"/>
        <v>126.077158476837</v>
      </c>
      <c r="EV236" s="59">
        <f t="shared" si="97"/>
        <v>125.506740489489</v>
      </c>
      <c r="EW236" s="59">
        <f t="shared" si="97"/>
        <v>131.02126179069799</v>
      </c>
      <c r="EX236" s="59">
        <f t="shared" si="97"/>
        <v>134.480547612837</v>
      </c>
      <c r="EY236" s="59">
        <f t="shared" si="97"/>
        <v>135.418384013023</v>
      </c>
      <c r="EZ236" s="59">
        <f t="shared" si="98"/>
        <v>136.740585504558</v>
      </c>
      <c r="FA236" s="59">
        <f t="shared" si="98"/>
        <v>135.637969698419</v>
      </c>
      <c r="FB236" s="59">
        <f t="shared" si="98"/>
        <v>138.59606651776801</v>
      </c>
      <c r="FC236" s="59">
        <f t="shared" si="98"/>
        <v>0</v>
      </c>
      <c r="FD236" s="59">
        <f t="shared" si="98"/>
        <v>0</v>
      </c>
      <c r="FE236" s="59">
        <f t="shared" si="98"/>
        <v>136.64647735367501</v>
      </c>
      <c r="FF236" s="59">
        <f t="shared" si="98"/>
        <v>136.910624955907</v>
      </c>
      <c r="FG236" s="59">
        <f t="shared" si="98"/>
        <v>138.216473645023</v>
      </c>
      <c r="FH236" s="59">
        <f t="shared" si="98"/>
        <v>135.19118398772099</v>
      </c>
      <c r="FI236" s="59">
        <f t="shared" si="98"/>
        <v>130.10896206251201</v>
      </c>
      <c r="FJ236" s="59">
        <f t="shared" si="99"/>
        <v>126.130755794233</v>
      </c>
      <c r="FK236" s="59">
        <f t="shared" si="99"/>
        <v>124.309846853582</v>
      </c>
      <c r="FL236" s="59">
        <f t="shared" si="99"/>
        <v>116.05068476874401</v>
      </c>
      <c r="FM236" s="59">
        <f t="shared" si="99"/>
        <v>110.693837570233</v>
      </c>
      <c r="FN236" s="59">
        <f t="shared" si="99"/>
        <v>132.65117593786101</v>
      </c>
      <c r="FO236" s="59">
        <f t="shared" si="99"/>
        <v>133.472845932279</v>
      </c>
      <c r="FP236" s="59">
        <f t="shared" si="99"/>
        <v>135.074275236837</v>
      </c>
      <c r="FQ236" s="59">
        <f t="shared" si="99"/>
        <v>125.578196509395</v>
      </c>
      <c r="FR236" s="59">
        <f t="shared" si="99"/>
        <v>122.495555389396</v>
      </c>
      <c r="FS236" s="59">
        <f t="shared" si="99"/>
        <v>126.220091726512</v>
      </c>
      <c r="FT236" s="59">
        <f t="shared" si="100"/>
        <v>129.48967655665101</v>
      </c>
      <c r="FU236" s="59">
        <f t="shared" si="100"/>
        <v>132.14714481376799</v>
      </c>
      <c r="FV236" s="59">
        <f t="shared" si="100"/>
        <v>131.76333117879099</v>
      </c>
      <c r="FW236" s="59">
        <f t="shared" si="100"/>
        <v>130.699571837023</v>
      </c>
      <c r="FX236" s="59">
        <f t="shared" si="100"/>
        <v>135.59705587758199</v>
      </c>
      <c r="FY236" s="59">
        <f t="shared" si="100"/>
        <v>138.285405691535</v>
      </c>
      <c r="FZ236" s="59">
        <f t="shared" si="100"/>
        <v>137.78082311106999</v>
      </c>
      <c r="GA236" s="59">
        <f t="shared" si="100"/>
        <v>131.618849609302</v>
      </c>
      <c r="GB236" s="59">
        <f t="shared" si="100"/>
        <v>127.580534596465</v>
      </c>
      <c r="GC236" s="59">
        <f t="shared" si="100"/>
        <v>0</v>
      </c>
      <c r="GD236" s="59">
        <f t="shared" si="101"/>
        <v>52.277300519441901</v>
      </c>
      <c r="GE236" s="59">
        <f t="shared" si="101"/>
        <v>53.698276331162901</v>
      </c>
      <c r="GF236" s="59">
        <f t="shared" si="101"/>
        <v>53.134009203348903</v>
      </c>
      <c r="GG236" s="59">
        <f t="shared" si="101"/>
        <v>53.565672283534902</v>
      </c>
      <c r="GH236" s="59">
        <f t="shared" si="101"/>
        <v>52.807207673302401</v>
      </c>
      <c r="GI236" s="59">
        <f t="shared" si="101"/>
        <v>51.938027591441902</v>
      </c>
      <c r="GJ236" s="59">
        <f t="shared" si="101"/>
        <v>49.228170978976799</v>
      </c>
      <c r="GK236" s="59">
        <f t="shared" si="101"/>
        <v>42.725482278697697</v>
      </c>
      <c r="GL236" s="59">
        <f t="shared" si="101"/>
        <v>36.707141952000001</v>
      </c>
      <c r="GM236" s="59">
        <f t="shared" si="101"/>
        <v>45.678403892093101</v>
      </c>
      <c r="GN236" s="59">
        <f t="shared" si="102"/>
        <v>46.407089858232602</v>
      </c>
      <c r="GO236" s="59">
        <f t="shared" si="102"/>
        <v>47.410910134325597</v>
      </c>
      <c r="GP236" s="59">
        <f t="shared" si="102"/>
        <v>45.155368733023302</v>
      </c>
      <c r="GQ236" s="59">
        <f t="shared" si="102"/>
        <v>46.471228476279101</v>
      </c>
      <c r="GR236" s="59">
        <f t="shared" si="102"/>
        <v>48.151303943441903</v>
      </c>
      <c r="GS236" s="59">
        <f t="shared" si="102"/>
        <v>49.429240456186101</v>
      </c>
      <c r="GT236" s="59">
        <f t="shared" si="102"/>
        <v>52.909778558511697</v>
      </c>
      <c r="GU236" s="59">
        <f t="shared" si="102"/>
        <v>52.906215301953601</v>
      </c>
      <c r="GV236" s="59">
        <f t="shared" si="102"/>
        <v>52.916141516651201</v>
      </c>
      <c r="GW236" s="59">
        <f t="shared" si="102"/>
        <v>57.526740984558202</v>
      </c>
      <c r="GX236" s="59">
        <f t="shared" si="102"/>
        <v>59.540744494883803</v>
      </c>
      <c r="GY236" s="59">
        <f t="shared" si="102"/>
        <v>61.800612707721001</v>
      </c>
      <c r="GZ236" s="59">
        <f t="shared" si="102"/>
        <v>60.108065842604702</v>
      </c>
      <c r="HA236" s="59">
        <f t="shared" si="102"/>
        <v>59.957900030511702</v>
      </c>
      <c r="HC236" s="17"/>
    </row>
    <row r="237" spans="1:211">
      <c r="A237" t="str">
        <f t="shared" si="62"/>
        <v>기타재생</v>
      </c>
      <c r="B237" s="48">
        <v>24</v>
      </c>
      <c r="C237" s="48" t="str">
        <f t="shared" si="39"/>
        <v>'2050</v>
      </c>
      <c r="D237" s="48" t="str">
        <f t="shared" si="40"/>
        <v>ELC90PP-MSW1E</v>
      </c>
      <c r="E237" s="48" t="str">
        <f t="shared" si="41"/>
        <v>ELC</v>
      </c>
      <c r="F237" s="59">
        <f t="shared" si="83"/>
        <v>0</v>
      </c>
      <c r="G237" s="59">
        <f t="shared" si="83"/>
        <v>0</v>
      </c>
      <c r="H237" s="59">
        <f t="shared" si="83"/>
        <v>17.565073003255801</v>
      </c>
      <c r="I237" s="59">
        <f t="shared" si="83"/>
        <v>17.565073003255801</v>
      </c>
      <c r="J237" s="59">
        <f t="shared" si="83"/>
        <v>17.565073003255801</v>
      </c>
      <c r="K237" s="59">
        <f t="shared" si="83"/>
        <v>17.565073003255801</v>
      </c>
      <c r="L237" s="59">
        <f t="shared" si="83"/>
        <v>17.565073003255801</v>
      </c>
      <c r="M237" s="59">
        <f t="shared" si="83"/>
        <v>17.565073003255801</v>
      </c>
      <c r="N237" s="59">
        <f t="shared" si="83"/>
        <v>17.565073003255801</v>
      </c>
      <c r="O237" s="59">
        <f t="shared" si="83"/>
        <v>17.565073003255801</v>
      </c>
      <c r="P237" s="59">
        <f t="shared" si="84"/>
        <v>17.565073003255801</v>
      </c>
      <c r="Q237" s="59">
        <f t="shared" si="84"/>
        <v>0</v>
      </c>
      <c r="R237" s="59">
        <f t="shared" si="84"/>
        <v>2.7505437531389401</v>
      </c>
      <c r="S237" s="59">
        <f t="shared" si="84"/>
        <v>17.565073003255801</v>
      </c>
      <c r="T237" s="59">
        <f t="shared" si="84"/>
        <v>0</v>
      </c>
      <c r="U237" s="59">
        <f t="shared" si="84"/>
        <v>17.565073003255801</v>
      </c>
      <c r="V237" s="59">
        <f t="shared" si="84"/>
        <v>17.565073003255801</v>
      </c>
      <c r="W237" s="59">
        <f t="shared" si="84"/>
        <v>17.565073003255801</v>
      </c>
      <c r="X237" s="59">
        <f t="shared" si="84"/>
        <v>17.565073003255801</v>
      </c>
      <c r="Y237" s="59">
        <f t="shared" si="84"/>
        <v>17.565073003255801</v>
      </c>
      <c r="Z237" s="59">
        <f t="shared" si="85"/>
        <v>17.565073003255801</v>
      </c>
      <c r="AA237" s="59">
        <f t="shared" si="85"/>
        <v>17.565073003255801</v>
      </c>
      <c r="AB237" s="59">
        <f t="shared" si="85"/>
        <v>17.565073003255801</v>
      </c>
      <c r="AC237" s="59">
        <f t="shared" si="85"/>
        <v>17.565073003255801</v>
      </c>
      <c r="AD237" s="59">
        <f t="shared" si="85"/>
        <v>17.565073003255801</v>
      </c>
      <c r="AE237" s="59">
        <f t="shared" si="85"/>
        <v>17.565073003255801</v>
      </c>
      <c r="AF237" s="59">
        <f t="shared" si="85"/>
        <v>0</v>
      </c>
      <c r="AG237" s="59">
        <f t="shared" si="85"/>
        <v>8.0418406520930503</v>
      </c>
      <c r="AH237" s="59">
        <f t="shared" si="85"/>
        <v>8.0418406520930503</v>
      </c>
      <c r="AI237" s="59">
        <f t="shared" si="85"/>
        <v>8.0418406520930503</v>
      </c>
      <c r="AJ237" s="59">
        <f t="shared" si="86"/>
        <v>8.0418406520930503</v>
      </c>
      <c r="AK237" s="59">
        <f t="shared" si="86"/>
        <v>8.0418406520930503</v>
      </c>
      <c r="AL237" s="59">
        <f t="shared" si="86"/>
        <v>8.0418406520930503</v>
      </c>
      <c r="AM237" s="59">
        <f t="shared" si="86"/>
        <v>8.0418406520930503</v>
      </c>
      <c r="AN237" s="59">
        <f t="shared" si="86"/>
        <v>8.0418406520930503</v>
      </c>
      <c r="AO237" s="59">
        <f t="shared" si="86"/>
        <v>8.0418406520930503</v>
      </c>
      <c r="AP237" s="59">
        <f t="shared" si="86"/>
        <v>0</v>
      </c>
      <c r="AQ237" s="59">
        <f t="shared" si="86"/>
        <v>0</v>
      </c>
      <c r="AR237" s="59">
        <f t="shared" si="86"/>
        <v>0</v>
      </c>
      <c r="AS237" s="59">
        <f t="shared" si="86"/>
        <v>0</v>
      </c>
      <c r="AT237" s="59">
        <f t="shared" si="87"/>
        <v>0</v>
      </c>
      <c r="AU237" s="59">
        <f t="shared" si="87"/>
        <v>0</v>
      </c>
      <c r="AV237" s="59">
        <f t="shared" si="87"/>
        <v>8.0418406520930503</v>
      </c>
      <c r="AW237" s="59">
        <f t="shared" si="87"/>
        <v>8.0418406520930503</v>
      </c>
      <c r="AX237" s="59">
        <f t="shared" si="87"/>
        <v>8.0418406520930503</v>
      </c>
      <c r="AY237" s="59">
        <f t="shared" si="87"/>
        <v>8.0418406520930503</v>
      </c>
      <c r="AZ237" s="59">
        <f t="shared" si="87"/>
        <v>8.0418406520930503</v>
      </c>
      <c r="BA237" s="59">
        <f t="shared" si="87"/>
        <v>8.0418406520930503</v>
      </c>
      <c r="BB237" s="59">
        <f t="shared" si="87"/>
        <v>8.0418406520930503</v>
      </c>
      <c r="BC237" s="59">
        <f t="shared" si="87"/>
        <v>8.0418406520930503</v>
      </c>
      <c r="BD237" s="59">
        <f t="shared" si="88"/>
        <v>8.0418406520930503</v>
      </c>
      <c r="BE237" s="59">
        <f t="shared" si="88"/>
        <v>0</v>
      </c>
      <c r="BF237" s="59">
        <f t="shared" si="88"/>
        <v>0</v>
      </c>
      <c r="BG237" s="59">
        <f t="shared" si="88"/>
        <v>9.0999775800000098</v>
      </c>
      <c r="BH237" s="59">
        <f t="shared" si="88"/>
        <v>9.0999775800000098</v>
      </c>
      <c r="BI237" s="59">
        <f t="shared" si="88"/>
        <v>9.0999775800000098</v>
      </c>
      <c r="BJ237" s="59">
        <f t="shared" si="88"/>
        <v>9.0999775800000098</v>
      </c>
      <c r="BK237" s="59">
        <f t="shared" si="88"/>
        <v>9.0999775800000098</v>
      </c>
      <c r="BL237" s="59">
        <f t="shared" si="88"/>
        <v>9.0999775800000098</v>
      </c>
      <c r="BM237" s="59">
        <f t="shared" si="88"/>
        <v>9.0999775800000098</v>
      </c>
      <c r="BN237" s="59">
        <f t="shared" si="89"/>
        <v>9.0999775800000098</v>
      </c>
      <c r="BO237" s="59">
        <f t="shared" si="89"/>
        <v>9.0999775800000098</v>
      </c>
      <c r="BP237" s="59">
        <f t="shared" si="89"/>
        <v>0</v>
      </c>
      <c r="BQ237" s="59">
        <f t="shared" si="89"/>
        <v>0</v>
      </c>
      <c r="BR237" s="59">
        <f t="shared" si="89"/>
        <v>0</v>
      </c>
      <c r="BS237" s="59">
        <f t="shared" si="89"/>
        <v>0</v>
      </c>
      <c r="BT237" s="59">
        <f t="shared" si="89"/>
        <v>0</v>
      </c>
      <c r="BU237" s="59">
        <f t="shared" si="89"/>
        <v>9.0999775800000098</v>
      </c>
      <c r="BV237" s="59">
        <f t="shared" si="89"/>
        <v>9.0999775800000098</v>
      </c>
      <c r="BW237" s="59">
        <f t="shared" si="89"/>
        <v>9.0999775800000098</v>
      </c>
      <c r="BX237" s="59">
        <f t="shared" si="90"/>
        <v>9.0999775800000098</v>
      </c>
      <c r="BY237" s="59">
        <f t="shared" si="90"/>
        <v>9.0999775800000098</v>
      </c>
      <c r="BZ237" s="59">
        <f t="shared" si="90"/>
        <v>9.0999775800000098</v>
      </c>
      <c r="CA237" s="59">
        <f t="shared" si="90"/>
        <v>9.0999775800000098</v>
      </c>
      <c r="CB237" s="59">
        <f t="shared" si="90"/>
        <v>9.0999775800000098</v>
      </c>
      <c r="CC237" s="59">
        <f t="shared" si="90"/>
        <v>9.0999775800000098</v>
      </c>
      <c r="CD237" s="59">
        <f t="shared" si="90"/>
        <v>9.0999775800000098</v>
      </c>
      <c r="CE237" s="59">
        <f t="shared" si="90"/>
        <v>0</v>
      </c>
      <c r="CF237" s="59">
        <f t="shared" si="90"/>
        <v>4.8674298683721</v>
      </c>
      <c r="CG237" s="59">
        <f t="shared" si="90"/>
        <v>4.8674298683721</v>
      </c>
      <c r="CH237" s="59">
        <f t="shared" si="91"/>
        <v>4.8674298683721</v>
      </c>
      <c r="CI237" s="59">
        <f t="shared" si="91"/>
        <v>4.8674298683721</v>
      </c>
      <c r="CJ237" s="59">
        <f t="shared" si="91"/>
        <v>4.8674298683721</v>
      </c>
      <c r="CK237" s="59">
        <f t="shared" si="91"/>
        <v>4.8674298683721</v>
      </c>
      <c r="CL237" s="59">
        <f t="shared" si="91"/>
        <v>4.8674298683721</v>
      </c>
      <c r="CM237" s="59">
        <f t="shared" si="91"/>
        <v>4.8674298683721</v>
      </c>
      <c r="CN237" s="59">
        <f t="shared" si="91"/>
        <v>0.63549441616147495</v>
      </c>
      <c r="CO237" s="59">
        <f t="shared" si="91"/>
        <v>0</v>
      </c>
      <c r="CP237" s="59">
        <f t="shared" si="91"/>
        <v>0</v>
      </c>
      <c r="CQ237" s="59">
        <f t="shared" si="91"/>
        <v>0</v>
      </c>
      <c r="CR237" s="59">
        <f t="shared" si="92"/>
        <v>0</v>
      </c>
      <c r="CS237" s="59">
        <f t="shared" si="92"/>
        <v>0</v>
      </c>
      <c r="CT237" s="59">
        <f t="shared" si="92"/>
        <v>4.8674298683721</v>
      </c>
      <c r="CU237" s="59">
        <f t="shared" si="92"/>
        <v>4.8674298683721</v>
      </c>
      <c r="CV237" s="59">
        <f t="shared" si="92"/>
        <v>4.8674298683721</v>
      </c>
      <c r="CW237" s="59">
        <f t="shared" si="92"/>
        <v>4.8674298683721</v>
      </c>
      <c r="CX237" s="59">
        <f t="shared" si="92"/>
        <v>4.8674298683721</v>
      </c>
      <c r="CY237" s="59">
        <f t="shared" si="92"/>
        <v>4.8674298683721</v>
      </c>
      <c r="CZ237" s="59">
        <f t="shared" si="92"/>
        <v>4.8674298683721</v>
      </c>
      <c r="DA237" s="59">
        <f t="shared" si="92"/>
        <v>4.8674298683721</v>
      </c>
      <c r="DB237" s="59">
        <f t="shared" si="93"/>
        <v>4.8674298683721</v>
      </c>
      <c r="DC237" s="59">
        <f t="shared" si="93"/>
        <v>4.8674298683721</v>
      </c>
      <c r="DD237" s="59">
        <f t="shared" si="93"/>
        <v>0</v>
      </c>
      <c r="DE237" s="59">
        <f t="shared" si="93"/>
        <v>0</v>
      </c>
      <c r="DF237" s="59">
        <f t="shared" si="93"/>
        <v>14.390662219534899</v>
      </c>
      <c r="DG237" s="59">
        <f t="shared" si="93"/>
        <v>14.390662219534899</v>
      </c>
      <c r="DH237" s="59">
        <f t="shared" si="93"/>
        <v>14.390662219534899</v>
      </c>
      <c r="DI237" s="59">
        <f t="shared" si="93"/>
        <v>14.390662219534899</v>
      </c>
      <c r="DJ237" s="59">
        <f t="shared" si="93"/>
        <v>14.390662219534899</v>
      </c>
      <c r="DK237" s="59">
        <f t="shared" si="93"/>
        <v>14.390662219534899</v>
      </c>
      <c r="DL237" s="59">
        <f t="shared" si="94"/>
        <v>14.390662219534899</v>
      </c>
      <c r="DM237" s="59">
        <f t="shared" si="94"/>
        <v>14.390662219534899</v>
      </c>
      <c r="DN237" s="59">
        <f t="shared" si="94"/>
        <v>14.390662219534899</v>
      </c>
      <c r="DO237" s="59">
        <f t="shared" si="94"/>
        <v>0</v>
      </c>
      <c r="DP237" s="59">
        <f t="shared" si="94"/>
        <v>0</v>
      </c>
      <c r="DQ237" s="59">
        <f t="shared" si="94"/>
        <v>0</v>
      </c>
      <c r="DR237" s="59">
        <f t="shared" si="94"/>
        <v>0</v>
      </c>
      <c r="DS237" s="59">
        <f t="shared" si="94"/>
        <v>0</v>
      </c>
      <c r="DT237" s="59">
        <f t="shared" si="94"/>
        <v>14.390662219534899</v>
      </c>
      <c r="DU237" s="59">
        <f t="shared" si="94"/>
        <v>14.390662219534899</v>
      </c>
      <c r="DV237" s="59">
        <f t="shared" si="95"/>
        <v>14.390662219534899</v>
      </c>
      <c r="DW237" s="59">
        <f t="shared" si="95"/>
        <v>14.390662219534899</v>
      </c>
      <c r="DX237" s="59">
        <f t="shared" si="95"/>
        <v>14.390662219534899</v>
      </c>
      <c r="DY237" s="59">
        <f t="shared" si="95"/>
        <v>14.390662219534899</v>
      </c>
      <c r="DZ237" s="59">
        <f t="shared" si="95"/>
        <v>14.390662219534899</v>
      </c>
      <c r="EA237" s="59">
        <f t="shared" si="95"/>
        <v>14.390662219534899</v>
      </c>
      <c r="EB237" s="59">
        <f t="shared" si="95"/>
        <v>14.390662219534899</v>
      </c>
      <c r="EC237" s="59">
        <f t="shared" si="95"/>
        <v>14.390662219534899</v>
      </c>
      <c r="ED237" s="59">
        <f t="shared" si="95"/>
        <v>0</v>
      </c>
      <c r="EE237" s="59">
        <f t="shared" si="95"/>
        <v>7.1953311097674604</v>
      </c>
      <c r="EF237" s="59">
        <f t="shared" si="96"/>
        <v>7.1953311097674604</v>
      </c>
      <c r="EG237" s="59">
        <f t="shared" si="96"/>
        <v>7.1953311097674604</v>
      </c>
      <c r="EH237" s="59">
        <f t="shared" si="96"/>
        <v>7.1953311097674604</v>
      </c>
      <c r="EI237" s="59">
        <f t="shared" si="96"/>
        <v>7.1953311097674604</v>
      </c>
      <c r="EJ237" s="59">
        <f t="shared" si="96"/>
        <v>7.1953311097674604</v>
      </c>
      <c r="EK237" s="59">
        <f t="shared" si="96"/>
        <v>7.1953311097674604</v>
      </c>
      <c r="EL237" s="59">
        <f t="shared" si="96"/>
        <v>7.1953311097674604</v>
      </c>
      <c r="EM237" s="59">
        <f t="shared" si="96"/>
        <v>7.1953311097674604</v>
      </c>
      <c r="EN237" s="59">
        <f t="shared" si="96"/>
        <v>0</v>
      </c>
      <c r="EO237" s="59">
        <f t="shared" si="96"/>
        <v>0</v>
      </c>
      <c r="EP237" s="59">
        <f t="shared" si="97"/>
        <v>0</v>
      </c>
      <c r="EQ237" s="59">
        <f t="shared" si="97"/>
        <v>0</v>
      </c>
      <c r="ER237" s="59">
        <f t="shared" si="97"/>
        <v>0</v>
      </c>
      <c r="ES237" s="59">
        <f t="shared" si="97"/>
        <v>7.1953311097674604</v>
      </c>
      <c r="ET237" s="59">
        <f t="shared" si="97"/>
        <v>7.1953311097674604</v>
      </c>
      <c r="EU237" s="59">
        <f t="shared" si="97"/>
        <v>7.1953311097674604</v>
      </c>
      <c r="EV237" s="59">
        <f t="shared" si="97"/>
        <v>7.1953311097674604</v>
      </c>
      <c r="EW237" s="59">
        <f t="shared" si="97"/>
        <v>7.1953311097674604</v>
      </c>
      <c r="EX237" s="59">
        <f t="shared" si="97"/>
        <v>7.1953311097674604</v>
      </c>
      <c r="EY237" s="59">
        <f t="shared" si="97"/>
        <v>7.1953311097674604</v>
      </c>
      <c r="EZ237" s="59">
        <f t="shared" si="98"/>
        <v>7.1953311097674604</v>
      </c>
      <c r="FA237" s="59">
        <f t="shared" si="98"/>
        <v>7.1953311097674604</v>
      </c>
      <c r="FB237" s="59">
        <f t="shared" si="98"/>
        <v>7.1953311097674604</v>
      </c>
      <c r="FC237" s="59">
        <f t="shared" si="98"/>
        <v>0</v>
      </c>
      <c r="FD237" s="59">
        <f t="shared" si="98"/>
        <v>0</v>
      </c>
      <c r="FE237" s="59">
        <f t="shared" si="98"/>
        <v>11.0046240502326</v>
      </c>
      <c r="FF237" s="59">
        <f t="shared" si="98"/>
        <v>11.0046240502326</v>
      </c>
      <c r="FG237" s="59">
        <f t="shared" si="98"/>
        <v>11.0046240502326</v>
      </c>
      <c r="FH237" s="59">
        <f t="shared" si="98"/>
        <v>11.0046240502326</v>
      </c>
      <c r="FI237" s="59">
        <f t="shared" si="98"/>
        <v>11.0046240502326</v>
      </c>
      <c r="FJ237" s="59">
        <f t="shared" si="99"/>
        <v>11.0046240502326</v>
      </c>
      <c r="FK237" s="59">
        <f t="shared" si="99"/>
        <v>11.0046240502326</v>
      </c>
      <c r="FL237" s="59">
        <f t="shared" si="99"/>
        <v>11.0046240502326</v>
      </c>
      <c r="FM237" s="59">
        <f t="shared" si="99"/>
        <v>11.0046240502326</v>
      </c>
      <c r="FN237" s="59">
        <f t="shared" si="99"/>
        <v>0</v>
      </c>
      <c r="FO237" s="59">
        <f t="shared" si="99"/>
        <v>0</v>
      </c>
      <c r="FP237" s="59">
        <f t="shared" si="99"/>
        <v>0</v>
      </c>
      <c r="FQ237" s="59">
        <f t="shared" si="99"/>
        <v>0</v>
      </c>
      <c r="FR237" s="59">
        <f t="shared" si="99"/>
        <v>0</v>
      </c>
      <c r="FS237" s="59">
        <f t="shared" si="99"/>
        <v>11.0046240502326</v>
      </c>
      <c r="FT237" s="59">
        <f t="shared" si="100"/>
        <v>11.0046240502326</v>
      </c>
      <c r="FU237" s="59">
        <f t="shared" si="100"/>
        <v>11.0046240502326</v>
      </c>
      <c r="FV237" s="59">
        <f t="shared" si="100"/>
        <v>11.0046240502326</v>
      </c>
      <c r="FW237" s="59">
        <f t="shared" si="100"/>
        <v>11.0046240502326</v>
      </c>
      <c r="FX237" s="59">
        <f t="shared" si="100"/>
        <v>11.0046240502326</v>
      </c>
      <c r="FY237" s="59">
        <f t="shared" si="100"/>
        <v>11.0046240502326</v>
      </c>
      <c r="FZ237" s="59">
        <f t="shared" si="100"/>
        <v>11.0046240502326</v>
      </c>
      <c r="GA237" s="59">
        <f t="shared" si="100"/>
        <v>11.0046240502326</v>
      </c>
      <c r="GB237" s="59">
        <f t="shared" si="100"/>
        <v>11.0046240502326</v>
      </c>
      <c r="GC237" s="59">
        <f t="shared" si="100"/>
        <v>0</v>
      </c>
      <c r="GD237" s="59">
        <f t="shared" si="101"/>
        <v>5.0790572539534899</v>
      </c>
      <c r="GE237" s="59">
        <f t="shared" si="101"/>
        <v>5.0790572539534899</v>
      </c>
      <c r="GF237" s="59">
        <f t="shared" si="101"/>
        <v>5.0790572539534899</v>
      </c>
      <c r="GG237" s="59">
        <f t="shared" si="101"/>
        <v>5.0790572539534899</v>
      </c>
      <c r="GH237" s="59">
        <f t="shared" si="101"/>
        <v>5.0790572539534899</v>
      </c>
      <c r="GI237" s="59">
        <f t="shared" si="101"/>
        <v>5.0790572539534899</v>
      </c>
      <c r="GJ237" s="59">
        <f t="shared" si="101"/>
        <v>5.0790572539534899</v>
      </c>
      <c r="GK237" s="59">
        <f t="shared" si="101"/>
        <v>5.0790572539534899</v>
      </c>
      <c r="GL237" s="59">
        <f t="shared" si="101"/>
        <v>0</v>
      </c>
      <c r="GM237" s="59">
        <f t="shared" si="101"/>
        <v>0</v>
      </c>
      <c r="GN237" s="59">
        <f t="shared" si="102"/>
        <v>0</v>
      </c>
      <c r="GO237" s="59">
        <f t="shared" si="102"/>
        <v>0</v>
      </c>
      <c r="GP237" s="59">
        <f t="shared" si="102"/>
        <v>0</v>
      </c>
      <c r="GQ237" s="59">
        <f t="shared" si="102"/>
        <v>0</v>
      </c>
      <c r="GR237" s="59">
        <f t="shared" si="102"/>
        <v>0</v>
      </c>
      <c r="GS237" s="59">
        <f t="shared" si="102"/>
        <v>5.0790572539534899</v>
      </c>
      <c r="GT237" s="59">
        <f t="shared" si="102"/>
        <v>5.0790572539534899</v>
      </c>
      <c r="GU237" s="59">
        <f t="shared" si="102"/>
        <v>5.0790572539534899</v>
      </c>
      <c r="GV237" s="59">
        <f t="shared" si="102"/>
        <v>5.0790572539534899</v>
      </c>
      <c r="GW237" s="59">
        <f t="shared" si="102"/>
        <v>5.0790572539534899</v>
      </c>
      <c r="GX237" s="59">
        <f t="shared" si="102"/>
        <v>5.0790572539534899</v>
      </c>
      <c r="GY237" s="59">
        <f t="shared" si="102"/>
        <v>5.0790572539534899</v>
      </c>
      <c r="GZ237" s="59">
        <f t="shared" si="102"/>
        <v>5.0790572539534899</v>
      </c>
      <c r="HA237" s="59">
        <f t="shared" si="102"/>
        <v>5.0790572539534899</v>
      </c>
      <c r="HC237" s="17"/>
    </row>
    <row r="238" spans="1:211">
      <c r="A238" t="str">
        <f t="shared" si="62"/>
        <v>기타재생</v>
      </c>
      <c r="B238" s="48">
        <v>25</v>
      </c>
      <c r="C238" s="48" t="str">
        <f t="shared" si="39"/>
        <v>'2050</v>
      </c>
      <c r="D238" s="48" t="str">
        <f t="shared" si="40"/>
        <v>ELC90PP-MSWOFF1E</v>
      </c>
      <c r="E238" s="48" t="str">
        <f t="shared" si="41"/>
        <v>ELC</v>
      </c>
      <c r="F238" s="59">
        <f t="shared" si="83"/>
        <v>0</v>
      </c>
      <c r="G238" s="59">
        <f t="shared" si="83"/>
        <v>0</v>
      </c>
      <c r="H238" s="59">
        <f t="shared" si="83"/>
        <v>112.558828604651</v>
      </c>
      <c r="I238" s="59">
        <f t="shared" si="83"/>
        <v>112.558828604651</v>
      </c>
      <c r="J238" s="59">
        <f t="shared" si="83"/>
        <v>112.558828604651</v>
      </c>
      <c r="K238" s="59">
        <f t="shared" si="83"/>
        <v>112.558828604651</v>
      </c>
      <c r="L238" s="59">
        <f t="shared" si="83"/>
        <v>112.558828604651</v>
      </c>
      <c r="M238" s="59">
        <f t="shared" si="83"/>
        <v>112.558828604651</v>
      </c>
      <c r="N238" s="59">
        <f t="shared" si="83"/>
        <v>112.558828604651</v>
      </c>
      <c r="O238" s="59">
        <f t="shared" si="83"/>
        <v>112.558828604651</v>
      </c>
      <c r="P238" s="59">
        <f t="shared" si="84"/>
        <v>38.514105209291401</v>
      </c>
      <c r="Q238" s="59">
        <f t="shared" si="84"/>
        <v>0</v>
      </c>
      <c r="R238" s="59">
        <f t="shared" si="84"/>
        <v>0</v>
      </c>
      <c r="S238" s="59">
        <f t="shared" si="84"/>
        <v>0</v>
      </c>
      <c r="T238" s="59">
        <f t="shared" si="84"/>
        <v>0</v>
      </c>
      <c r="U238" s="59">
        <f t="shared" si="84"/>
        <v>0</v>
      </c>
      <c r="V238" s="59">
        <f t="shared" si="84"/>
        <v>0</v>
      </c>
      <c r="W238" s="59">
        <f t="shared" si="84"/>
        <v>112.558828604651</v>
      </c>
      <c r="X238" s="59">
        <f t="shared" si="84"/>
        <v>112.558828604651</v>
      </c>
      <c r="Y238" s="59">
        <f t="shared" si="84"/>
        <v>112.558828604651</v>
      </c>
      <c r="Z238" s="59">
        <f t="shared" si="85"/>
        <v>112.558828604651</v>
      </c>
      <c r="AA238" s="59">
        <f t="shared" si="85"/>
        <v>0</v>
      </c>
      <c r="AB238" s="59">
        <f t="shared" si="85"/>
        <v>112.558828604651</v>
      </c>
      <c r="AC238" s="59">
        <f t="shared" si="85"/>
        <v>112.558828604651</v>
      </c>
      <c r="AD238" s="59">
        <f t="shared" si="85"/>
        <v>112.558828604651</v>
      </c>
      <c r="AE238" s="59">
        <f t="shared" si="85"/>
        <v>112.558828604651</v>
      </c>
      <c r="AF238" s="59">
        <f t="shared" si="85"/>
        <v>0</v>
      </c>
      <c r="AG238" s="59">
        <f t="shared" si="85"/>
        <v>51.532957674418803</v>
      </c>
      <c r="AH238" s="59">
        <f t="shared" si="85"/>
        <v>51.532957674418803</v>
      </c>
      <c r="AI238" s="59">
        <f t="shared" si="85"/>
        <v>51.532957674418803</v>
      </c>
      <c r="AJ238" s="59">
        <f t="shared" si="86"/>
        <v>51.532957674418803</v>
      </c>
      <c r="AK238" s="59">
        <f t="shared" si="86"/>
        <v>51.532957674418803</v>
      </c>
      <c r="AL238" s="59">
        <f t="shared" si="86"/>
        <v>51.532957674418803</v>
      </c>
      <c r="AM238" s="59">
        <f t="shared" si="86"/>
        <v>51.532957674418803</v>
      </c>
      <c r="AN238" s="59">
        <f t="shared" si="86"/>
        <v>51.532957674418803</v>
      </c>
      <c r="AO238" s="59">
        <f t="shared" si="86"/>
        <v>51.532957674418803</v>
      </c>
      <c r="AP238" s="59">
        <f t="shared" si="86"/>
        <v>0</v>
      </c>
      <c r="AQ238" s="59">
        <f t="shared" si="86"/>
        <v>0</v>
      </c>
      <c r="AR238" s="59">
        <f t="shared" si="86"/>
        <v>0</v>
      </c>
      <c r="AS238" s="59">
        <f t="shared" si="86"/>
        <v>0</v>
      </c>
      <c r="AT238" s="59">
        <f t="shared" si="87"/>
        <v>0</v>
      </c>
      <c r="AU238" s="59">
        <f t="shared" si="87"/>
        <v>0</v>
      </c>
      <c r="AV238" s="59">
        <f t="shared" si="87"/>
        <v>0</v>
      </c>
      <c r="AW238" s="59">
        <f t="shared" si="87"/>
        <v>0</v>
      </c>
      <c r="AX238" s="59">
        <f t="shared" si="87"/>
        <v>51.532957674418803</v>
      </c>
      <c r="AY238" s="59">
        <f t="shared" si="87"/>
        <v>51.532957674418803</v>
      </c>
      <c r="AZ238" s="59">
        <f t="shared" si="87"/>
        <v>51.532957674418803</v>
      </c>
      <c r="BA238" s="59">
        <f t="shared" si="87"/>
        <v>51.532957674418803</v>
      </c>
      <c r="BB238" s="59">
        <f t="shared" si="87"/>
        <v>51.532957674418803</v>
      </c>
      <c r="BC238" s="59">
        <f t="shared" si="87"/>
        <v>51.532957674418803</v>
      </c>
      <c r="BD238" s="59">
        <f t="shared" si="88"/>
        <v>51.532957674418803</v>
      </c>
      <c r="BE238" s="59">
        <f t="shared" si="88"/>
        <v>0</v>
      </c>
      <c r="BF238" s="59">
        <f t="shared" si="88"/>
        <v>0</v>
      </c>
      <c r="BG238" s="59">
        <f t="shared" si="88"/>
        <v>58.313610000000097</v>
      </c>
      <c r="BH238" s="59">
        <f t="shared" si="88"/>
        <v>0</v>
      </c>
      <c r="BI238" s="59">
        <f t="shared" si="88"/>
        <v>58.313610000000097</v>
      </c>
      <c r="BJ238" s="59">
        <f t="shared" si="88"/>
        <v>58.313610000000097</v>
      </c>
      <c r="BK238" s="59">
        <f t="shared" si="88"/>
        <v>58.313610000000097</v>
      </c>
      <c r="BL238" s="59">
        <f t="shared" si="88"/>
        <v>58.313610000000097</v>
      </c>
      <c r="BM238" s="59">
        <f t="shared" si="88"/>
        <v>0</v>
      </c>
      <c r="BN238" s="59">
        <f t="shared" si="89"/>
        <v>58.313610000000097</v>
      </c>
      <c r="BO238" s="59">
        <f t="shared" si="89"/>
        <v>58.313610000000097</v>
      </c>
      <c r="BP238" s="59">
        <f t="shared" si="89"/>
        <v>0</v>
      </c>
      <c r="BQ238" s="59">
        <f t="shared" si="89"/>
        <v>0</v>
      </c>
      <c r="BR238" s="59">
        <f t="shared" si="89"/>
        <v>0</v>
      </c>
      <c r="BS238" s="59">
        <f t="shared" si="89"/>
        <v>0</v>
      </c>
      <c r="BT238" s="59">
        <f t="shared" si="89"/>
        <v>0</v>
      </c>
      <c r="BU238" s="59">
        <f t="shared" si="89"/>
        <v>0</v>
      </c>
      <c r="BV238" s="59">
        <f t="shared" si="89"/>
        <v>58.313610000000097</v>
      </c>
      <c r="BW238" s="59">
        <f t="shared" si="89"/>
        <v>58.313610000000097</v>
      </c>
      <c r="BX238" s="59">
        <f t="shared" si="90"/>
        <v>0</v>
      </c>
      <c r="BY238" s="59">
        <f t="shared" si="90"/>
        <v>58.313610000000097</v>
      </c>
      <c r="BZ238" s="59">
        <f t="shared" si="90"/>
        <v>58.313610000000097</v>
      </c>
      <c r="CA238" s="59">
        <f t="shared" si="90"/>
        <v>58.313610000000097</v>
      </c>
      <c r="CB238" s="59">
        <f t="shared" si="90"/>
        <v>58.313610000000097</v>
      </c>
      <c r="CC238" s="59">
        <f t="shared" si="90"/>
        <v>0</v>
      </c>
      <c r="CD238" s="59">
        <f t="shared" si="90"/>
        <v>58.313610000000097</v>
      </c>
      <c r="CE238" s="59">
        <f t="shared" si="90"/>
        <v>0</v>
      </c>
      <c r="CF238" s="59">
        <f t="shared" si="90"/>
        <v>0</v>
      </c>
      <c r="CG238" s="59">
        <f t="shared" si="90"/>
        <v>31.1910006976745</v>
      </c>
      <c r="CH238" s="59">
        <f t="shared" si="91"/>
        <v>31.1910006976745</v>
      </c>
      <c r="CI238" s="59">
        <f t="shared" si="91"/>
        <v>31.1910006976745</v>
      </c>
      <c r="CJ238" s="59">
        <f t="shared" si="91"/>
        <v>31.1910006976745</v>
      </c>
      <c r="CK238" s="59">
        <f t="shared" si="91"/>
        <v>31.1910006976745</v>
      </c>
      <c r="CL238" s="59">
        <f t="shared" si="91"/>
        <v>31.1910006976745</v>
      </c>
      <c r="CM238" s="59">
        <f t="shared" si="91"/>
        <v>31.1910006976745</v>
      </c>
      <c r="CN238" s="59">
        <f t="shared" si="91"/>
        <v>0</v>
      </c>
      <c r="CO238" s="59">
        <f t="shared" si="91"/>
        <v>0</v>
      </c>
      <c r="CP238" s="59">
        <f t="shared" si="91"/>
        <v>0</v>
      </c>
      <c r="CQ238" s="59">
        <f t="shared" si="91"/>
        <v>0</v>
      </c>
      <c r="CR238" s="59">
        <f t="shared" si="92"/>
        <v>0</v>
      </c>
      <c r="CS238" s="59">
        <f t="shared" si="92"/>
        <v>0</v>
      </c>
      <c r="CT238" s="59">
        <f t="shared" si="92"/>
        <v>0</v>
      </c>
      <c r="CU238" s="59">
        <f t="shared" si="92"/>
        <v>0</v>
      </c>
      <c r="CV238" s="59">
        <f t="shared" si="92"/>
        <v>31.1910006976745</v>
      </c>
      <c r="CW238" s="59">
        <f t="shared" si="92"/>
        <v>31.1910006976745</v>
      </c>
      <c r="CX238" s="59">
        <f t="shared" si="92"/>
        <v>0</v>
      </c>
      <c r="CY238" s="59">
        <f t="shared" si="92"/>
        <v>31.1910006976745</v>
      </c>
      <c r="CZ238" s="59">
        <f t="shared" si="92"/>
        <v>31.1910006976745</v>
      </c>
      <c r="DA238" s="59">
        <f t="shared" si="92"/>
        <v>31.1910006976745</v>
      </c>
      <c r="DB238" s="59">
        <f t="shared" si="93"/>
        <v>31.1910006976745</v>
      </c>
      <c r="DC238" s="59">
        <f t="shared" si="93"/>
        <v>31.1910006976745</v>
      </c>
      <c r="DD238" s="59">
        <f t="shared" si="93"/>
        <v>0</v>
      </c>
      <c r="DE238" s="59">
        <f t="shared" si="93"/>
        <v>0</v>
      </c>
      <c r="DF238" s="59">
        <f t="shared" si="93"/>
        <v>92.216871627907096</v>
      </c>
      <c r="DG238" s="59">
        <f t="shared" si="93"/>
        <v>92.216871627907096</v>
      </c>
      <c r="DH238" s="59">
        <f t="shared" si="93"/>
        <v>92.216871627907096</v>
      </c>
      <c r="DI238" s="59">
        <f t="shared" si="93"/>
        <v>92.216871627907096</v>
      </c>
      <c r="DJ238" s="59">
        <f t="shared" si="93"/>
        <v>92.216871627907096</v>
      </c>
      <c r="DK238" s="59">
        <f t="shared" si="93"/>
        <v>92.216871627907096</v>
      </c>
      <c r="DL238" s="59">
        <f t="shared" si="94"/>
        <v>92.216871627907096</v>
      </c>
      <c r="DM238" s="59">
        <f t="shared" si="94"/>
        <v>92.216871627907096</v>
      </c>
      <c r="DN238" s="59">
        <f t="shared" si="94"/>
        <v>0</v>
      </c>
      <c r="DO238" s="59">
        <f t="shared" si="94"/>
        <v>0</v>
      </c>
      <c r="DP238" s="59">
        <f t="shared" si="94"/>
        <v>0</v>
      </c>
      <c r="DQ238" s="59">
        <f t="shared" si="94"/>
        <v>0</v>
      </c>
      <c r="DR238" s="59">
        <f t="shared" si="94"/>
        <v>0</v>
      </c>
      <c r="DS238" s="59">
        <f t="shared" si="94"/>
        <v>0</v>
      </c>
      <c r="DT238" s="59">
        <f t="shared" si="94"/>
        <v>0</v>
      </c>
      <c r="DU238" s="59">
        <f t="shared" si="94"/>
        <v>92.216871627907096</v>
      </c>
      <c r="DV238" s="59">
        <f t="shared" si="95"/>
        <v>92.216871627907096</v>
      </c>
      <c r="DW238" s="59">
        <f t="shared" si="95"/>
        <v>92.216871627907096</v>
      </c>
      <c r="DX238" s="59">
        <f t="shared" si="95"/>
        <v>92.216871627907096</v>
      </c>
      <c r="DY238" s="59">
        <f t="shared" si="95"/>
        <v>92.216871627907096</v>
      </c>
      <c r="DZ238" s="59">
        <f t="shared" si="95"/>
        <v>92.216871627907096</v>
      </c>
      <c r="EA238" s="59">
        <f t="shared" si="95"/>
        <v>92.216871627907096</v>
      </c>
      <c r="EB238" s="59">
        <f t="shared" si="95"/>
        <v>0</v>
      </c>
      <c r="EC238" s="59">
        <f t="shared" si="95"/>
        <v>92.216871627907096</v>
      </c>
      <c r="ED238" s="59">
        <f t="shared" si="95"/>
        <v>0</v>
      </c>
      <c r="EE238" s="59">
        <f t="shared" si="95"/>
        <v>46.108435813953697</v>
      </c>
      <c r="EF238" s="59">
        <f t="shared" si="96"/>
        <v>46.108435813953697</v>
      </c>
      <c r="EG238" s="59">
        <f t="shared" si="96"/>
        <v>0</v>
      </c>
      <c r="EH238" s="59">
        <f t="shared" si="96"/>
        <v>46.108435813953697</v>
      </c>
      <c r="EI238" s="59">
        <f t="shared" si="96"/>
        <v>46.108435813953697</v>
      </c>
      <c r="EJ238" s="59">
        <f t="shared" si="96"/>
        <v>46.108435813953697</v>
      </c>
      <c r="EK238" s="59">
        <f t="shared" si="96"/>
        <v>46.108435813953697</v>
      </c>
      <c r="EL238" s="59">
        <f t="shared" si="96"/>
        <v>46.108435813953697</v>
      </c>
      <c r="EM238" s="59">
        <f t="shared" si="96"/>
        <v>46.108435813953697</v>
      </c>
      <c r="EN238" s="59">
        <f t="shared" si="96"/>
        <v>0</v>
      </c>
      <c r="EO238" s="59">
        <f t="shared" si="96"/>
        <v>0</v>
      </c>
      <c r="EP238" s="59">
        <f t="shared" si="97"/>
        <v>0</v>
      </c>
      <c r="EQ238" s="59">
        <f t="shared" si="97"/>
        <v>0</v>
      </c>
      <c r="ER238" s="59">
        <f t="shared" si="97"/>
        <v>0</v>
      </c>
      <c r="ES238" s="59">
        <f t="shared" si="97"/>
        <v>0</v>
      </c>
      <c r="ET238" s="59">
        <f t="shared" si="97"/>
        <v>0</v>
      </c>
      <c r="EU238" s="59">
        <f t="shared" si="97"/>
        <v>46.108435813953697</v>
      </c>
      <c r="EV238" s="59">
        <f t="shared" si="97"/>
        <v>46.108435813953697</v>
      </c>
      <c r="EW238" s="59">
        <f t="shared" si="97"/>
        <v>46.108435813953697</v>
      </c>
      <c r="EX238" s="59">
        <f t="shared" si="97"/>
        <v>46.108435813953697</v>
      </c>
      <c r="EY238" s="59">
        <f t="shared" si="97"/>
        <v>46.108435813953697</v>
      </c>
      <c r="EZ238" s="59">
        <f t="shared" si="98"/>
        <v>0</v>
      </c>
      <c r="FA238" s="59">
        <f t="shared" si="98"/>
        <v>46.108435813953697</v>
      </c>
      <c r="FB238" s="59">
        <f t="shared" si="98"/>
        <v>46.108435813953697</v>
      </c>
      <c r="FC238" s="59">
        <f t="shared" si="98"/>
        <v>0</v>
      </c>
      <c r="FD238" s="59">
        <f t="shared" si="98"/>
        <v>0</v>
      </c>
      <c r="FE238" s="59">
        <f t="shared" si="98"/>
        <v>70.518784186046602</v>
      </c>
      <c r="FF238" s="59">
        <f t="shared" si="98"/>
        <v>70.518784186046602</v>
      </c>
      <c r="FG238" s="59">
        <f t="shared" si="98"/>
        <v>70.518784186046602</v>
      </c>
      <c r="FH238" s="59">
        <f t="shared" si="98"/>
        <v>70.518784186046602</v>
      </c>
      <c r="FI238" s="59">
        <f t="shared" si="98"/>
        <v>70.518784186046602</v>
      </c>
      <c r="FJ238" s="59">
        <f t="shared" si="99"/>
        <v>70.518784186046602</v>
      </c>
      <c r="FK238" s="59">
        <f t="shared" si="99"/>
        <v>70.518784186046602</v>
      </c>
      <c r="FL238" s="59">
        <f t="shared" si="99"/>
        <v>0</v>
      </c>
      <c r="FM238" s="59">
        <f t="shared" si="99"/>
        <v>70.518784186046602</v>
      </c>
      <c r="FN238" s="59">
        <f t="shared" si="99"/>
        <v>0</v>
      </c>
      <c r="FO238" s="59">
        <f t="shared" si="99"/>
        <v>0</v>
      </c>
      <c r="FP238" s="59">
        <f t="shared" si="99"/>
        <v>0</v>
      </c>
      <c r="FQ238" s="59">
        <f t="shared" si="99"/>
        <v>0</v>
      </c>
      <c r="FR238" s="59">
        <f t="shared" si="99"/>
        <v>0</v>
      </c>
      <c r="FS238" s="59">
        <f t="shared" si="99"/>
        <v>0</v>
      </c>
      <c r="FT238" s="59">
        <f t="shared" si="100"/>
        <v>70.518784186046602</v>
      </c>
      <c r="FU238" s="59">
        <f t="shared" si="100"/>
        <v>70.518784186046602</v>
      </c>
      <c r="FV238" s="59">
        <f t="shared" si="100"/>
        <v>70.518784186046602</v>
      </c>
      <c r="FW238" s="59">
        <f t="shared" si="100"/>
        <v>70.518784186046602</v>
      </c>
      <c r="FX238" s="59">
        <f t="shared" si="100"/>
        <v>70.518784186046602</v>
      </c>
      <c r="FY238" s="59">
        <f t="shared" si="100"/>
        <v>70.518784186046602</v>
      </c>
      <c r="FZ238" s="59">
        <f t="shared" si="100"/>
        <v>70.518784186046602</v>
      </c>
      <c r="GA238" s="59">
        <f t="shared" si="100"/>
        <v>0</v>
      </c>
      <c r="GB238" s="59">
        <f t="shared" si="100"/>
        <v>70.518784186046602</v>
      </c>
      <c r="GC238" s="59">
        <f t="shared" si="100"/>
        <v>0</v>
      </c>
      <c r="GD238" s="59">
        <f t="shared" si="101"/>
        <v>32.547131162790699</v>
      </c>
      <c r="GE238" s="59">
        <f t="shared" si="101"/>
        <v>0</v>
      </c>
      <c r="GF238" s="59">
        <f t="shared" si="101"/>
        <v>32.547131162790699</v>
      </c>
      <c r="GG238" s="59">
        <f t="shared" si="101"/>
        <v>32.547131162790699</v>
      </c>
      <c r="GH238" s="59">
        <f t="shared" si="101"/>
        <v>32.547131162790699</v>
      </c>
      <c r="GI238" s="59">
        <f t="shared" si="101"/>
        <v>0</v>
      </c>
      <c r="GJ238" s="59">
        <f t="shared" si="101"/>
        <v>32.547131162790699</v>
      </c>
      <c r="GK238" s="59">
        <f t="shared" si="101"/>
        <v>32.547131162790699</v>
      </c>
      <c r="GL238" s="59">
        <f t="shared" si="101"/>
        <v>0</v>
      </c>
      <c r="GM238" s="59">
        <f t="shared" si="101"/>
        <v>0</v>
      </c>
      <c r="GN238" s="59">
        <f t="shared" si="102"/>
        <v>0</v>
      </c>
      <c r="GO238" s="59">
        <f t="shared" si="102"/>
        <v>0</v>
      </c>
      <c r="GP238" s="59">
        <f t="shared" si="102"/>
        <v>0</v>
      </c>
      <c r="GQ238" s="59">
        <f t="shared" si="102"/>
        <v>0</v>
      </c>
      <c r="GR238" s="59">
        <f t="shared" si="102"/>
        <v>0</v>
      </c>
      <c r="GS238" s="59">
        <f t="shared" si="102"/>
        <v>0</v>
      </c>
      <c r="GT238" s="59">
        <f t="shared" si="102"/>
        <v>32.547131162790699</v>
      </c>
      <c r="GU238" s="59">
        <f t="shared" si="102"/>
        <v>0</v>
      </c>
      <c r="GV238" s="59">
        <f t="shared" si="102"/>
        <v>32.547131162790699</v>
      </c>
      <c r="GW238" s="59">
        <f t="shared" si="102"/>
        <v>32.547131162790699</v>
      </c>
      <c r="GX238" s="59">
        <f t="shared" si="102"/>
        <v>0</v>
      </c>
      <c r="GY238" s="59">
        <f t="shared" si="102"/>
        <v>32.547131162790699</v>
      </c>
      <c r="GZ238" s="59">
        <f t="shared" si="102"/>
        <v>32.547131162790699</v>
      </c>
      <c r="HA238" s="59">
        <f t="shared" si="102"/>
        <v>32.547131162790699</v>
      </c>
      <c r="HC238" s="17"/>
    </row>
    <row r="239" spans="1:211">
      <c r="A239" t="str">
        <f t="shared" si="62"/>
        <v>기타재생</v>
      </c>
      <c r="B239" s="48">
        <v>26</v>
      </c>
      <c r="C239" s="48" t="str">
        <f t="shared" si="39"/>
        <v>'2050</v>
      </c>
      <c r="D239" s="48" t="str">
        <f t="shared" si="40"/>
        <v>ELC92PP-OCE1E</v>
      </c>
      <c r="E239" s="48" t="str">
        <f t="shared" si="41"/>
        <v>ELC</v>
      </c>
      <c r="F239" s="59">
        <f t="shared" si="83"/>
        <v>0</v>
      </c>
      <c r="G239" s="59">
        <f t="shared" si="83"/>
        <v>0</v>
      </c>
      <c r="H239" s="59">
        <f t="shared" si="83"/>
        <v>0</v>
      </c>
      <c r="I239" s="59">
        <f t="shared" si="83"/>
        <v>0</v>
      </c>
      <c r="J239" s="59">
        <f t="shared" si="83"/>
        <v>21.174844186046499</v>
      </c>
      <c r="K239" s="59">
        <f t="shared" si="83"/>
        <v>0</v>
      </c>
      <c r="L239" s="59">
        <f t="shared" si="83"/>
        <v>0</v>
      </c>
      <c r="M239" s="59">
        <f t="shared" si="83"/>
        <v>0</v>
      </c>
      <c r="N239" s="59">
        <f t="shared" si="83"/>
        <v>0</v>
      </c>
      <c r="O239" s="59">
        <f t="shared" si="83"/>
        <v>0</v>
      </c>
      <c r="P239" s="59">
        <f t="shared" si="84"/>
        <v>21.174844186046499</v>
      </c>
      <c r="Q239" s="59">
        <f t="shared" si="84"/>
        <v>0</v>
      </c>
      <c r="R239" s="59">
        <f t="shared" si="84"/>
        <v>0</v>
      </c>
      <c r="S239" s="59">
        <f t="shared" si="84"/>
        <v>0</v>
      </c>
      <c r="T239" s="59">
        <f t="shared" si="84"/>
        <v>0</v>
      </c>
      <c r="U239" s="59">
        <f t="shared" si="84"/>
        <v>0</v>
      </c>
      <c r="V239" s="59">
        <f t="shared" si="84"/>
        <v>0</v>
      </c>
      <c r="W239" s="59">
        <f t="shared" si="84"/>
        <v>0</v>
      </c>
      <c r="X239" s="59">
        <f t="shared" si="84"/>
        <v>0</v>
      </c>
      <c r="Y239" s="59">
        <f t="shared" si="84"/>
        <v>0</v>
      </c>
      <c r="Z239" s="59">
        <f t="shared" si="85"/>
        <v>21.174844186046499</v>
      </c>
      <c r="AA239" s="59">
        <f t="shared" si="85"/>
        <v>0</v>
      </c>
      <c r="AB239" s="59">
        <f t="shared" si="85"/>
        <v>0</v>
      </c>
      <c r="AC239" s="59">
        <f t="shared" si="85"/>
        <v>0</v>
      </c>
      <c r="AD239" s="59">
        <f t="shared" si="85"/>
        <v>0</v>
      </c>
      <c r="AE239" s="59">
        <f t="shared" si="85"/>
        <v>21.174844186046499</v>
      </c>
      <c r="AF239" s="59">
        <f t="shared" si="85"/>
        <v>0</v>
      </c>
      <c r="AG239" s="59">
        <f t="shared" si="85"/>
        <v>0</v>
      </c>
      <c r="AH239" s="59">
        <f t="shared" si="85"/>
        <v>0</v>
      </c>
      <c r="AI239" s="59">
        <f t="shared" si="85"/>
        <v>0</v>
      </c>
      <c r="AJ239" s="59">
        <f t="shared" si="86"/>
        <v>9.6945069767442096</v>
      </c>
      <c r="AK239" s="59">
        <f t="shared" si="86"/>
        <v>0</v>
      </c>
      <c r="AL239" s="59">
        <f t="shared" si="86"/>
        <v>9.6945069767442096</v>
      </c>
      <c r="AM239" s="59">
        <f t="shared" si="86"/>
        <v>0</v>
      </c>
      <c r="AN239" s="59">
        <f t="shared" si="86"/>
        <v>0</v>
      </c>
      <c r="AO239" s="59">
        <f t="shared" si="86"/>
        <v>0</v>
      </c>
      <c r="AP239" s="59">
        <f t="shared" si="86"/>
        <v>0</v>
      </c>
      <c r="AQ239" s="59">
        <f t="shared" si="86"/>
        <v>0</v>
      </c>
      <c r="AR239" s="59">
        <f t="shared" si="86"/>
        <v>0</v>
      </c>
      <c r="AS239" s="59">
        <f t="shared" si="86"/>
        <v>0</v>
      </c>
      <c r="AT239" s="59">
        <f t="shared" si="87"/>
        <v>0</v>
      </c>
      <c r="AU239" s="59">
        <f t="shared" si="87"/>
        <v>0</v>
      </c>
      <c r="AV239" s="59">
        <f t="shared" si="87"/>
        <v>0</v>
      </c>
      <c r="AW239" s="59">
        <f t="shared" si="87"/>
        <v>9.6945069767442096</v>
      </c>
      <c r="AX239" s="59">
        <f t="shared" si="87"/>
        <v>0</v>
      </c>
      <c r="AY239" s="59">
        <f t="shared" si="87"/>
        <v>0</v>
      </c>
      <c r="AZ239" s="59">
        <f t="shared" si="87"/>
        <v>9.6945069767442096</v>
      </c>
      <c r="BA239" s="59">
        <f t="shared" si="87"/>
        <v>0</v>
      </c>
      <c r="BB239" s="59">
        <f t="shared" si="87"/>
        <v>0</v>
      </c>
      <c r="BC239" s="59">
        <f t="shared" si="87"/>
        <v>0</v>
      </c>
      <c r="BD239" s="59">
        <f t="shared" si="88"/>
        <v>9.6945069767442096</v>
      </c>
      <c r="BE239" s="59">
        <f t="shared" si="88"/>
        <v>0</v>
      </c>
      <c r="BF239" s="59">
        <f t="shared" si="88"/>
        <v>0</v>
      </c>
      <c r="BG239" s="59">
        <f t="shared" si="88"/>
        <v>0</v>
      </c>
      <c r="BH239" s="59">
        <f t="shared" si="88"/>
        <v>10.9701</v>
      </c>
      <c r="BI239" s="59">
        <f t="shared" si="88"/>
        <v>0</v>
      </c>
      <c r="BJ239" s="59">
        <f t="shared" si="88"/>
        <v>0</v>
      </c>
      <c r="BK239" s="59">
        <f t="shared" si="88"/>
        <v>0</v>
      </c>
      <c r="BL239" s="59">
        <f t="shared" si="88"/>
        <v>10.9701</v>
      </c>
      <c r="BM239" s="59">
        <f t="shared" si="88"/>
        <v>0</v>
      </c>
      <c r="BN239" s="59">
        <f t="shared" si="89"/>
        <v>10.9701</v>
      </c>
      <c r="BO239" s="59">
        <f t="shared" si="89"/>
        <v>0</v>
      </c>
      <c r="BP239" s="59">
        <f t="shared" si="89"/>
        <v>0</v>
      </c>
      <c r="BQ239" s="59">
        <f t="shared" si="89"/>
        <v>0</v>
      </c>
      <c r="BR239" s="59">
        <f t="shared" si="89"/>
        <v>0</v>
      </c>
      <c r="BS239" s="59">
        <f t="shared" si="89"/>
        <v>0</v>
      </c>
      <c r="BT239" s="59">
        <f t="shared" si="89"/>
        <v>0</v>
      </c>
      <c r="BU239" s="59">
        <f t="shared" si="89"/>
        <v>0</v>
      </c>
      <c r="BV239" s="59">
        <f t="shared" si="89"/>
        <v>0</v>
      </c>
      <c r="BW239" s="59">
        <f t="shared" si="89"/>
        <v>0</v>
      </c>
      <c r="BX239" s="59">
        <f t="shared" si="90"/>
        <v>10.9701</v>
      </c>
      <c r="BY239" s="59">
        <f t="shared" si="90"/>
        <v>0</v>
      </c>
      <c r="BZ239" s="59">
        <f t="shared" si="90"/>
        <v>0</v>
      </c>
      <c r="CA239" s="59">
        <f t="shared" si="90"/>
        <v>0</v>
      </c>
      <c r="CB239" s="59">
        <f t="shared" si="90"/>
        <v>10.9701</v>
      </c>
      <c r="CC239" s="59">
        <f t="shared" si="90"/>
        <v>0</v>
      </c>
      <c r="CD239" s="59">
        <f t="shared" si="90"/>
        <v>10.9701</v>
      </c>
      <c r="CE239" s="59">
        <f t="shared" si="90"/>
        <v>0</v>
      </c>
      <c r="CF239" s="59">
        <f t="shared" si="90"/>
        <v>5.8677279069767598</v>
      </c>
      <c r="CG239" s="59">
        <f t="shared" si="90"/>
        <v>0</v>
      </c>
      <c r="CH239" s="59">
        <f t="shared" si="91"/>
        <v>5.8677279069767598</v>
      </c>
      <c r="CI239" s="59">
        <f t="shared" si="91"/>
        <v>0</v>
      </c>
      <c r="CJ239" s="59">
        <f t="shared" si="91"/>
        <v>0</v>
      </c>
      <c r="CK239" s="59">
        <f t="shared" si="91"/>
        <v>5.8677279069767598</v>
      </c>
      <c r="CL239" s="59">
        <f t="shared" si="91"/>
        <v>0</v>
      </c>
      <c r="CM239" s="59">
        <f t="shared" si="91"/>
        <v>5.8677279069767598</v>
      </c>
      <c r="CN239" s="59">
        <f t="shared" si="91"/>
        <v>0</v>
      </c>
      <c r="CO239" s="59">
        <f t="shared" si="91"/>
        <v>0</v>
      </c>
      <c r="CP239" s="59">
        <f t="shared" si="91"/>
        <v>0</v>
      </c>
      <c r="CQ239" s="59">
        <f t="shared" si="91"/>
        <v>0</v>
      </c>
      <c r="CR239" s="59">
        <f t="shared" si="92"/>
        <v>0</v>
      </c>
      <c r="CS239" s="59">
        <f t="shared" si="92"/>
        <v>0</v>
      </c>
      <c r="CT239" s="59">
        <f t="shared" si="92"/>
        <v>0</v>
      </c>
      <c r="CU239" s="59">
        <f t="shared" si="92"/>
        <v>5.8677279069767598</v>
      </c>
      <c r="CV239" s="59">
        <f t="shared" si="92"/>
        <v>0</v>
      </c>
      <c r="CW239" s="59">
        <f t="shared" si="92"/>
        <v>0</v>
      </c>
      <c r="CX239" s="59">
        <f t="shared" si="92"/>
        <v>0</v>
      </c>
      <c r="CY239" s="59">
        <f t="shared" si="92"/>
        <v>0</v>
      </c>
      <c r="CZ239" s="59">
        <f t="shared" si="92"/>
        <v>0</v>
      </c>
      <c r="DA239" s="59">
        <f t="shared" si="92"/>
        <v>0</v>
      </c>
      <c r="DB239" s="59">
        <f t="shared" si="93"/>
        <v>0</v>
      </c>
      <c r="DC239" s="59">
        <f t="shared" si="93"/>
        <v>0</v>
      </c>
      <c r="DD239" s="59">
        <f t="shared" si="93"/>
        <v>0</v>
      </c>
      <c r="DE239" s="59">
        <f t="shared" si="93"/>
        <v>0</v>
      </c>
      <c r="DF239" s="59">
        <f t="shared" si="93"/>
        <v>17.348065116279098</v>
      </c>
      <c r="DG239" s="59">
        <f t="shared" si="93"/>
        <v>0</v>
      </c>
      <c r="DH239" s="59">
        <f t="shared" si="93"/>
        <v>0</v>
      </c>
      <c r="DI239" s="59">
        <f t="shared" si="93"/>
        <v>0</v>
      </c>
      <c r="DJ239" s="59">
        <f t="shared" si="93"/>
        <v>17.348065116279098</v>
      </c>
      <c r="DK239" s="59">
        <f t="shared" si="93"/>
        <v>0</v>
      </c>
      <c r="DL239" s="59">
        <f t="shared" si="94"/>
        <v>0</v>
      </c>
      <c r="DM239" s="59">
        <f t="shared" si="94"/>
        <v>0</v>
      </c>
      <c r="DN239" s="59">
        <f t="shared" si="94"/>
        <v>17.348065116279098</v>
      </c>
      <c r="DO239" s="59">
        <f t="shared" si="94"/>
        <v>0</v>
      </c>
      <c r="DP239" s="59">
        <f t="shared" si="94"/>
        <v>0</v>
      </c>
      <c r="DQ239" s="59">
        <f t="shared" si="94"/>
        <v>0</v>
      </c>
      <c r="DR239" s="59">
        <f t="shared" si="94"/>
        <v>0</v>
      </c>
      <c r="DS239" s="59">
        <f t="shared" si="94"/>
        <v>0</v>
      </c>
      <c r="DT239" s="59">
        <f t="shared" si="94"/>
        <v>0</v>
      </c>
      <c r="DU239" s="59">
        <f t="shared" si="94"/>
        <v>0</v>
      </c>
      <c r="DV239" s="59">
        <f t="shared" si="95"/>
        <v>17.348065116279098</v>
      </c>
      <c r="DW239" s="59">
        <f t="shared" si="95"/>
        <v>0</v>
      </c>
      <c r="DX239" s="59">
        <f t="shared" si="95"/>
        <v>0</v>
      </c>
      <c r="DY239" s="59">
        <f t="shared" si="95"/>
        <v>17.348065116279098</v>
      </c>
      <c r="DZ239" s="59">
        <f t="shared" si="95"/>
        <v>0</v>
      </c>
      <c r="EA239" s="59">
        <f t="shared" si="95"/>
        <v>0</v>
      </c>
      <c r="EB239" s="59">
        <f t="shared" si="95"/>
        <v>0</v>
      </c>
      <c r="EC239" s="59">
        <f t="shared" si="95"/>
        <v>17.348065116279098</v>
      </c>
      <c r="ED239" s="59">
        <f t="shared" si="95"/>
        <v>0</v>
      </c>
      <c r="EE239" s="59">
        <f t="shared" si="95"/>
        <v>0</v>
      </c>
      <c r="EF239" s="59">
        <f t="shared" si="96"/>
        <v>0</v>
      </c>
      <c r="EG239" s="59">
        <f t="shared" si="96"/>
        <v>8.6740325581395599</v>
      </c>
      <c r="EH239" s="59">
        <f t="shared" si="96"/>
        <v>0</v>
      </c>
      <c r="EI239" s="59">
        <f t="shared" si="96"/>
        <v>0</v>
      </c>
      <c r="EJ239" s="59">
        <f t="shared" si="96"/>
        <v>0</v>
      </c>
      <c r="EK239" s="59">
        <f t="shared" si="96"/>
        <v>0</v>
      </c>
      <c r="EL239" s="59">
        <f t="shared" si="96"/>
        <v>0</v>
      </c>
      <c r="EM239" s="59">
        <f t="shared" si="96"/>
        <v>0</v>
      </c>
      <c r="EN239" s="59">
        <f t="shared" si="96"/>
        <v>0</v>
      </c>
      <c r="EO239" s="59">
        <f t="shared" si="96"/>
        <v>0</v>
      </c>
      <c r="EP239" s="59">
        <f t="shared" si="97"/>
        <v>0</v>
      </c>
      <c r="EQ239" s="59">
        <f t="shared" si="97"/>
        <v>0</v>
      </c>
      <c r="ER239" s="59">
        <f t="shared" si="97"/>
        <v>0</v>
      </c>
      <c r="ES239" s="59">
        <f t="shared" si="97"/>
        <v>0</v>
      </c>
      <c r="ET239" s="59">
        <f t="shared" si="97"/>
        <v>8.6740325581395599</v>
      </c>
      <c r="EU239" s="59">
        <f t="shared" si="97"/>
        <v>0</v>
      </c>
      <c r="EV239" s="59">
        <f t="shared" si="97"/>
        <v>0</v>
      </c>
      <c r="EW239" s="59">
        <f t="shared" si="97"/>
        <v>0</v>
      </c>
      <c r="EX239" s="59">
        <f t="shared" si="97"/>
        <v>8.6740325581395599</v>
      </c>
      <c r="EY239" s="59">
        <f t="shared" si="97"/>
        <v>0</v>
      </c>
      <c r="EZ239" s="59">
        <f t="shared" si="98"/>
        <v>8.6740325581395599</v>
      </c>
      <c r="FA239" s="59">
        <f t="shared" si="98"/>
        <v>0</v>
      </c>
      <c r="FB239" s="59">
        <f t="shared" si="98"/>
        <v>0</v>
      </c>
      <c r="FC239" s="59">
        <f t="shared" si="98"/>
        <v>0</v>
      </c>
      <c r="FD239" s="59">
        <f t="shared" si="98"/>
        <v>0</v>
      </c>
      <c r="FE239" s="59">
        <f t="shared" si="98"/>
        <v>0</v>
      </c>
      <c r="FF239" s="59">
        <f t="shared" si="98"/>
        <v>0</v>
      </c>
      <c r="FG239" s="59">
        <f t="shared" si="98"/>
        <v>13.2661674418605</v>
      </c>
      <c r="FH239" s="59">
        <f t="shared" si="98"/>
        <v>0</v>
      </c>
      <c r="FI239" s="59">
        <f t="shared" si="98"/>
        <v>13.2661674418605</v>
      </c>
      <c r="FJ239" s="59">
        <f t="shared" si="99"/>
        <v>0</v>
      </c>
      <c r="FK239" s="59">
        <f t="shared" si="99"/>
        <v>0</v>
      </c>
      <c r="FL239" s="59">
        <f t="shared" si="99"/>
        <v>0</v>
      </c>
      <c r="FM239" s="59">
        <f t="shared" si="99"/>
        <v>13.2661674418605</v>
      </c>
      <c r="FN239" s="59">
        <f t="shared" si="99"/>
        <v>0</v>
      </c>
      <c r="FO239" s="59">
        <f t="shared" si="99"/>
        <v>0</v>
      </c>
      <c r="FP239" s="59">
        <f t="shared" si="99"/>
        <v>0</v>
      </c>
      <c r="FQ239" s="59">
        <f t="shared" si="99"/>
        <v>0</v>
      </c>
      <c r="FR239" s="59">
        <f t="shared" si="99"/>
        <v>0</v>
      </c>
      <c r="FS239" s="59">
        <f t="shared" si="99"/>
        <v>0</v>
      </c>
      <c r="FT239" s="59">
        <f t="shared" si="100"/>
        <v>0</v>
      </c>
      <c r="FU239" s="59">
        <f t="shared" si="100"/>
        <v>13.2661674418605</v>
      </c>
      <c r="FV239" s="59">
        <f t="shared" si="100"/>
        <v>0</v>
      </c>
      <c r="FW239" s="59">
        <f t="shared" si="100"/>
        <v>0</v>
      </c>
      <c r="FX239" s="59">
        <f t="shared" si="100"/>
        <v>0</v>
      </c>
      <c r="FY239" s="59">
        <f t="shared" si="100"/>
        <v>13.2661674418605</v>
      </c>
      <c r="FZ239" s="59">
        <f t="shared" si="100"/>
        <v>0</v>
      </c>
      <c r="GA239" s="59">
        <f t="shared" si="100"/>
        <v>0</v>
      </c>
      <c r="GB239" s="59">
        <f t="shared" si="100"/>
        <v>13.2661674418605</v>
      </c>
      <c r="GC239" s="59">
        <f t="shared" si="100"/>
        <v>0</v>
      </c>
      <c r="GD239" s="59">
        <f t="shared" si="101"/>
        <v>6.0325750869496897</v>
      </c>
      <c r="GE239" s="59">
        <f t="shared" si="101"/>
        <v>0</v>
      </c>
      <c r="GF239" s="59">
        <f t="shared" si="101"/>
        <v>6.1228465116279196</v>
      </c>
      <c r="GG239" s="59">
        <f t="shared" si="101"/>
        <v>0</v>
      </c>
      <c r="GH239" s="59">
        <f t="shared" si="101"/>
        <v>0</v>
      </c>
      <c r="GI239" s="59">
        <f t="shared" si="101"/>
        <v>6.1228465116279196</v>
      </c>
      <c r="GJ239" s="59">
        <f t="shared" si="101"/>
        <v>0</v>
      </c>
      <c r="GK239" s="59">
        <f t="shared" si="101"/>
        <v>0</v>
      </c>
      <c r="GL239" s="59">
        <f t="shared" si="101"/>
        <v>0</v>
      </c>
      <c r="GM239" s="59">
        <f t="shared" si="101"/>
        <v>0</v>
      </c>
      <c r="GN239" s="59">
        <f t="shared" si="102"/>
        <v>0</v>
      </c>
      <c r="GO239" s="59">
        <f t="shared" si="102"/>
        <v>0</v>
      </c>
      <c r="GP239" s="59">
        <f t="shared" si="102"/>
        <v>0</v>
      </c>
      <c r="GQ239" s="59">
        <f t="shared" si="102"/>
        <v>0</v>
      </c>
      <c r="GR239" s="59">
        <f t="shared" si="102"/>
        <v>0</v>
      </c>
      <c r="GS239" s="59">
        <f t="shared" si="102"/>
        <v>0</v>
      </c>
      <c r="GT239" s="59">
        <f t="shared" si="102"/>
        <v>0</v>
      </c>
      <c r="GU239" s="59">
        <f t="shared" si="102"/>
        <v>6.1228465116279196</v>
      </c>
      <c r="GV239" s="59">
        <f t="shared" si="102"/>
        <v>0</v>
      </c>
      <c r="GW239" s="59">
        <f t="shared" si="102"/>
        <v>6.1228465116279196</v>
      </c>
      <c r="GX239" s="59">
        <f t="shared" si="102"/>
        <v>0</v>
      </c>
      <c r="GY239" s="59">
        <f t="shared" si="102"/>
        <v>6.1228465116279196</v>
      </c>
      <c r="GZ239" s="59">
        <f t="shared" si="102"/>
        <v>0</v>
      </c>
      <c r="HA239" s="59">
        <f t="shared" si="102"/>
        <v>6.1228465116279196</v>
      </c>
      <c r="HC239" s="17"/>
    </row>
    <row r="240" spans="1:211">
      <c r="A240" t="str">
        <f t="shared" si="62"/>
        <v>기타재생</v>
      </c>
      <c r="B240" s="48">
        <v>27</v>
      </c>
      <c r="C240" s="48" t="str">
        <f t="shared" si="39"/>
        <v>'2050</v>
      </c>
      <c r="D240" s="48" t="str">
        <f t="shared" si="40"/>
        <v>ELC92PP-OCE1N</v>
      </c>
      <c r="E240" s="48" t="str">
        <f t="shared" si="41"/>
        <v>ELC</v>
      </c>
      <c r="F240" s="59">
        <f t="shared" si="83"/>
        <v>0</v>
      </c>
      <c r="G240" s="59">
        <f t="shared" si="83"/>
        <v>0</v>
      </c>
      <c r="H240" s="59">
        <f t="shared" si="83"/>
        <v>0</v>
      </c>
      <c r="I240" s="59">
        <f t="shared" si="83"/>
        <v>0</v>
      </c>
      <c r="J240" s="59">
        <f t="shared" si="83"/>
        <v>8.3038604651162903E-2</v>
      </c>
      <c r="K240" s="59">
        <f t="shared" si="83"/>
        <v>0</v>
      </c>
      <c r="L240" s="59">
        <f t="shared" si="83"/>
        <v>0</v>
      </c>
      <c r="M240" s="59">
        <f t="shared" si="83"/>
        <v>0</v>
      </c>
      <c r="N240" s="59">
        <f t="shared" si="83"/>
        <v>0</v>
      </c>
      <c r="O240" s="59">
        <f t="shared" si="83"/>
        <v>8.3038604651162903E-2</v>
      </c>
      <c r="P240" s="59">
        <f t="shared" si="84"/>
        <v>0</v>
      </c>
      <c r="Q240" s="59">
        <f t="shared" si="84"/>
        <v>0</v>
      </c>
      <c r="R240" s="59">
        <f t="shared" si="84"/>
        <v>0</v>
      </c>
      <c r="S240" s="59">
        <f t="shared" si="84"/>
        <v>0</v>
      </c>
      <c r="T240" s="59">
        <f t="shared" si="84"/>
        <v>0</v>
      </c>
      <c r="U240" s="59">
        <f t="shared" si="84"/>
        <v>0</v>
      </c>
      <c r="V240" s="59">
        <f t="shared" si="84"/>
        <v>0</v>
      </c>
      <c r="W240" s="59">
        <f t="shared" si="84"/>
        <v>0</v>
      </c>
      <c r="X240" s="59">
        <f t="shared" si="84"/>
        <v>8.3038604651162903E-2</v>
      </c>
      <c r="Y240" s="59">
        <f t="shared" si="84"/>
        <v>0</v>
      </c>
      <c r="Z240" s="59">
        <f t="shared" si="85"/>
        <v>0</v>
      </c>
      <c r="AA240" s="59">
        <f t="shared" si="85"/>
        <v>8.3038604651162903E-2</v>
      </c>
      <c r="AB240" s="59">
        <f t="shared" si="85"/>
        <v>0</v>
      </c>
      <c r="AC240" s="59">
        <f t="shared" si="85"/>
        <v>0</v>
      </c>
      <c r="AD240" s="59">
        <f t="shared" si="85"/>
        <v>8.3038604651162903E-2</v>
      </c>
      <c r="AE240" s="59">
        <f t="shared" si="85"/>
        <v>0</v>
      </c>
      <c r="AF240" s="59">
        <f t="shared" si="85"/>
        <v>0</v>
      </c>
      <c r="AG240" s="59">
        <f t="shared" si="85"/>
        <v>3.8017674418604701E-2</v>
      </c>
      <c r="AH240" s="59">
        <f t="shared" si="85"/>
        <v>0</v>
      </c>
      <c r="AI240" s="59">
        <f t="shared" si="85"/>
        <v>0</v>
      </c>
      <c r="AJ240" s="59">
        <f t="shared" si="86"/>
        <v>3.8017674418604701E-2</v>
      </c>
      <c r="AK240" s="59">
        <f t="shared" si="86"/>
        <v>0</v>
      </c>
      <c r="AL240" s="59">
        <f t="shared" si="86"/>
        <v>0</v>
      </c>
      <c r="AM240" s="59">
        <f t="shared" si="86"/>
        <v>0</v>
      </c>
      <c r="AN240" s="59">
        <f t="shared" si="86"/>
        <v>0</v>
      </c>
      <c r="AO240" s="59">
        <f t="shared" si="86"/>
        <v>3.8017674418604701E-2</v>
      </c>
      <c r="AP240" s="59">
        <f t="shared" si="86"/>
        <v>0</v>
      </c>
      <c r="AQ240" s="59">
        <f t="shared" si="86"/>
        <v>0</v>
      </c>
      <c r="AR240" s="59">
        <f t="shared" si="86"/>
        <v>0</v>
      </c>
      <c r="AS240" s="59">
        <f t="shared" si="86"/>
        <v>0</v>
      </c>
      <c r="AT240" s="59">
        <f t="shared" si="87"/>
        <v>0</v>
      </c>
      <c r="AU240" s="59">
        <f t="shared" si="87"/>
        <v>0</v>
      </c>
      <c r="AV240" s="59">
        <f t="shared" si="87"/>
        <v>0</v>
      </c>
      <c r="AW240" s="59">
        <f t="shared" si="87"/>
        <v>3.8017674418604701E-2</v>
      </c>
      <c r="AX240" s="59">
        <f t="shared" si="87"/>
        <v>0</v>
      </c>
      <c r="AY240" s="59">
        <f t="shared" si="87"/>
        <v>0</v>
      </c>
      <c r="AZ240" s="59">
        <f t="shared" si="87"/>
        <v>3.8017674418604701E-2</v>
      </c>
      <c r="BA240" s="59">
        <f t="shared" si="87"/>
        <v>0</v>
      </c>
      <c r="BB240" s="59">
        <f t="shared" si="87"/>
        <v>0</v>
      </c>
      <c r="BC240" s="59">
        <f t="shared" si="87"/>
        <v>3.8017674418604701E-2</v>
      </c>
      <c r="BD240" s="59">
        <f t="shared" si="88"/>
        <v>0</v>
      </c>
      <c r="BE240" s="59">
        <f t="shared" si="88"/>
        <v>0</v>
      </c>
      <c r="BF240" s="59">
        <f t="shared" si="88"/>
        <v>0</v>
      </c>
      <c r="BG240" s="59">
        <f t="shared" si="88"/>
        <v>0</v>
      </c>
      <c r="BH240" s="59">
        <f t="shared" si="88"/>
        <v>4.30200000000001E-2</v>
      </c>
      <c r="BI240" s="59">
        <f t="shared" si="88"/>
        <v>0</v>
      </c>
      <c r="BJ240" s="59">
        <f t="shared" si="88"/>
        <v>0</v>
      </c>
      <c r="BK240" s="59">
        <f t="shared" si="88"/>
        <v>0</v>
      </c>
      <c r="BL240" s="59">
        <f t="shared" si="88"/>
        <v>4.30200000000001E-2</v>
      </c>
      <c r="BM240" s="59">
        <f t="shared" si="88"/>
        <v>0</v>
      </c>
      <c r="BN240" s="59">
        <f t="shared" si="89"/>
        <v>0</v>
      </c>
      <c r="BO240" s="59">
        <f t="shared" si="89"/>
        <v>4.30200000000001E-2</v>
      </c>
      <c r="BP240" s="59">
        <f t="shared" si="89"/>
        <v>0</v>
      </c>
      <c r="BQ240" s="59">
        <f t="shared" si="89"/>
        <v>0</v>
      </c>
      <c r="BR240" s="59">
        <f t="shared" si="89"/>
        <v>0</v>
      </c>
      <c r="BS240" s="59">
        <f t="shared" si="89"/>
        <v>0</v>
      </c>
      <c r="BT240" s="59">
        <f t="shared" si="89"/>
        <v>0</v>
      </c>
      <c r="BU240" s="59">
        <f t="shared" si="89"/>
        <v>0</v>
      </c>
      <c r="BV240" s="59">
        <f t="shared" si="89"/>
        <v>4.30200000000001E-2</v>
      </c>
      <c r="BW240" s="59">
        <f t="shared" si="89"/>
        <v>0</v>
      </c>
      <c r="BX240" s="59">
        <f t="shared" si="90"/>
        <v>4.30200000000001E-2</v>
      </c>
      <c r="BY240" s="59">
        <f t="shared" si="90"/>
        <v>0</v>
      </c>
      <c r="BZ240" s="59">
        <f t="shared" si="90"/>
        <v>4.30200000000001E-2</v>
      </c>
      <c r="CA240" s="59">
        <f t="shared" si="90"/>
        <v>0</v>
      </c>
      <c r="CB240" s="59">
        <f t="shared" si="90"/>
        <v>0</v>
      </c>
      <c r="CC240" s="59">
        <f t="shared" si="90"/>
        <v>4.30200000000001E-2</v>
      </c>
      <c r="CD240" s="59">
        <f t="shared" si="90"/>
        <v>0</v>
      </c>
      <c r="CE240" s="59">
        <f t="shared" si="90"/>
        <v>0</v>
      </c>
      <c r="CF240" s="59">
        <f t="shared" si="90"/>
        <v>0</v>
      </c>
      <c r="CG240" s="59">
        <f t="shared" si="90"/>
        <v>2.3010697674418601E-2</v>
      </c>
      <c r="CH240" s="59">
        <f t="shared" si="91"/>
        <v>0</v>
      </c>
      <c r="CI240" s="59">
        <f t="shared" si="91"/>
        <v>0</v>
      </c>
      <c r="CJ240" s="59">
        <f t="shared" si="91"/>
        <v>0</v>
      </c>
      <c r="CK240" s="59">
        <f t="shared" si="91"/>
        <v>0</v>
      </c>
      <c r="CL240" s="59">
        <f t="shared" si="91"/>
        <v>0</v>
      </c>
      <c r="CM240" s="59">
        <f t="shared" si="91"/>
        <v>0</v>
      </c>
      <c r="CN240" s="59">
        <f t="shared" si="91"/>
        <v>0</v>
      </c>
      <c r="CO240" s="59">
        <f t="shared" si="91"/>
        <v>0</v>
      </c>
      <c r="CP240" s="59">
        <f t="shared" si="91"/>
        <v>0</v>
      </c>
      <c r="CQ240" s="59">
        <f t="shared" si="91"/>
        <v>0</v>
      </c>
      <c r="CR240" s="59">
        <f t="shared" si="92"/>
        <v>0</v>
      </c>
      <c r="CS240" s="59">
        <f t="shared" si="92"/>
        <v>0</v>
      </c>
      <c r="CT240" s="59">
        <f t="shared" si="92"/>
        <v>0</v>
      </c>
      <c r="CU240" s="59">
        <f t="shared" si="92"/>
        <v>2.3010697674418601E-2</v>
      </c>
      <c r="CV240" s="59">
        <f t="shared" si="92"/>
        <v>0</v>
      </c>
      <c r="CW240" s="59">
        <f t="shared" si="92"/>
        <v>2.3010697674418601E-2</v>
      </c>
      <c r="CX240" s="59">
        <f t="shared" si="92"/>
        <v>0</v>
      </c>
      <c r="CY240" s="59">
        <f t="shared" si="92"/>
        <v>0</v>
      </c>
      <c r="CZ240" s="59">
        <f t="shared" si="92"/>
        <v>0</v>
      </c>
      <c r="DA240" s="59">
        <f t="shared" si="92"/>
        <v>0</v>
      </c>
      <c r="DB240" s="59">
        <f t="shared" si="93"/>
        <v>0</v>
      </c>
      <c r="DC240" s="59">
        <f t="shared" si="93"/>
        <v>0</v>
      </c>
      <c r="DD240" s="59">
        <f t="shared" si="93"/>
        <v>0</v>
      </c>
      <c r="DE240" s="59">
        <f t="shared" si="93"/>
        <v>0</v>
      </c>
      <c r="DF240" s="59">
        <f t="shared" si="93"/>
        <v>6.8031627906976797E-2</v>
      </c>
      <c r="DG240" s="59">
        <f t="shared" si="93"/>
        <v>0</v>
      </c>
      <c r="DH240" s="59">
        <f t="shared" si="93"/>
        <v>0</v>
      </c>
      <c r="DI240" s="59">
        <f t="shared" si="93"/>
        <v>0</v>
      </c>
      <c r="DJ240" s="59">
        <f t="shared" si="93"/>
        <v>6.8031627906976797E-2</v>
      </c>
      <c r="DK240" s="59">
        <f t="shared" si="93"/>
        <v>0</v>
      </c>
      <c r="DL240" s="59">
        <f t="shared" si="94"/>
        <v>0</v>
      </c>
      <c r="DM240" s="59">
        <f t="shared" si="94"/>
        <v>0</v>
      </c>
      <c r="DN240" s="59">
        <f t="shared" si="94"/>
        <v>6.8031627906976797E-2</v>
      </c>
      <c r="DO240" s="59">
        <f t="shared" si="94"/>
        <v>0</v>
      </c>
      <c r="DP240" s="59">
        <f t="shared" si="94"/>
        <v>0</v>
      </c>
      <c r="DQ240" s="59">
        <f t="shared" si="94"/>
        <v>0</v>
      </c>
      <c r="DR240" s="59">
        <f t="shared" si="94"/>
        <v>0</v>
      </c>
      <c r="DS240" s="59">
        <f t="shared" si="94"/>
        <v>0</v>
      </c>
      <c r="DT240" s="59">
        <f t="shared" si="94"/>
        <v>0</v>
      </c>
      <c r="DU240" s="59">
        <f t="shared" si="94"/>
        <v>0</v>
      </c>
      <c r="DV240" s="59">
        <f t="shared" si="95"/>
        <v>0</v>
      </c>
      <c r="DW240" s="59">
        <f t="shared" si="95"/>
        <v>6.8031627906976797E-2</v>
      </c>
      <c r="DX240" s="59">
        <f t="shared" si="95"/>
        <v>0</v>
      </c>
      <c r="DY240" s="59">
        <f t="shared" si="95"/>
        <v>0</v>
      </c>
      <c r="DZ240" s="59">
        <f t="shared" si="95"/>
        <v>6.8031627906976797E-2</v>
      </c>
      <c r="EA240" s="59">
        <f t="shared" si="95"/>
        <v>0</v>
      </c>
      <c r="EB240" s="59">
        <f t="shared" si="95"/>
        <v>0</v>
      </c>
      <c r="EC240" s="59">
        <f t="shared" si="95"/>
        <v>6.8031627906976797E-2</v>
      </c>
      <c r="ED240" s="59">
        <f t="shared" si="95"/>
        <v>0</v>
      </c>
      <c r="EE240" s="59">
        <f t="shared" si="95"/>
        <v>0</v>
      </c>
      <c r="EF240" s="59">
        <f t="shared" si="96"/>
        <v>0</v>
      </c>
      <c r="EG240" s="59">
        <f t="shared" si="96"/>
        <v>3.4015813953488398E-2</v>
      </c>
      <c r="EH240" s="59">
        <f t="shared" si="96"/>
        <v>0</v>
      </c>
      <c r="EI240" s="59">
        <f t="shared" si="96"/>
        <v>3.4015813953488398E-2</v>
      </c>
      <c r="EJ240" s="59">
        <f t="shared" si="96"/>
        <v>0</v>
      </c>
      <c r="EK240" s="59">
        <f t="shared" si="96"/>
        <v>0</v>
      </c>
      <c r="EL240" s="59">
        <f t="shared" si="96"/>
        <v>0</v>
      </c>
      <c r="EM240" s="59">
        <f t="shared" si="96"/>
        <v>0</v>
      </c>
      <c r="EN240" s="59">
        <f t="shared" si="96"/>
        <v>0</v>
      </c>
      <c r="EO240" s="59">
        <f t="shared" si="96"/>
        <v>0</v>
      </c>
      <c r="EP240" s="59">
        <f t="shared" si="97"/>
        <v>0</v>
      </c>
      <c r="EQ240" s="59">
        <f t="shared" si="97"/>
        <v>0</v>
      </c>
      <c r="ER240" s="59">
        <f t="shared" si="97"/>
        <v>0</v>
      </c>
      <c r="ES240" s="59">
        <f t="shared" si="97"/>
        <v>0</v>
      </c>
      <c r="ET240" s="59">
        <f t="shared" si="97"/>
        <v>0</v>
      </c>
      <c r="EU240" s="59">
        <f t="shared" si="97"/>
        <v>0</v>
      </c>
      <c r="EV240" s="59">
        <f t="shared" si="97"/>
        <v>3.4015813953488398E-2</v>
      </c>
      <c r="EW240" s="59">
        <f t="shared" si="97"/>
        <v>0</v>
      </c>
      <c r="EX240" s="59">
        <f t="shared" si="97"/>
        <v>0</v>
      </c>
      <c r="EY240" s="59">
        <f t="shared" si="97"/>
        <v>3.4015813953488398E-2</v>
      </c>
      <c r="EZ240" s="59">
        <f t="shared" si="98"/>
        <v>0</v>
      </c>
      <c r="FA240" s="59">
        <f t="shared" si="98"/>
        <v>0</v>
      </c>
      <c r="FB240" s="59">
        <f t="shared" si="98"/>
        <v>0</v>
      </c>
      <c r="FC240" s="59">
        <f t="shared" si="98"/>
        <v>0</v>
      </c>
      <c r="FD240" s="59">
        <f t="shared" si="98"/>
        <v>0</v>
      </c>
      <c r="FE240" s="59">
        <f t="shared" si="98"/>
        <v>5.2024186046511697E-2</v>
      </c>
      <c r="FF240" s="59">
        <f t="shared" si="98"/>
        <v>0</v>
      </c>
      <c r="FG240" s="59">
        <f t="shared" si="98"/>
        <v>0</v>
      </c>
      <c r="FH240" s="59">
        <f t="shared" si="98"/>
        <v>0</v>
      </c>
      <c r="FI240" s="59">
        <f t="shared" si="98"/>
        <v>5.2024186046511697E-2</v>
      </c>
      <c r="FJ240" s="59">
        <f t="shared" si="99"/>
        <v>0</v>
      </c>
      <c r="FK240" s="59">
        <f t="shared" si="99"/>
        <v>0</v>
      </c>
      <c r="FL240" s="59">
        <f t="shared" si="99"/>
        <v>5.2024186046511697E-2</v>
      </c>
      <c r="FM240" s="59">
        <f t="shared" si="99"/>
        <v>0</v>
      </c>
      <c r="FN240" s="59">
        <f t="shared" si="99"/>
        <v>0</v>
      </c>
      <c r="FO240" s="59">
        <f t="shared" si="99"/>
        <v>0</v>
      </c>
      <c r="FP240" s="59">
        <f t="shared" si="99"/>
        <v>0</v>
      </c>
      <c r="FQ240" s="59">
        <f t="shared" si="99"/>
        <v>0</v>
      </c>
      <c r="FR240" s="59">
        <f t="shared" si="99"/>
        <v>0</v>
      </c>
      <c r="FS240" s="59">
        <f t="shared" si="99"/>
        <v>0</v>
      </c>
      <c r="FT240" s="59">
        <f t="shared" si="100"/>
        <v>0</v>
      </c>
      <c r="FU240" s="59">
        <f t="shared" si="100"/>
        <v>5.2024186046511697E-2</v>
      </c>
      <c r="FV240" s="59">
        <f t="shared" si="100"/>
        <v>0</v>
      </c>
      <c r="FW240" s="59">
        <f t="shared" si="100"/>
        <v>0</v>
      </c>
      <c r="FX240" s="59">
        <f t="shared" si="100"/>
        <v>0</v>
      </c>
      <c r="FY240" s="59">
        <f t="shared" si="100"/>
        <v>5.2024186046511697E-2</v>
      </c>
      <c r="FZ240" s="59">
        <f t="shared" si="100"/>
        <v>0</v>
      </c>
      <c r="GA240" s="59">
        <f t="shared" si="100"/>
        <v>0</v>
      </c>
      <c r="GB240" s="59">
        <f t="shared" si="100"/>
        <v>1.4206604651162099E-2</v>
      </c>
      <c r="GC240" s="59">
        <f t="shared" si="100"/>
        <v>0</v>
      </c>
      <c r="GD240" s="59">
        <f t="shared" si="101"/>
        <v>2.4011162790697701E-2</v>
      </c>
      <c r="GE240" s="59">
        <f t="shared" si="101"/>
        <v>0</v>
      </c>
      <c r="GF240" s="59">
        <f t="shared" si="101"/>
        <v>0</v>
      </c>
      <c r="GG240" s="59">
        <f t="shared" si="101"/>
        <v>2.4011162790697701E-2</v>
      </c>
      <c r="GH240" s="59">
        <f t="shared" si="101"/>
        <v>0</v>
      </c>
      <c r="GI240" s="59">
        <f t="shared" si="101"/>
        <v>0</v>
      </c>
      <c r="GJ240" s="59">
        <f t="shared" si="101"/>
        <v>0</v>
      </c>
      <c r="GK240" s="59">
        <f t="shared" si="101"/>
        <v>2.4011162790697701E-2</v>
      </c>
      <c r="GL240" s="59">
        <f t="shared" si="101"/>
        <v>0</v>
      </c>
      <c r="GM240" s="59">
        <f t="shared" si="101"/>
        <v>0</v>
      </c>
      <c r="GN240" s="59">
        <f t="shared" si="102"/>
        <v>0</v>
      </c>
      <c r="GO240" s="59">
        <f t="shared" si="102"/>
        <v>0</v>
      </c>
      <c r="GP240" s="59">
        <f t="shared" si="102"/>
        <v>0</v>
      </c>
      <c r="GQ240" s="59">
        <f t="shared" si="102"/>
        <v>0</v>
      </c>
      <c r="GR240" s="59">
        <f t="shared" si="102"/>
        <v>0</v>
      </c>
      <c r="GS240" s="59">
        <f t="shared" si="102"/>
        <v>0</v>
      </c>
      <c r="GT240" s="59">
        <f t="shared" si="102"/>
        <v>0</v>
      </c>
      <c r="GU240" s="59">
        <f t="shared" si="102"/>
        <v>2.4011162790697701E-2</v>
      </c>
      <c r="GV240" s="59">
        <f t="shared" si="102"/>
        <v>0</v>
      </c>
      <c r="GW240" s="59">
        <f t="shared" si="102"/>
        <v>0</v>
      </c>
      <c r="GX240" s="59">
        <f t="shared" si="102"/>
        <v>0</v>
      </c>
      <c r="GY240" s="59">
        <f t="shared" si="102"/>
        <v>0</v>
      </c>
      <c r="GZ240" s="59">
        <f t="shared" si="102"/>
        <v>0</v>
      </c>
      <c r="HA240" s="59">
        <f t="shared" si="102"/>
        <v>0</v>
      </c>
      <c r="HC240" s="17"/>
    </row>
    <row r="241" spans="1:211">
      <c r="A241" t="str">
        <f t="shared" si="62"/>
        <v>신에너지</v>
      </c>
      <c r="B241" s="48">
        <v>28</v>
      </c>
      <c r="C241" s="48" t="str">
        <f t="shared" si="39"/>
        <v>'2050</v>
      </c>
      <c r="D241" s="48" t="str">
        <f t="shared" si="40"/>
        <v>ELC93PP-HDGMCFC1E</v>
      </c>
      <c r="E241" s="48" t="str">
        <f t="shared" si="41"/>
        <v>ELC</v>
      </c>
      <c r="F241" s="59">
        <f t="shared" si="83"/>
        <v>0</v>
      </c>
      <c r="G241" s="59">
        <f t="shared" si="83"/>
        <v>0</v>
      </c>
      <c r="H241" s="59">
        <f t="shared" si="83"/>
        <v>24.164233953488399</v>
      </c>
      <c r="I241" s="59">
        <f t="shared" si="83"/>
        <v>0</v>
      </c>
      <c r="J241" s="59">
        <f t="shared" si="83"/>
        <v>24.164233953488399</v>
      </c>
      <c r="K241" s="59">
        <f t="shared" si="83"/>
        <v>24.164233953488399</v>
      </c>
      <c r="L241" s="59">
        <f t="shared" si="83"/>
        <v>24.164233953488399</v>
      </c>
      <c r="M241" s="59">
        <f t="shared" si="83"/>
        <v>24.164233953488399</v>
      </c>
      <c r="N241" s="59">
        <f t="shared" si="83"/>
        <v>24.164233953488399</v>
      </c>
      <c r="O241" s="59">
        <f t="shared" si="83"/>
        <v>24.164233953488399</v>
      </c>
      <c r="P241" s="59">
        <f t="shared" si="84"/>
        <v>24.164233953488399</v>
      </c>
      <c r="Q241" s="59">
        <f t="shared" si="84"/>
        <v>0</v>
      </c>
      <c r="R241" s="59">
        <f t="shared" si="84"/>
        <v>0</v>
      </c>
      <c r="S241" s="59">
        <f t="shared" si="84"/>
        <v>0</v>
      </c>
      <c r="T241" s="59">
        <f t="shared" si="84"/>
        <v>0</v>
      </c>
      <c r="U241" s="59">
        <f t="shared" si="84"/>
        <v>0</v>
      </c>
      <c r="V241" s="59">
        <f t="shared" si="84"/>
        <v>0</v>
      </c>
      <c r="W241" s="59">
        <f t="shared" si="84"/>
        <v>24.164233953488399</v>
      </c>
      <c r="X241" s="59">
        <f t="shared" si="84"/>
        <v>0</v>
      </c>
      <c r="Y241" s="59">
        <f t="shared" si="84"/>
        <v>24.164233953488399</v>
      </c>
      <c r="Z241" s="59">
        <f t="shared" si="85"/>
        <v>24.164233953488399</v>
      </c>
      <c r="AA241" s="59">
        <f t="shared" si="85"/>
        <v>24.164233953488399</v>
      </c>
      <c r="AB241" s="59">
        <f t="shared" si="85"/>
        <v>24.164233953488399</v>
      </c>
      <c r="AC241" s="59">
        <f t="shared" si="85"/>
        <v>0</v>
      </c>
      <c r="AD241" s="59">
        <f t="shared" si="85"/>
        <v>24.164233953488399</v>
      </c>
      <c r="AE241" s="59">
        <f t="shared" si="85"/>
        <v>24.164233953488399</v>
      </c>
      <c r="AF241" s="59">
        <f t="shared" si="85"/>
        <v>0</v>
      </c>
      <c r="AG241" s="59">
        <f t="shared" si="85"/>
        <v>0</v>
      </c>
      <c r="AH241" s="59">
        <f t="shared" si="85"/>
        <v>11.063143255813999</v>
      </c>
      <c r="AI241" s="59">
        <f t="shared" si="85"/>
        <v>11.063143255813999</v>
      </c>
      <c r="AJ241" s="59">
        <f t="shared" si="86"/>
        <v>11.063143255813999</v>
      </c>
      <c r="AK241" s="59">
        <f t="shared" si="86"/>
        <v>11.063143255813999</v>
      </c>
      <c r="AL241" s="59">
        <f t="shared" si="86"/>
        <v>11.063143255813999</v>
      </c>
      <c r="AM241" s="59">
        <f t="shared" si="86"/>
        <v>11.063143255813999</v>
      </c>
      <c r="AN241" s="59">
        <f t="shared" si="86"/>
        <v>11.063143255813999</v>
      </c>
      <c r="AO241" s="59">
        <f t="shared" si="86"/>
        <v>11.063143255813999</v>
      </c>
      <c r="AP241" s="59">
        <f t="shared" si="86"/>
        <v>0</v>
      </c>
      <c r="AQ241" s="59">
        <f t="shared" si="86"/>
        <v>0</v>
      </c>
      <c r="AR241" s="59">
        <f t="shared" si="86"/>
        <v>0</v>
      </c>
      <c r="AS241" s="59">
        <f t="shared" si="86"/>
        <v>0</v>
      </c>
      <c r="AT241" s="59">
        <f t="shared" si="87"/>
        <v>0</v>
      </c>
      <c r="AU241" s="59">
        <f t="shared" si="87"/>
        <v>0</v>
      </c>
      <c r="AV241" s="59">
        <f t="shared" si="87"/>
        <v>0</v>
      </c>
      <c r="AW241" s="59">
        <f t="shared" si="87"/>
        <v>0</v>
      </c>
      <c r="AX241" s="59">
        <f t="shared" si="87"/>
        <v>11.063143255813999</v>
      </c>
      <c r="AY241" s="59">
        <f t="shared" si="87"/>
        <v>11.063143255813999</v>
      </c>
      <c r="AZ241" s="59">
        <f t="shared" si="87"/>
        <v>11.063143255813999</v>
      </c>
      <c r="BA241" s="59">
        <f t="shared" si="87"/>
        <v>0</v>
      </c>
      <c r="BB241" s="59">
        <f t="shared" si="87"/>
        <v>11.063143255813999</v>
      </c>
      <c r="BC241" s="59">
        <f t="shared" si="87"/>
        <v>11.063143255813999</v>
      </c>
      <c r="BD241" s="59">
        <f t="shared" si="88"/>
        <v>0</v>
      </c>
      <c r="BE241" s="59">
        <f t="shared" si="88"/>
        <v>0</v>
      </c>
      <c r="BF241" s="59">
        <f t="shared" si="88"/>
        <v>0</v>
      </c>
      <c r="BG241" s="59">
        <f t="shared" si="88"/>
        <v>12.51882</v>
      </c>
      <c r="BH241" s="59">
        <f t="shared" si="88"/>
        <v>12.51882</v>
      </c>
      <c r="BI241" s="59">
        <f t="shared" si="88"/>
        <v>12.51882</v>
      </c>
      <c r="BJ241" s="59">
        <f t="shared" si="88"/>
        <v>0</v>
      </c>
      <c r="BK241" s="59">
        <f t="shared" si="88"/>
        <v>12.51882</v>
      </c>
      <c r="BL241" s="59">
        <f t="shared" si="88"/>
        <v>12.51882</v>
      </c>
      <c r="BM241" s="59">
        <f t="shared" si="88"/>
        <v>12.51882</v>
      </c>
      <c r="BN241" s="59">
        <f t="shared" si="89"/>
        <v>0</v>
      </c>
      <c r="BO241" s="59">
        <f t="shared" si="89"/>
        <v>12.51882</v>
      </c>
      <c r="BP241" s="59">
        <f t="shared" si="89"/>
        <v>0</v>
      </c>
      <c r="BQ241" s="59">
        <f t="shared" si="89"/>
        <v>0</v>
      </c>
      <c r="BR241" s="59">
        <f t="shared" si="89"/>
        <v>0</v>
      </c>
      <c r="BS241" s="59">
        <f t="shared" si="89"/>
        <v>0</v>
      </c>
      <c r="BT241" s="59">
        <f t="shared" si="89"/>
        <v>0</v>
      </c>
      <c r="BU241" s="59">
        <f t="shared" si="89"/>
        <v>0</v>
      </c>
      <c r="BV241" s="59">
        <f t="shared" si="89"/>
        <v>0</v>
      </c>
      <c r="BW241" s="59">
        <f t="shared" si="89"/>
        <v>12.51882</v>
      </c>
      <c r="BX241" s="59">
        <f t="shared" si="90"/>
        <v>12.51882</v>
      </c>
      <c r="BY241" s="59">
        <f t="shared" si="90"/>
        <v>12.51882</v>
      </c>
      <c r="BZ241" s="59">
        <f t="shared" si="90"/>
        <v>0</v>
      </c>
      <c r="CA241" s="59">
        <f t="shared" si="90"/>
        <v>12.51882</v>
      </c>
      <c r="CB241" s="59">
        <f t="shared" si="90"/>
        <v>12.51882</v>
      </c>
      <c r="CC241" s="59">
        <f t="shared" si="90"/>
        <v>12.51882</v>
      </c>
      <c r="CD241" s="59">
        <f t="shared" si="90"/>
        <v>0</v>
      </c>
      <c r="CE241" s="59">
        <f t="shared" si="90"/>
        <v>0</v>
      </c>
      <c r="CF241" s="59">
        <f t="shared" si="90"/>
        <v>0</v>
      </c>
      <c r="CG241" s="59">
        <f t="shared" si="90"/>
        <v>6.6961130232558199</v>
      </c>
      <c r="CH241" s="59">
        <f t="shared" si="91"/>
        <v>6.6961130232558199</v>
      </c>
      <c r="CI241" s="59">
        <f t="shared" si="91"/>
        <v>6.6961130232558199</v>
      </c>
      <c r="CJ241" s="59">
        <f t="shared" si="91"/>
        <v>6.6961130232558199</v>
      </c>
      <c r="CK241" s="59">
        <f t="shared" si="91"/>
        <v>6.6961130232558199</v>
      </c>
      <c r="CL241" s="59">
        <f t="shared" si="91"/>
        <v>0</v>
      </c>
      <c r="CM241" s="59">
        <f t="shared" si="91"/>
        <v>6.6961130232558199</v>
      </c>
      <c r="CN241" s="59">
        <f t="shared" si="91"/>
        <v>0</v>
      </c>
      <c r="CO241" s="59">
        <f t="shared" si="91"/>
        <v>0</v>
      </c>
      <c r="CP241" s="59">
        <f t="shared" si="91"/>
        <v>0</v>
      </c>
      <c r="CQ241" s="59">
        <f t="shared" si="91"/>
        <v>0</v>
      </c>
      <c r="CR241" s="59">
        <f t="shared" si="92"/>
        <v>0</v>
      </c>
      <c r="CS241" s="59">
        <f t="shared" si="92"/>
        <v>0</v>
      </c>
      <c r="CT241" s="59">
        <f t="shared" si="92"/>
        <v>0</v>
      </c>
      <c r="CU241" s="59">
        <f t="shared" si="92"/>
        <v>6.6961130232558199</v>
      </c>
      <c r="CV241" s="59">
        <f t="shared" si="92"/>
        <v>0</v>
      </c>
      <c r="CW241" s="59">
        <f t="shared" si="92"/>
        <v>6.6961130232558199</v>
      </c>
      <c r="CX241" s="59">
        <f t="shared" si="92"/>
        <v>6.6961130232558199</v>
      </c>
      <c r="CY241" s="59">
        <f t="shared" si="92"/>
        <v>0</v>
      </c>
      <c r="CZ241" s="59">
        <f t="shared" si="92"/>
        <v>6.6961130232558199</v>
      </c>
      <c r="DA241" s="59">
        <f t="shared" si="92"/>
        <v>6.6961130232558199</v>
      </c>
      <c r="DB241" s="59">
        <f t="shared" si="93"/>
        <v>6.6961130232558199</v>
      </c>
      <c r="DC241" s="59">
        <f t="shared" si="93"/>
        <v>6.6961130232558199</v>
      </c>
      <c r="DD241" s="59">
        <f t="shared" si="93"/>
        <v>0</v>
      </c>
      <c r="DE241" s="59">
        <f t="shared" si="93"/>
        <v>0</v>
      </c>
      <c r="DF241" s="59">
        <f t="shared" si="93"/>
        <v>19.797203720930298</v>
      </c>
      <c r="DG241" s="59">
        <f t="shared" si="93"/>
        <v>19.797203720930298</v>
      </c>
      <c r="DH241" s="59">
        <f t="shared" si="93"/>
        <v>0</v>
      </c>
      <c r="DI241" s="59">
        <f t="shared" si="93"/>
        <v>19.797203720930298</v>
      </c>
      <c r="DJ241" s="59">
        <f t="shared" si="93"/>
        <v>19.797203720930298</v>
      </c>
      <c r="DK241" s="59">
        <f t="shared" si="93"/>
        <v>19.797203720930298</v>
      </c>
      <c r="DL241" s="59">
        <f t="shared" si="94"/>
        <v>19.797203720930298</v>
      </c>
      <c r="DM241" s="59">
        <f t="shared" si="94"/>
        <v>0</v>
      </c>
      <c r="DN241" s="59">
        <f t="shared" si="94"/>
        <v>19.797203720930298</v>
      </c>
      <c r="DO241" s="59">
        <f t="shared" si="94"/>
        <v>0</v>
      </c>
      <c r="DP241" s="59">
        <f t="shared" si="94"/>
        <v>0</v>
      </c>
      <c r="DQ241" s="59">
        <f t="shared" si="94"/>
        <v>0</v>
      </c>
      <c r="DR241" s="59">
        <f t="shared" si="94"/>
        <v>0</v>
      </c>
      <c r="DS241" s="59">
        <f t="shared" si="94"/>
        <v>0</v>
      </c>
      <c r="DT241" s="59">
        <f t="shared" si="94"/>
        <v>0</v>
      </c>
      <c r="DU241" s="59">
        <f t="shared" si="94"/>
        <v>19.797203720930298</v>
      </c>
      <c r="DV241" s="59">
        <f t="shared" si="95"/>
        <v>0</v>
      </c>
      <c r="DW241" s="59">
        <f t="shared" si="95"/>
        <v>19.797203720930298</v>
      </c>
      <c r="DX241" s="59">
        <f t="shared" si="95"/>
        <v>19.797203720930298</v>
      </c>
      <c r="DY241" s="59">
        <f t="shared" si="95"/>
        <v>19.797203720930298</v>
      </c>
      <c r="DZ241" s="59">
        <f t="shared" si="95"/>
        <v>19.797203720930298</v>
      </c>
      <c r="EA241" s="59">
        <f t="shared" si="95"/>
        <v>19.797203720930298</v>
      </c>
      <c r="EB241" s="59">
        <f t="shared" si="95"/>
        <v>0</v>
      </c>
      <c r="EC241" s="59">
        <f t="shared" si="95"/>
        <v>19.797203720930298</v>
      </c>
      <c r="ED241" s="59">
        <f t="shared" si="95"/>
        <v>0</v>
      </c>
      <c r="EE241" s="59">
        <f t="shared" si="95"/>
        <v>9.8986018604651402</v>
      </c>
      <c r="EF241" s="59">
        <f t="shared" si="96"/>
        <v>0</v>
      </c>
      <c r="EG241" s="59">
        <f t="shared" si="96"/>
        <v>9.8986018604651402</v>
      </c>
      <c r="EH241" s="59">
        <f t="shared" si="96"/>
        <v>9.8986018604651402</v>
      </c>
      <c r="EI241" s="59">
        <f t="shared" si="96"/>
        <v>9.8986018604651402</v>
      </c>
      <c r="EJ241" s="59">
        <f t="shared" si="96"/>
        <v>9.8986018604651402</v>
      </c>
      <c r="EK241" s="59">
        <f t="shared" si="96"/>
        <v>9.8986018604651402</v>
      </c>
      <c r="EL241" s="59">
        <f t="shared" si="96"/>
        <v>0</v>
      </c>
      <c r="EM241" s="59">
        <f t="shared" si="96"/>
        <v>9.8986018604651402</v>
      </c>
      <c r="EN241" s="59">
        <f t="shared" si="96"/>
        <v>0</v>
      </c>
      <c r="EO241" s="59">
        <f t="shared" si="96"/>
        <v>0</v>
      </c>
      <c r="EP241" s="59">
        <f t="shared" si="97"/>
        <v>0</v>
      </c>
      <c r="EQ241" s="59">
        <f t="shared" si="97"/>
        <v>0</v>
      </c>
      <c r="ER241" s="59">
        <f t="shared" si="97"/>
        <v>0</v>
      </c>
      <c r="ES241" s="59">
        <f t="shared" si="97"/>
        <v>0</v>
      </c>
      <c r="ET241" s="59">
        <f t="shared" si="97"/>
        <v>9.8986018604651402</v>
      </c>
      <c r="EU241" s="59">
        <f t="shared" si="97"/>
        <v>0</v>
      </c>
      <c r="EV241" s="59">
        <f t="shared" si="97"/>
        <v>9.8986018604651402</v>
      </c>
      <c r="EW241" s="59">
        <f t="shared" si="97"/>
        <v>9.8986018604651402</v>
      </c>
      <c r="EX241" s="59">
        <f t="shared" si="97"/>
        <v>0</v>
      </c>
      <c r="EY241" s="59">
        <f t="shared" si="97"/>
        <v>9.8986018604651402</v>
      </c>
      <c r="EZ241" s="59">
        <f t="shared" si="98"/>
        <v>9.8986018604651402</v>
      </c>
      <c r="FA241" s="59">
        <f t="shared" si="98"/>
        <v>0</v>
      </c>
      <c r="FB241" s="59">
        <f t="shared" si="98"/>
        <v>9.8986018604651402</v>
      </c>
      <c r="FC241" s="59">
        <f t="shared" si="98"/>
        <v>0</v>
      </c>
      <c r="FD241" s="59">
        <f t="shared" si="98"/>
        <v>0</v>
      </c>
      <c r="FE241" s="59">
        <f t="shared" si="98"/>
        <v>15.1390381395349</v>
      </c>
      <c r="FF241" s="59">
        <f t="shared" si="98"/>
        <v>15.1390381395349</v>
      </c>
      <c r="FG241" s="59">
        <f t="shared" si="98"/>
        <v>15.1390381395349</v>
      </c>
      <c r="FH241" s="59">
        <f t="shared" si="98"/>
        <v>0</v>
      </c>
      <c r="FI241" s="59">
        <f t="shared" si="98"/>
        <v>15.1390381395349</v>
      </c>
      <c r="FJ241" s="59">
        <f t="shared" si="99"/>
        <v>15.1390381395349</v>
      </c>
      <c r="FK241" s="59">
        <f t="shared" si="99"/>
        <v>15.1390381395349</v>
      </c>
      <c r="FL241" s="59">
        <f t="shared" si="99"/>
        <v>0</v>
      </c>
      <c r="FM241" s="59">
        <f t="shared" si="99"/>
        <v>15.1390381395349</v>
      </c>
      <c r="FN241" s="59">
        <f t="shared" si="99"/>
        <v>0</v>
      </c>
      <c r="FO241" s="59">
        <f t="shared" si="99"/>
        <v>0</v>
      </c>
      <c r="FP241" s="59">
        <f t="shared" si="99"/>
        <v>0</v>
      </c>
      <c r="FQ241" s="59">
        <f t="shared" si="99"/>
        <v>0</v>
      </c>
      <c r="FR241" s="59">
        <f t="shared" si="99"/>
        <v>0</v>
      </c>
      <c r="FS241" s="59">
        <f t="shared" si="99"/>
        <v>0</v>
      </c>
      <c r="FT241" s="59">
        <f t="shared" si="100"/>
        <v>15.1390381395349</v>
      </c>
      <c r="FU241" s="59">
        <f t="shared" si="100"/>
        <v>15.1390381395349</v>
      </c>
      <c r="FV241" s="59">
        <f t="shared" si="100"/>
        <v>15.1390381395349</v>
      </c>
      <c r="FW241" s="59">
        <f t="shared" si="100"/>
        <v>0</v>
      </c>
      <c r="FX241" s="59">
        <f t="shared" si="100"/>
        <v>15.1390381395349</v>
      </c>
      <c r="FY241" s="59">
        <f t="shared" si="100"/>
        <v>15.1390381395349</v>
      </c>
      <c r="FZ241" s="59">
        <f t="shared" si="100"/>
        <v>15.1390381395349</v>
      </c>
      <c r="GA241" s="59">
        <f t="shared" si="100"/>
        <v>0</v>
      </c>
      <c r="GB241" s="59">
        <f t="shared" si="100"/>
        <v>15.1390381395349</v>
      </c>
      <c r="GC241" s="59">
        <f t="shared" si="100"/>
        <v>0</v>
      </c>
      <c r="GD241" s="59">
        <f t="shared" si="101"/>
        <v>6.9872483720930303</v>
      </c>
      <c r="GE241" s="59">
        <f t="shared" si="101"/>
        <v>0</v>
      </c>
      <c r="GF241" s="59">
        <f t="shared" si="101"/>
        <v>6.9872483720930303</v>
      </c>
      <c r="GG241" s="59">
        <f t="shared" si="101"/>
        <v>6.9872483720930303</v>
      </c>
      <c r="GH241" s="59">
        <f t="shared" si="101"/>
        <v>0</v>
      </c>
      <c r="GI241" s="59">
        <f t="shared" si="101"/>
        <v>0</v>
      </c>
      <c r="GJ241" s="59">
        <f t="shared" si="101"/>
        <v>6.9872483720930303</v>
      </c>
      <c r="GK241" s="59">
        <f t="shared" si="101"/>
        <v>6.9872483720930303</v>
      </c>
      <c r="GL241" s="59">
        <f t="shared" si="101"/>
        <v>0</v>
      </c>
      <c r="GM241" s="59">
        <f t="shared" si="101"/>
        <v>0</v>
      </c>
      <c r="GN241" s="59">
        <f t="shared" si="102"/>
        <v>0</v>
      </c>
      <c r="GO241" s="59">
        <f t="shared" si="102"/>
        <v>0</v>
      </c>
      <c r="GP241" s="59">
        <f t="shared" si="102"/>
        <v>0</v>
      </c>
      <c r="GQ241" s="59">
        <f t="shared" si="102"/>
        <v>0</v>
      </c>
      <c r="GR241" s="59">
        <f t="shared" si="102"/>
        <v>0</v>
      </c>
      <c r="GS241" s="59">
        <f t="shared" si="102"/>
        <v>0</v>
      </c>
      <c r="GT241" s="59">
        <f t="shared" si="102"/>
        <v>6.9872483720930303</v>
      </c>
      <c r="GU241" s="59">
        <f t="shared" si="102"/>
        <v>0</v>
      </c>
      <c r="GV241" s="59">
        <f t="shared" si="102"/>
        <v>6.9872483720930303</v>
      </c>
      <c r="GW241" s="59">
        <f t="shared" si="102"/>
        <v>0</v>
      </c>
      <c r="GX241" s="59">
        <f t="shared" si="102"/>
        <v>6.9872483720930303</v>
      </c>
      <c r="GY241" s="59">
        <f t="shared" si="102"/>
        <v>0</v>
      </c>
      <c r="GZ241" s="59">
        <f t="shared" si="102"/>
        <v>6.9872483720930303</v>
      </c>
      <c r="HA241" s="59">
        <f t="shared" si="102"/>
        <v>6.9872483720930303</v>
      </c>
      <c r="HC241" s="17"/>
    </row>
    <row r="242" spans="1:211">
      <c r="A242" t="str">
        <f t="shared" si="62"/>
        <v>신에너지</v>
      </c>
      <c r="B242" s="48">
        <v>29</v>
      </c>
      <c r="C242" s="48" t="str">
        <f t="shared" si="39"/>
        <v>'2050</v>
      </c>
      <c r="D242" s="48" t="str">
        <f t="shared" si="40"/>
        <v>ELC93PP-HDGMCFC1N</v>
      </c>
      <c r="E242" s="48" t="str">
        <f t="shared" si="41"/>
        <v>ELC</v>
      </c>
      <c r="F242" s="59">
        <f t="shared" si="83"/>
        <v>0</v>
      </c>
      <c r="G242" s="59">
        <f t="shared" si="83"/>
        <v>0</v>
      </c>
      <c r="H242" s="59">
        <f t="shared" si="83"/>
        <v>640.14460325581501</v>
      </c>
      <c r="I242" s="59">
        <f t="shared" si="83"/>
        <v>640.14460325581501</v>
      </c>
      <c r="J242" s="59">
        <f t="shared" si="83"/>
        <v>640.14460325581501</v>
      </c>
      <c r="K242" s="59">
        <f t="shared" si="83"/>
        <v>640.14460325581501</v>
      </c>
      <c r="L242" s="59">
        <f t="shared" si="83"/>
        <v>640.14460325581501</v>
      </c>
      <c r="M242" s="59">
        <f t="shared" si="83"/>
        <v>640.14460325581501</v>
      </c>
      <c r="N242" s="59">
        <f t="shared" si="83"/>
        <v>640.14460325581501</v>
      </c>
      <c r="O242" s="59">
        <f t="shared" si="83"/>
        <v>580.88591005950502</v>
      </c>
      <c r="P242" s="59">
        <f t="shared" si="84"/>
        <v>289.87024916571301</v>
      </c>
      <c r="Q242" s="59">
        <f t="shared" si="84"/>
        <v>0</v>
      </c>
      <c r="R242" s="59">
        <f t="shared" si="84"/>
        <v>0</v>
      </c>
      <c r="S242" s="59">
        <f t="shared" si="84"/>
        <v>0</v>
      </c>
      <c r="T242" s="59">
        <f t="shared" si="84"/>
        <v>0</v>
      </c>
      <c r="U242" s="59">
        <f t="shared" si="84"/>
        <v>0</v>
      </c>
      <c r="V242" s="59">
        <f t="shared" si="84"/>
        <v>0</v>
      </c>
      <c r="W242" s="59">
        <f t="shared" si="84"/>
        <v>60.7114124566329</v>
      </c>
      <c r="X242" s="59">
        <f t="shared" si="84"/>
        <v>640.14460325581501</v>
      </c>
      <c r="Y242" s="59">
        <f t="shared" si="84"/>
        <v>640.14460325581501</v>
      </c>
      <c r="Z242" s="59">
        <f t="shared" si="85"/>
        <v>640.14460325581501</v>
      </c>
      <c r="AA242" s="59">
        <f t="shared" si="85"/>
        <v>640.14460325581501</v>
      </c>
      <c r="AB242" s="59">
        <f t="shared" si="85"/>
        <v>640.14460325581501</v>
      </c>
      <c r="AC242" s="59">
        <f t="shared" si="85"/>
        <v>640.14460325581501</v>
      </c>
      <c r="AD242" s="59">
        <f t="shared" si="85"/>
        <v>525.55620105811795</v>
      </c>
      <c r="AE242" s="59">
        <f t="shared" si="85"/>
        <v>640.14460325581501</v>
      </c>
      <c r="AF242" s="59">
        <f t="shared" si="85"/>
        <v>0</v>
      </c>
      <c r="AG242" s="59">
        <f t="shared" si="85"/>
        <v>293.07825209302399</v>
      </c>
      <c r="AH242" s="59">
        <f t="shared" si="85"/>
        <v>293.07825209302399</v>
      </c>
      <c r="AI242" s="59">
        <f t="shared" si="85"/>
        <v>293.07825209302399</v>
      </c>
      <c r="AJ242" s="59">
        <f t="shared" si="86"/>
        <v>293.07825209302399</v>
      </c>
      <c r="AK242" s="59">
        <f t="shared" si="86"/>
        <v>0</v>
      </c>
      <c r="AL242" s="59">
        <f t="shared" si="86"/>
        <v>259.36572931034601</v>
      </c>
      <c r="AM242" s="59">
        <f t="shared" si="86"/>
        <v>293.07825209302399</v>
      </c>
      <c r="AN242" s="59">
        <f t="shared" si="86"/>
        <v>293.07825209302399</v>
      </c>
      <c r="AO242" s="59">
        <f t="shared" si="86"/>
        <v>0</v>
      </c>
      <c r="AP242" s="59">
        <f t="shared" si="86"/>
        <v>0</v>
      </c>
      <c r="AQ242" s="59">
        <f t="shared" si="86"/>
        <v>0</v>
      </c>
      <c r="AR242" s="59">
        <f t="shared" si="86"/>
        <v>0</v>
      </c>
      <c r="AS242" s="59">
        <f t="shared" si="86"/>
        <v>0</v>
      </c>
      <c r="AT242" s="59">
        <f t="shared" si="87"/>
        <v>0</v>
      </c>
      <c r="AU242" s="59">
        <f t="shared" si="87"/>
        <v>0</v>
      </c>
      <c r="AV242" s="59">
        <f t="shared" si="87"/>
        <v>0</v>
      </c>
      <c r="AW242" s="59">
        <f t="shared" si="87"/>
        <v>293.07825209302399</v>
      </c>
      <c r="AX242" s="59">
        <f t="shared" si="87"/>
        <v>293.07825209302399</v>
      </c>
      <c r="AY242" s="59">
        <f t="shared" si="87"/>
        <v>293.07825209302399</v>
      </c>
      <c r="AZ242" s="59">
        <f t="shared" si="87"/>
        <v>293.07825209302399</v>
      </c>
      <c r="BA242" s="59">
        <f t="shared" si="87"/>
        <v>154.63401751440099</v>
      </c>
      <c r="BB242" s="59">
        <f t="shared" si="87"/>
        <v>293.07825209302399</v>
      </c>
      <c r="BC242" s="59">
        <f t="shared" si="87"/>
        <v>293.07825209302399</v>
      </c>
      <c r="BD242" s="59">
        <f t="shared" si="88"/>
        <v>260.88390999761299</v>
      </c>
      <c r="BE242" s="59">
        <f t="shared" si="88"/>
        <v>0</v>
      </c>
      <c r="BF242" s="59">
        <f t="shared" si="88"/>
        <v>0</v>
      </c>
      <c r="BG242" s="59">
        <f t="shared" si="88"/>
        <v>124.534405376401</v>
      </c>
      <c r="BH242" s="59">
        <f t="shared" si="88"/>
        <v>331.64118000000002</v>
      </c>
      <c r="BI242" s="59">
        <f t="shared" si="88"/>
        <v>331.64118000000002</v>
      </c>
      <c r="BJ242" s="59">
        <f t="shared" si="88"/>
        <v>331.64118000000002</v>
      </c>
      <c r="BK242" s="59">
        <f t="shared" si="88"/>
        <v>331.64118000000002</v>
      </c>
      <c r="BL242" s="59">
        <f t="shared" si="88"/>
        <v>331.64118000000002</v>
      </c>
      <c r="BM242" s="59">
        <f t="shared" si="88"/>
        <v>331.64118000000002</v>
      </c>
      <c r="BN242" s="59">
        <f t="shared" si="89"/>
        <v>331.64118000000002</v>
      </c>
      <c r="BO242" s="59">
        <f t="shared" si="89"/>
        <v>288.32673561554799</v>
      </c>
      <c r="BP242" s="59">
        <f t="shared" si="89"/>
        <v>0</v>
      </c>
      <c r="BQ242" s="59">
        <f t="shared" si="89"/>
        <v>0</v>
      </c>
      <c r="BR242" s="59">
        <f t="shared" si="89"/>
        <v>0</v>
      </c>
      <c r="BS242" s="59">
        <f t="shared" si="89"/>
        <v>0</v>
      </c>
      <c r="BT242" s="59">
        <f t="shared" si="89"/>
        <v>0</v>
      </c>
      <c r="BU242" s="59">
        <f t="shared" si="89"/>
        <v>0</v>
      </c>
      <c r="BV242" s="59">
        <f t="shared" si="89"/>
        <v>331.64118000000002</v>
      </c>
      <c r="BW242" s="59">
        <f t="shared" si="89"/>
        <v>331.64118000000002</v>
      </c>
      <c r="BX242" s="59">
        <f t="shared" si="90"/>
        <v>331.64118000000002</v>
      </c>
      <c r="BY242" s="59">
        <f t="shared" si="90"/>
        <v>331.64118000000002</v>
      </c>
      <c r="BZ242" s="59">
        <f t="shared" si="90"/>
        <v>331.64118000000002</v>
      </c>
      <c r="CA242" s="59">
        <f t="shared" si="90"/>
        <v>331.64118000000002</v>
      </c>
      <c r="CB242" s="59">
        <f t="shared" si="90"/>
        <v>289.13689944460799</v>
      </c>
      <c r="CC242" s="59">
        <f t="shared" si="90"/>
        <v>303.830402519171</v>
      </c>
      <c r="CD242" s="59">
        <f t="shared" si="90"/>
        <v>331.64118000000002</v>
      </c>
      <c r="CE242" s="59">
        <f t="shared" si="90"/>
        <v>0</v>
      </c>
      <c r="CF242" s="59">
        <f t="shared" si="90"/>
        <v>177.38946837209301</v>
      </c>
      <c r="CG242" s="59">
        <f t="shared" si="90"/>
        <v>24.673987521708199</v>
      </c>
      <c r="CH242" s="59">
        <f t="shared" si="91"/>
        <v>177.38946837209301</v>
      </c>
      <c r="CI242" s="59">
        <f t="shared" si="91"/>
        <v>177.38946837209301</v>
      </c>
      <c r="CJ242" s="59">
        <f t="shared" si="91"/>
        <v>147.32976250642099</v>
      </c>
      <c r="CK242" s="59">
        <f t="shared" si="91"/>
        <v>177.38946837209301</v>
      </c>
      <c r="CL242" s="59">
        <f t="shared" si="91"/>
        <v>113.601482525313</v>
      </c>
      <c r="CM242" s="59">
        <f t="shared" si="91"/>
        <v>0</v>
      </c>
      <c r="CN242" s="59">
        <f t="shared" si="91"/>
        <v>0</v>
      </c>
      <c r="CO242" s="59">
        <f t="shared" si="91"/>
        <v>0</v>
      </c>
      <c r="CP242" s="59">
        <f t="shared" si="91"/>
        <v>0</v>
      </c>
      <c r="CQ242" s="59">
        <f t="shared" si="91"/>
        <v>0</v>
      </c>
      <c r="CR242" s="59">
        <f t="shared" si="92"/>
        <v>0</v>
      </c>
      <c r="CS242" s="59">
        <f t="shared" si="92"/>
        <v>0</v>
      </c>
      <c r="CT242" s="59">
        <f t="shared" si="92"/>
        <v>0</v>
      </c>
      <c r="CU242" s="59">
        <f t="shared" si="92"/>
        <v>177.38946837209301</v>
      </c>
      <c r="CV242" s="59">
        <f t="shared" si="92"/>
        <v>177.38946837209301</v>
      </c>
      <c r="CW242" s="59">
        <f t="shared" si="92"/>
        <v>177.38946837209301</v>
      </c>
      <c r="CX242" s="59">
        <f t="shared" si="92"/>
        <v>155.24284223468899</v>
      </c>
      <c r="CY242" s="59">
        <f t="shared" si="92"/>
        <v>177.38946837209301</v>
      </c>
      <c r="CZ242" s="59">
        <f t="shared" si="92"/>
        <v>177.38946837209301</v>
      </c>
      <c r="DA242" s="59">
        <f t="shared" si="92"/>
        <v>177.38946837209301</v>
      </c>
      <c r="DB242" s="59">
        <f t="shared" si="93"/>
        <v>177.38946837209301</v>
      </c>
      <c r="DC242" s="59">
        <f t="shared" si="93"/>
        <v>177.38946837209301</v>
      </c>
      <c r="DD242" s="59">
        <f t="shared" si="93"/>
        <v>0</v>
      </c>
      <c r="DE242" s="59">
        <f t="shared" si="93"/>
        <v>0</v>
      </c>
      <c r="DF242" s="59">
        <f t="shared" si="93"/>
        <v>482.19456181227002</v>
      </c>
      <c r="DG242" s="59">
        <f t="shared" si="93"/>
        <v>524.45581953488397</v>
      </c>
      <c r="DH242" s="59">
        <f t="shared" si="93"/>
        <v>410.60518093276102</v>
      </c>
      <c r="DI242" s="59">
        <f t="shared" si="93"/>
        <v>524.45581953488397</v>
      </c>
      <c r="DJ242" s="59">
        <f t="shared" si="93"/>
        <v>493.62472893628399</v>
      </c>
      <c r="DK242" s="59">
        <f t="shared" si="93"/>
        <v>524.45581953488397</v>
      </c>
      <c r="DL242" s="59">
        <f t="shared" si="94"/>
        <v>524.45581953488397</v>
      </c>
      <c r="DM242" s="59">
        <f t="shared" si="94"/>
        <v>524.45581953488397</v>
      </c>
      <c r="DN242" s="59">
        <f t="shared" si="94"/>
        <v>524.45581953488397</v>
      </c>
      <c r="DO242" s="59">
        <f t="shared" si="94"/>
        <v>0</v>
      </c>
      <c r="DP242" s="59">
        <f t="shared" si="94"/>
        <v>0</v>
      </c>
      <c r="DQ242" s="59">
        <f t="shared" si="94"/>
        <v>0</v>
      </c>
      <c r="DR242" s="59">
        <f t="shared" si="94"/>
        <v>0</v>
      </c>
      <c r="DS242" s="59">
        <f t="shared" si="94"/>
        <v>0</v>
      </c>
      <c r="DT242" s="59">
        <f t="shared" si="94"/>
        <v>0</v>
      </c>
      <c r="DU242" s="59">
        <f t="shared" si="94"/>
        <v>524.45581953488397</v>
      </c>
      <c r="DV242" s="59">
        <f t="shared" si="95"/>
        <v>524.45581953488397</v>
      </c>
      <c r="DW242" s="59">
        <f t="shared" si="95"/>
        <v>524.45581953488397</v>
      </c>
      <c r="DX242" s="59">
        <f t="shared" si="95"/>
        <v>524.45581953488397</v>
      </c>
      <c r="DY242" s="59">
        <f t="shared" si="95"/>
        <v>524.45581953488397</v>
      </c>
      <c r="DZ242" s="59">
        <f t="shared" si="95"/>
        <v>524.45581953488397</v>
      </c>
      <c r="EA242" s="59">
        <f t="shared" si="95"/>
        <v>524.45581953488397</v>
      </c>
      <c r="EB242" s="59">
        <f t="shared" si="95"/>
        <v>524.45581953488397</v>
      </c>
      <c r="EC242" s="59">
        <f t="shared" si="95"/>
        <v>524.45581953488397</v>
      </c>
      <c r="ED242" s="59">
        <f t="shared" si="95"/>
        <v>0</v>
      </c>
      <c r="EE242" s="59">
        <f t="shared" si="95"/>
        <v>210.78976696529</v>
      </c>
      <c r="EF242" s="59">
        <f t="shared" si="96"/>
        <v>262.22790976744199</v>
      </c>
      <c r="EG242" s="59">
        <f t="shared" si="96"/>
        <v>246.12120442706001</v>
      </c>
      <c r="EH242" s="59">
        <f t="shared" si="96"/>
        <v>0</v>
      </c>
      <c r="EI242" s="59">
        <f t="shared" si="96"/>
        <v>204.07159297484199</v>
      </c>
      <c r="EJ242" s="59">
        <f t="shared" si="96"/>
        <v>262.22790976744199</v>
      </c>
      <c r="EK242" s="59">
        <f t="shared" si="96"/>
        <v>207.06088985858199</v>
      </c>
      <c r="EL242" s="59">
        <f t="shared" si="96"/>
        <v>262.22790976744199</v>
      </c>
      <c r="EM242" s="59">
        <f t="shared" si="96"/>
        <v>262.22790976744199</v>
      </c>
      <c r="EN242" s="59">
        <f t="shared" si="96"/>
        <v>0</v>
      </c>
      <c r="EO242" s="59">
        <f t="shared" si="96"/>
        <v>0</v>
      </c>
      <c r="EP242" s="59">
        <f t="shared" si="97"/>
        <v>0</v>
      </c>
      <c r="EQ242" s="59">
        <f t="shared" si="97"/>
        <v>0</v>
      </c>
      <c r="ER242" s="59">
        <f t="shared" si="97"/>
        <v>0</v>
      </c>
      <c r="ES242" s="59">
        <f t="shared" si="97"/>
        <v>0</v>
      </c>
      <c r="ET242" s="59">
        <f t="shared" si="97"/>
        <v>131.99744654334299</v>
      </c>
      <c r="EU242" s="59">
        <f t="shared" si="97"/>
        <v>262.22790976744199</v>
      </c>
      <c r="EV242" s="59">
        <f t="shared" si="97"/>
        <v>262.22790976744199</v>
      </c>
      <c r="EW242" s="59">
        <f t="shared" si="97"/>
        <v>219.50683455835701</v>
      </c>
      <c r="EX242" s="59">
        <f t="shared" si="97"/>
        <v>262.22790976744199</v>
      </c>
      <c r="EY242" s="59">
        <f t="shared" si="97"/>
        <v>262.22790976744199</v>
      </c>
      <c r="EZ242" s="59">
        <f t="shared" si="98"/>
        <v>262.22790976744199</v>
      </c>
      <c r="FA242" s="59">
        <f t="shared" si="98"/>
        <v>162.686767565379</v>
      </c>
      <c r="FB242" s="59">
        <f t="shared" si="98"/>
        <v>262.22790976744199</v>
      </c>
      <c r="FC242" s="59">
        <f t="shared" si="98"/>
        <v>0</v>
      </c>
      <c r="FD242" s="59">
        <f t="shared" si="98"/>
        <v>0</v>
      </c>
      <c r="FE242" s="59">
        <f t="shared" si="98"/>
        <v>333.416522991997</v>
      </c>
      <c r="FF242" s="59">
        <f t="shared" si="98"/>
        <v>401.05445023255902</v>
      </c>
      <c r="FG242" s="59">
        <f t="shared" si="98"/>
        <v>401.05445023255902</v>
      </c>
      <c r="FH242" s="59">
        <f t="shared" si="98"/>
        <v>310.59089235841299</v>
      </c>
      <c r="FI242" s="59">
        <f t="shared" si="98"/>
        <v>401.05445023255902</v>
      </c>
      <c r="FJ242" s="59">
        <f t="shared" si="99"/>
        <v>401.05445023255902</v>
      </c>
      <c r="FK242" s="59">
        <f t="shared" si="99"/>
        <v>386.50134857238601</v>
      </c>
      <c r="FL242" s="59">
        <f t="shared" si="99"/>
        <v>289.850808304243</v>
      </c>
      <c r="FM242" s="59">
        <f t="shared" si="99"/>
        <v>401.05445023255902</v>
      </c>
      <c r="FN242" s="59">
        <f t="shared" si="99"/>
        <v>0</v>
      </c>
      <c r="FO242" s="59">
        <f t="shared" si="99"/>
        <v>0</v>
      </c>
      <c r="FP242" s="59">
        <f t="shared" si="99"/>
        <v>0</v>
      </c>
      <c r="FQ242" s="59">
        <f t="shared" si="99"/>
        <v>0</v>
      </c>
      <c r="FR242" s="59">
        <f t="shared" si="99"/>
        <v>0</v>
      </c>
      <c r="FS242" s="59">
        <f t="shared" si="99"/>
        <v>0</v>
      </c>
      <c r="FT242" s="59">
        <f t="shared" si="100"/>
        <v>241.124281667151</v>
      </c>
      <c r="FU242" s="59">
        <f t="shared" si="100"/>
        <v>401.05445023255902</v>
      </c>
      <c r="FV242" s="59">
        <f t="shared" si="100"/>
        <v>401.05445023255902</v>
      </c>
      <c r="FW242" s="59">
        <f t="shared" si="100"/>
        <v>401.05445023255902</v>
      </c>
      <c r="FX242" s="59">
        <f t="shared" si="100"/>
        <v>401.05445023255902</v>
      </c>
      <c r="FY242" s="59">
        <f t="shared" si="100"/>
        <v>401.05445023255902</v>
      </c>
      <c r="FZ242" s="59">
        <f t="shared" si="100"/>
        <v>401.05445023255902</v>
      </c>
      <c r="GA242" s="59">
        <f t="shared" si="100"/>
        <v>401.05445023255902</v>
      </c>
      <c r="GB242" s="59">
        <f t="shared" si="100"/>
        <v>397.78733716899598</v>
      </c>
      <c r="GC242" s="59">
        <f t="shared" si="100"/>
        <v>0</v>
      </c>
      <c r="GD242" s="59">
        <f t="shared" si="101"/>
        <v>24.668687521856</v>
      </c>
      <c r="GE242" s="59">
        <f t="shared" si="101"/>
        <v>185.10205395348899</v>
      </c>
      <c r="GF242" s="59">
        <f t="shared" si="101"/>
        <v>185.10205395348899</v>
      </c>
      <c r="GG242" s="59">
        <f t="shared" si="101"/>
        <v>185.10205395348899</v>
      </c>
      <c r="GH242" s="59">
        <f t="shared" si="101"/>
        <v>185.10205395348899</v>
      </c>
      <c r="GI242" s="59">
        <f t="shared" si="101"/>
        <v>185.10205395348899</v>
      </c>
      <c r="GJ242" s="59">
        <f t="shared" si="101"/>
        <v>185.10205395348899</v>
      </c>
      <c r="GK242" s="59">
        <f t="shared" si="101"/>
        <v>185.10205395348899</v>
      </c>
      <c r="GL242" s="59">
        <f t="shared" si="101"/>
        <v>0</v>
      </c>
      <c r="GM242" s="59">
        <f t="shared" si="101"/>
        <v>0</v>
      </c>
      <c r="GN242" s="59">
        <f t="shared" si="102"/>
        <v>0</v>
      </c>
      <c r="GO242" s="59">
        <f t="shared" si="102"/>
        <v>0</v>
      </c>
      <c r="GP242" s="59">
        <f t="shared" si="102"/>
        <v>0</v>
      </c>
      <c r="GQ242" s="59">
        <f t="shared" si="102"/>
        <v>0</v>
      </c>
      <c r="GR242" s="59">
        <f t="shared" si="102"/>
        <v>0</v>
      </c>
      <c r="GS242" s="59">
        <f t="shared" si="102"/>
        <v>0</v>
      </c>
      <c r="GT242" s="59">
        <f t="shared" si="102"/>
        <v>185.10205395348899</v>
      </c>
      <c r="GU242" s="59">
        <f t="shared" si="102"/>
        <v>185.10205395348899</v>
      </c>
      <c r="GV242" s="59">
        <f t="shared" si="102"/>
        <v>185.10205395348899</v>
      </c>
      <c r="GW242" s="59">
        <f t="shared" si="102"/>
        <v>185.10205395348899</v>
      </c>
      <c r="GX242" s="59">
        <f t="shared" si="102"/>
        <v>185.10205395348899</v>
      </c>
      <c r="GY242" s="59">
        <f t="shared" si="102"/>
        <v>185.10205395348899</v>
      </c>
      <c r="GZ242" s="59">
        <f t="shared" si="102"/>
        <v>185.10205395348899</v>
      </c>
      <c r="HA242" s="59">
        <f t="shared" si="102"/>
        <v>185.10205395348899</v>
      </c>
      <c r="HC242" s="17"/>
    </row>
    <row r="243" spans="1:211">
      <c r="A243" t="str">
        <f t="shared" si="62"/>
        <v>ESS</v>
      </c>
      <c r="B243" s="48">
        <v>30</v>
      </c>
      <c r="C243" s="48" t="str">
        <f t="shared" si="39"/>
        <v>'2050</v>
      </c>
      <c r="D243" s="48" t="str">
        <f t="shared" si="40"/>
        <v>ELC99PP-LIB1N</v>
      </c>
      <c r="E243" s="48" t="str">
        <f t="shared" si="41"/>
        <v>ELC</v>
      </c>
      <c r="F243" s="59">
        <f t="shared" si="83"/>
        <v>0</v>
      </c>
      <c r="G243" s="59">
        <f t="shared" si="83"/>
        <v>0</v>
      </c>
      <c r="H243" s="59">
        <f t="shared" si="83"/>
        <v>0</v>
      </c>
      <c r="I243" s="59">
        <f t="shared" si="83"/>
        <v>0</v>
      </c>
      <c r="J243" s="59">
        <f t="shared" si="83"/>
        <v>0</v>
      </c>
      <c r="K243" s="59">
        <f t="shared" si="83"/>
        <v>0</v>
      </c>
      <c r="L243" s="59">
        <f t="shared" si="83"/>
        <v>0</v>
      </c>
      <c r="M243" s="59">
        <f t="shared" si="83"/>
        <v>0</v>
      </c>
      <c r="N243" s="59">
        <f t="shared" si="83"/>
        <v>0</v>
      </c>
      <c r="O243" s="59">
        <f t="shared" si="83"/>
        <v>0</v>
      </c>
      <c r="P243" s="59">
        <f t="shared" si="84"/>
        <v>0</v>
      </c>
      <c r="Q243" s="59">
        <f t="shared" si="84"/>
        <v>0</v>
      </c>
      <c r="R243" s="59">
        <f t="shared" si="84"/>
        <v>0</v>
      </c>
      <c r="S243" s="59">
        <f t="shared" si="84"/>
        <v>0</v>
      </c>
      <c r="T243" s="59">
        <f t="shared" si="84"/>
        <v>0</v>
      </c>
      <c r="U243" s="59">
        <f t="shared" si="84"/>
        <v>0</v>
      </c>
      <c r="V243" s="59">
        <f t="shared" si="84"/>
        <v>201.06813501676899</v>
      </c>
      <c r="W243" s="59">
        <f t="shared" si="84"/>
        <v>866.10987046022296</v>
      </c>
      <c r="X243" s="59">
        <f t="shared" si="84"/>
        <v>866.10987046022296</v>
      </c>
      <c r="Y243" s="59">
        <f t="shared" si="84"/>
        <v>866.10987046022296</v>
      </c>
      <c r="Z243" s="59">
        <f t="shared" si="85"/>
        <v>266.631195031755</v>
      </c>
      <c r="AA243" s="59">
        <f t="shared" si="85"/>
        <v>0</v>
      </c>
      <c r="AB243" s="59">
        <f t="shared" si="85"/>
        <v>0</v>
      </c>
      <c r="AC243" s="59">
        <f t="shared" si="85"/>
        <v>0</v>
      </c>
      <c r="AD243" s="59">
        <f t="shared" si="85"/>
        <v>0</v>
      </c>
      <c r="AE243" s="59">
        <f t="shared" si="85"/>
        <v>0</v>
      </c>
      <c r="AF243" s="59">
        <f t="shared" si="85"/>
        <v>0</v>
      </c>
      <c r="AG243" s="59">
        <f t="shared" si="85"/>
        <v>0</v>
      </c>
      <c r="AH243" s="59">
        <f t="shared" si="85"/>
        <v>0</v>
      </c>
      <c r="AI243" s="59">
        <f t="shared" si="85"/>
        <v>0</v>
      </c>
      <c r="AJ243" s="59">
        <f t="shared" si="86"/>
        <v>0</v>
      </c>
      <c r="AK243" s="59">
        <f t="shared" si="86"/>
        <v>0</v>
      </c>
      <c r="AL243" s="59">
        <f t="shared" si="86"/>
        <v>0</v>
      </c>
      <c r="AM243" s="59">
        <f t="shared" si="86"/>
        <v>0</v>
      </c>
      <c r="AN243" s="59">
        <f t="shared" si="86"/>
        <v>0</v>
      </c>
      <c r="AO243" s="59">
        <f t="shared" si="86"/>
        <v>0</v>
      </c>
      <c r="AP243" s="59">
        <f t="shared" si="86"/>
        <v>0</v>
      </c>
      <c r="AQ243" s="59">
        <f t="shared" si="86"/>
        <v>0</v>
      </c>
      <c r="AR243" s="59">
        <f t="shared" si="86"/>
        <v>0</v>
      </c>
      <c r="AS243" s="59">
        <f t="shared" si="86"/>
        <v>0</v>
      </c>
      <c r="AT243" s="59">
        <f t="shared" si="87"/>
        <v>0</v>
      </c>
      <c r="AU243" s="59">
        <f t="shared" si="87"/>
        <v>0</v>
      </c>
      <c r="AV243" s="59">
        <f t="shared" si="87"/>
        <v>396.53222984925901</v>
      </c>
      <c r="AW243" s="59">
        <f t="shared" si="87"/>
        <v>396.53222984925901</v>
      </c>
      <c r="AX243" s="59">
        <f t="shared" si="87"/>
        <v>396.53222984925901</v>
      </c>
      <c r="AY243" s="59">
        <f t="shared" si="87"/>
        <v>214.1274041186</v>
      </c>
      <c r="AZ243" s="59">
        <f t="shared" si="87"/>
        <v>0</v>
      </c>
      <c r="BA243" s="59">
        <f t="shared" si="87"/>
        <v>0</v>
      </c>
      <c r="BB243" s="59">
        <f t="shared" si="87"/>
        <v>0</v>
      </c>
      <c r="BC243" s="59">
        <f t="shared" si="87"/>
        <v>0</v>
      </c>
      <c r="BD243" s="59">
        <f t="shared" si="88"/>
        <v>0</v>
      </c>
      <c r="BE243" s="59">
        <f t="shared" si="88"/>
        <v>0</v>
      </c>
      <c r="BF243" s="59">
        <f t="shared" si="88"/>
        <v>0</v>
      </c>
      <c r="BG243" s="59">
        <f t="shared" si="88"/>
        <v>0</v>
      </c>
      <c r="BH243" s="59">
        <f t="shared" si="88"/>
        <v>0</v>
      </c>
      <c r="BI243" s="59">
        <f t="shared" si="88"/>
        <v>0</v>
      </c>
      <c r="BJ243" s="59">
        <f t="shared" si="88"/>
        <v>0</v>
      </c>
      <c r="BK243" s="59">
        <f t="shared" si="88"/>
        <v>0</v>
      </c>
      <c r="BL243" s="59">
        <f t="shared" si="88"/>
        <v>0</v>
      </c>
      <c r="BM243" s="59">
        <f t="shared" si="88"/>
        <v>0</v>
      </c>
      <c r="BN243" s="59">
        <f t="shared" si="89"/>
        <v>0</v>
      </c>
      <c r="BO243" s="59">
        <f t="shared" si="89"/>
        <v>0</v>
      </c>
      <c r="BP243" s="59">
        <f t="shared" si="89"/>
        <v>0</v>
      </c>
      <c r="BQ243" s="59">
        <f t="shared" si="89"/>
        <v>0</v>
      </c>
      <c r="BR243" s="59">
        <f t="shared" si="89"/>
        <v>0</v>
      </c>
      <c r="BS243" s="59">
        <f t="shared" si="89"/>
        <v>0</v>
      </c>
      <c r="BT243" s="59">
        <f t="shared" si="89"/>
        <v>0</v>
      </c>
      <c r="BU243" s="59">
        <f t="shared" si="89"/>
        <v>422.621011769559</v>
      </c>
      <c r="BV243" s="59">
        <f t="shared" si="89"/>
        <v>448.70752325047698</v>
      </c>
      <c r="BW243" s="59">
        <f t="shared" si="89"/>
        <v>448.70752325047698</v>
      </c>
      <c r="BX243" s="59">
        <f t="shared" si="90"/>
        <v>268.38857403617698</v>
      </c>
      <c r="BY243" s="59">
        <f t="shared" si="90"/>
        <v>0</v>
      </c>
      <c r="BZ243" s="59">
        <f t="shared" si="90"/>
        <v>0</v>
      </c>
      <c r="CA243" s="59">
        <f t="shared" si="90"/>
        <v>0</v>
      </c>
      <c r="CB243" s="59">
        <f t="shared" si="90"/>
        <v>0</v>
      </c>
      <c r="CC243" s="59">
        <f t="shared" si="90"/>
        <v>0</v>
      </c>
      <c r="CD243" s="59">
        <f t="shared" si="90"/>
        <v>0</v>
      </c>
      <c r="CE243" s="59">
        <f t="shared" si="90"/>
        <v>0</v>
      </c>
      <c r="CF243" s="59">
        <f t="shared" si="90"/>
        <v>0</v>
      </c>
      <c r="CG243" s="59">
        <f t="shared" si="90"/>
        <v>0</v>
      </c>
      <c r="CH243" s="59">
        <f t="shared" si="91"/>
        <v>0</v>
      </c>
      <c r="CI243" s="59">
        <f t="shared" si="91"/>
        <v>0</v>
      </c>
      <c r="CJ243" s="59">
        <f t="shared" si="91"/>
        <v>0</v>
      </c>
      <c r="CK243" s="59">
        <f t="shared" si="91"/>
        <v>0</v>
      </c>
      <c r="CL243" s="59">
        <f t="shared" si="91"/>
        <v>0</v>
      </c>
      <c r="CM243" s="59">
        <f t="shared" si="91"/>
        <v>0</v>
      </c>
      <c r="CN243" s="59">
        <f t="shared" si="91"/>
        <v>0</v>
      </c>
      <c r="CO243" s="59">
        <f t="shared" si="91"/>
        <v>0</v>
      </c>
      <c r="CP243" s="59">
        <f t="shared" si="91"/>
        <v>0</v>
      </c>
      <c r="CQ243" s="59">
        <f t="shared" si="91"/>
        <v>0</v>
      </c>
      <c r="CR243" s="59">
        <f t="shared" si="92"/>
        <v>0</v>
      </c>
      <c r="CS243" s="59">
        <f t="shared" si="92"/>
        <v>0</v>
      </c>
      <c r="CT243" s="59">
        <f t="shared" si="92"/>
        <v>26.7974061938374</v>
      </c>
      <c r="CU243" s="59">
        <f t="shared" si="92"/>
        <v>240.00634964560399</v>
      </c>
      <c r="CV243" s="59">
        <f t="shared" si="92"/>
        <v>240.00634964560399</v>
      </c>
      <c r="CW243" s="59">
        <f t="shared" si="92"/>
        <v>240.00634964560399</v>
      </c>
      <c r="CX243" s="59">
        <f t="shared" si="92"/>
        <v>102.80602261479</v>
      </c>
      <c r="CY243" s="59">
        <f t="shared" si="92"/>
        <v>0</v>
      </c>
      <c r="CZ243" s="59">
        <f t="shared" si="92"/>
        <v>0</v>
      </c>
      <c r="DA243" s="59">
        <f t="shared" si="92"/>
        <v>0</v>
      </c>
      <c r="DB243" s="59">
        <f t="shared" si="93"/>
        <v>0</v>
      </c>
      <c r="DC243" s="59">
        <f t="shared" si="93"/>
        <v>0</v>
      </c>
      <c r="DD243" s="59">
        <f t="shared" si="93"/>
        <v>0</v>
      </c>
      <c r="DE243" s="59">
        <f t="shared" si="93"/>
        <v>0</v>
      </c>
      <c r="DF243" s="59">
        <f t="shared" si="93"/>
        <v>0</v>
      </c>
      <c r="DG243" s="59">
        <f t="shared" si="93"/>
        <v>0</v>
      </c>
      <c r="DH243" s="59">
        <f t="shared" si="93"/>
        <v>0</v>
      </c>
      <c r="DI243" s="59">
        <f t="shared" si="93"/>
        <v>0</v>
      </c>
      <c r="DJ243" s="59">
        <f t="shared" si="93"/>
        <v>0</v>
      </c>
      <c r="DK243" s="59">
        <f t="shared" si="93"/>
        <v>0</v>
      </c>
      <c r="DL243" s="59">
        <f t="shared" si="94"/>
        <v>0</v>
      </c>
      <c r="DM243" s="59">
        <f t="shared" si="94"/>
        <v>0</v>
      </c>
      <c r="DN243" s="59">
        <f t="shared" si="94"/>
        <v>0</v>
      </c>
      <c r="DO243" s="59">
        <f t="shared" si="94"/>
        <v>0</v>
      </c>
      <c r="DP243" s="59">
        <f t="shared" si="94"/>
        <v>0</v>
      </c>
      <c r="DQ243" s="59">
        <f t="shared" si="94"/>
        <v>0</v>
      </c>
      <c r="DR243" s="59">
        <f t="shared" si="94"/>
        <v>0</v>
      </c>
      <c r="DS243" s="59">
        <f t="shared" si="94"/>
        <v>0</v>
      </c>
      <c r="DT243" s="59">
        <f t="shared" si="94"/>
        <v>140.93204398932701</v>
      </c>
      <c r="DU243" s="59">
        <f t="shared" si="94"/>
        <v>709.58399025656797</v>
      </c>
      <c r="DV243" s="59">
        <f t="shared" si="95"/>
        <v>709.58399025656797</v>
      </c>
      <c r="DW243" s="59">
        <f t="shared" si="95"/>
        <v>709.58399025656797</v>
      </c>
      <c r="DX243" s="59">
        <f t="shared" si="95"/>
        <v>242.24331074922401</v>
      </c>
      <c r="DY243" s="59">
        <f t="shared" si="95"/>
        <v>0</v>
      </c>
      <c r="DZ243" s="59">
        <f t="shared" si="95"/>
        <v>0</v>
      </c>
      <c r="EA243" s="59">
        <f t="shared" si="95"/>
        <v>0</v>
      </c>
      <c r="EB243" s="59">
        <f t="shared" si="95"/>
        <v>0</v>
      </c>
      <c r="EC243" s="59">
        <f t="shared" si="95"/>
        <v>0</v>
      </c>
      <c r="ED243" s="59">
        <f t="shared" si="95"/>
        <v>0</v>
      </c>
      <c r="EE243" s="59">
        <f t="shared" si="95"/>
        <v>0</v>
      </c>
      <c r="EF243" s="59">
        <f t="shared" si="96"/>
        <v>0</v>
      </c>
      <c r="EG243" s="59">
        <f t="shared" si="96"/>
        <v>0</v>
      </c>
      <c r="EH243" s="59">
        <f t="shared" si="96"/>
        <v>0</v>
      </c>
      <c r="EI243" s="59">
        <f t="shared" si="96"/>
        <v>0</v>
      </c>
      <c r="EJ243" s="59">
        <f t="shared" si="96"/>
        <v>0</v>
      </c>
      <c r="EK243" s="59">
        <f t="shared" si="96"/>
        <v>0</v>
      </c>
      <c r="EL243" s="59">
        <f t="shared" si="96"/>
        <v>0</v>
      </c>
      <c r="EM243" s="59">
        <f t="shared" si="96"/>
        <v>0</v>
      </c>
      <c r="EN243" s="59">
        <f t="shared" si="96"/>
        <v>0</v>
      </c>
      <c r="EO243" s="59">
        <f t="shared" si="96"/>
        <v>0</v>
      </c>
      <c r="EP243" s="59">
        <f t="shared" si="97"/>
        <v>0</v>
      </c>
      <c r="EQ243" s="59">
        <f t="shared" si="97"/>
        <v>0</v>
      </c>
      <c r="ER243" s="59">
        <f t="shared" si="97"/>
        <v>0</v>
      </c>
      <c r="ES243" s="59">
        <f t="shared" si="97"/>
        <v>44.009280120988102</v>
      </c>
      <c r="ET243" s="59">
        <f t="shared" si="97"/>
        <v>354.79199512828399</v>
      </c>
      <c r="EU243" s="59">
        <f t="shared" si="97"/>
        <v>354.79199512828399</v>
      </c>
      <c r="EV243" s="59">
        <f t="shared" si="97"/>
        <v>354.79199512828399</v>
      </c>
      <c r="EW243" s="59">
        <f t="shared" si="97"/>
        <v>147.57839724828699</v>
      </c>
      <c r="EX243" s="59">
        <f t="shared" si="97"/>
        <v>0</v>
      </c>
      <c r="EY243" s="59">
        <f t="shared" si="97"/>
        <v>0</v>
      </c>
      <c r="EZ243" s="59">
        <f t="shared" si="98"/>
        <v>0</v>
      </c>
      <c r="FA243" s="59">
        <f t="shared" si="98"/>
        <v>0</v>
      </c>
      <c r="FB243" s="59">
        <f t="shared" si="98"/>
        <v>0</v>
      </c>
      <c r="FC243" s="59">
        <f t="shared" si="98"/>
        <v>0</v>
      </c>
      <c r="FD243" s="59">
        <f t="shared" si="98"/>
        <v>0</v>
      </c>
      <c r="FE243" s="59">
        <f t="shared" si="98"/>
        <v>0</v>
      </c>
      <c r="FF243" s="59">
        <f t="shared" si="98"/>
        <v>0</v>
      </c>
      <c r="FG243" s="59">
        <f t="shared" si="98"/>
        <v>0</v>
      </c>
      <c r="FH243" s="59">
        <f t="shared" si="98"/>
        <v>0</v>
      </c>
      <c r="FI243" s="59">
        <f t="shared" si="98"/>
        <v>0</v>
      </c>
      <c r="FJ243" s="59">
        <f t="shared" si="99"/>
        <v>0</v>
      </c>
      <c r="FK243" s="59">
        <f t="shared" si="99"/>
        <v>0</v>
      </c>
      <c r="FL243" s="59">
        <f t="shared" si="99"/>
        <v>0</v>
      </c>
      <c r="FM243" s="59">
        <f t="shared" si="99"/>
        <v>0</v>
      </c>
      <c r="FN243" s="59">
        <f t="shared" si="99"/>
        <v>0</v>
      </c>
      <c r="FO243" s="59">
        <f t="shared" si="99"/>
        <v>0</v>
      </c>
      <c r="FP243" s="59">
        <f t="shared" si="99"/>
        <v>0</v>
      </c>
      <c r="FQ243" s="59">
        <f t="shared" si="99"/>
        <v>0</v>
      </c>
      <c r="FR243" s="59">
        <f t="shared" si="99"/>
        <v>0</v>
      </c>
      <c r="FS243" s="59">
        <f t="shared" si="99"/>
        <v>364.36487261134499</v>
      </c>
      <c r="FT243" s="59">
        <f t="shared" si="100"/>
        <v>542.62305137266901</v>
      </c>
      <c r="FU243" s="59">
        <f t="shared" si="100"/>
        <v>542.62305137266901</v>
      </c>
      <c r="FV243" s="59">
        <f t="shared" si="100"/>
        <v>471.274626502567</v>
      </c>
      <c r="FW243" s="59">
        <f t="shared" si="100"/>
        <v>0</v>
      </c>
      <c r="FX243" s="59">
        <f t="shared" si="100"/>
        <v>0</v>
      </c>
      <c r="FY243" s="59">
        <f t="shared" si="100"/>
        <v>0</v>
      </c>
      <c r="FZ243" s="59">
        <f t="shared" si="100"/>
        <v>0</v>
      </c>
      <c r="GA243" s="59">
        <f t="shared" si="100"/>
        <v>0</v>
      </c>
      <c r="GB243" s="59">
        <f t="shared" si="100"/>
        <v>0</v>
      </c>
      <c r="GC243" s="59">
        <f t="shared" si="100"/>
        <v>0</v>
      </c>
      <c r="GD243" s="59">
        <f t="shared" si="101"/>
        <v>0</v>
      </c>
      <c r="GE243" s="59">
        <f t="shared" si="101"/>
        <v>0</v>
      </c>
      <c r="GF243" s="59">
        <f t="shared" si="101"/>
        <v>0</v>
      </c>
      <c r="GG243" s="59">
        <f t="shared" si="101"/>
        <v>0</v>
      </c>
      <c r="GH243" s="59">
        <f t="shared" si="101"/>
        <v>0</v>
      </c>
      <c r="GI243" s="59">
        <f t="shared" si="101"/>
        <v>0</v>
      </c>
      <c r="GJ243" s="59">
        <f t="shared" si="101"/>
        <v>0</v>
      </c>
      <c r="GK243" s="59">
        <f t="shared" si="101"/>
        <v>0</v>
      </c>
      <c r="GL243" s="59">
        <f t="shared" si="101"/>
        <v>0</v>
      </c>
      <c r="GM243" s="59">
        <f t="shared" si="101"/>
        <v>0</v>
      </c>
      <c r="GN243" s="59">
        <f t="shared" si="102"/>
        <v>0</v>
      </c>
      <c r="GO243" s="59">
        <f t="shared" si="102"/>
        <v>0</v>
      </c>
      <c r="GP243" s="59">
        <f t="shared" si="102"/>
        <v>0</v>
      </c>
      <c r="GQ243" s="59">
        <f t="shared" si="102"/>
        <v>0</v>
      </c>
      <c r="GR243" s="59">
        <f t="shared" si="102"/>
        <v>0</v>
      </c>
      <c r="GS243" s="59">
        <f t="shared" si="102"/>
        <v>250.44140832584799</v>
      </c>
      <c r="GT243" s="59">
        <f t="shared" si="102"/>
        <v>250.44140832584799</v>
      </c>
      <c r="GU243" s="59">
        <f t="shared" si="102"/>
        <v>250.44140832584799</v>
      </c>
      <c r="GV243" s="59">
        <f t="shared" si="102"/>
        <v>135.238360495959</v>
      </c>
      <c r="GW243" s="59">
        <f t="shared" si="102"/>
        <v>0</v>
      </c>
      <c r="GX243" s="59">
        <f t="shared" si="102"/>
        <v>0</v>
      </c>
      <c r="GY243" s="59">
        <f t="shared" si="102"/>
        <v>0</v>
      </c>
      <c r="GZ243" s="59">
        <f t="shared" si="102"/>
        <v>0</v>
      </c>
      <c r="HA243" s="59">
        <f t="shared" si="102"/>
        <v>0</v>
      </c>
      <c r="HC243" s="17"/>
    </row>
    <row r="244" spans="1:211">
      <c r="B244" s="48">
        <v>31</v>
      </c>
      <c r="C244" s="48">
        <f t="shared" si="39"/>
        <v>0</v>
      </c>
      <c r="D244" s="48">
        <f t="shared" si="40"/>
        <v>0</v>
      </c>
      <c r="E244" s="48">
        <f t="shared" si="41"/>
        <v>0</v>
      </c>
      <c r="F244" s="59">
        <f t="shared" si="83"/>
        <v>0</v>
      </c>
      <c r="G244" s="59">
        <f t="shared" si="83"/>
        <v>0</v>
      </c>
      <c r="H244" s="59">
        <f t="shared" si="83"/>
        <v>0</v>
      </c>
      <c r="I244" s="59">
        <f t="shared" si="83"/>
        <v>0</v>
      </c>
      <c r="J244" s="59">
        <f t="shared" si="83"/>
        <v>0</v>
      </c>
      <c r="K244" s="59">
        <f t="shared" si="83"/>
        <v>0</v>
      </c>
      <c r="L244" s="59">
        <f t="shared" si="83"/>
        <v>0</v>
      </c>
      <c r="M244" s="59">
        <f t="shared" si="83"/>
        <v>0</v>
      </c>
      <c r="N244" s="59">
        <f t="shared" si="83"/>
        <v>0</v>
      </c>
      <c r="O244" s="59">
        <f t="shared" si="83"/>
        <v>0</v>
      </c>
      <c r="P244" s="59">
        <f t="shared" si="84"/>
        <v>0</v>
      </c>
      <c r="Q244" s="59">
        <f t="shared" si="84"/>
        <v>0</v>
      </c>
      <c r="R244" s="59">
        <f t="shared" si="84"/>
        <v>0</v>
      </c>
      <c r="S244" s="59">
        <f t="shared" si="84"/>
        <v>0</v>
      </c>
      <c r="T244" s="59">
        <f t="shared" si="84"/>
        <v>0</v>
      </c>
      <c r="U244" s="59">
        <f t="shared" si="84"/>
        <v>0</v>
      </c>
      <c r="V244" s="59">
        <f t="shared" si="84"/>
        <v>0</v>
      </c>
      <c r="W244" s="59">
        <f t="shared" si="84"/>
        <v>0</v>
      </c>
      <c r="X244" s="59">
        <f t="shared" si="84"/>
        <v>0</v>
      </c>
      <c r="Y244" s="59">
        <f t="shared" si="84"/>
        <v>0</v>
      </c>
      <c r="Z244" s="59">
        <f t="shared" si="85"/>
        <v>0</v>
      </c>
      <c r="AA244" s="59">
        <f t="shared" si="85"/>
        <v>0</v>
      </c>
      <c r="AB244" s="59">
        <f t="shared" si="85"/>
        <v>0</v>
      </c>
      <c r="AC244" s="59">
        <f t="shared" si="85"/>
        <v>0</v>
      </c>
      <c r="AD244" s="59">
        <f t="shared" si="85"/>
        <v>0</v>
      </c>
      <c r="AE244" s="59">
        <f t="shared" si="85"/>
        <v>0</v>
      </c>
      <c r="AF244" s="59">
        <f t="shared" si="85"/>
        <v>0</v>
      </c>
      <c r="AG244" s="59">
        <f t="shared" si="85"/>
        <v>0</v>
      </c>
      <c r="AH244" s="59">
        <f t="shared" si="85"/>
        <v>0</v>
      </c>
      <c r="AI244" s="59">
        <f t="shared" si="85"/>
        <v>0</v>
      </c>
      <c r="AJ244" s="59">
        <f t="shared" si="86"/>
        <v>0</v>
      </c>
      <c r="AK244" s="59">
        <f t="shared" si="86"/>
        <v>0</v>
      </c>
      <c r="AL244" s="59">
        <f t="shared" si="86"/>
        <v>0</v>
      </c>
      <c r="AM244" s="59">
        <f t="shared" si="86"/>
        <v>0</v>
      </c>
      <c r="AN244" s="59">
        <f t="shared" si="86"/>
        <v>0</v>
      </c>
      <c r="AO244" s="59">
        <f t="shared" si="86"/>
        <v>0</v>
      </c>
      <c r="AP244" s="59">
        <f t="shared" si="86"/>
        <v>0</v>
      </c>
      <c r="AQ244" s="59">
        <f t="shared" si="86"/>
        <v>0</v>
      </c>
      <c r="AR244" s="59">
        <f t="shared" si="86"/>
        <v>0</v>
      </c>
      <c r="AS244" s="59">
        <f t="shared" si="86"/>
        <v>0</v>
      </c>
      <c r="AT244" s="59">
        <f t="shared" si="87"/>
        <v>0</v>
      </c>
      <c r="AU244" s="59">
        <f t="shared" si="87"/>
        <v>0</v>
      </c>
      <c r="AV244" s="59">
        <f t="shared" si="87"/>
        <v>0</v>
      </c>
      <c r="AW244" s="59">
        <f t="shared" si="87"/>
        <v>0</v>
      </c>
      <c r="AX244" s="59">
        <f t="shared" si="87"/>
        <v>0</v>
      </c>
      <c r="AY244" s="59">
        <f t="shared" si="87"/>
        <v>0</v>
      </c>
      <c r="AZ244" s="59">
        <f t="shared" si="87"/>
        <v>0</v>
      </c>
      <c r="BA244" s="59">
        <f t="shared" si="87"/>
        <v>0</v>
      </c>
      <c r="BB244" s="59">
        <f t="shared" si="87"/>
        <v>0</v>
      </c>
      <c r="BC244" s="59">
        <f t="shared" si="87"/>
        <v>0</v>
      </c>
      <c r="BD244" s="59">
        <f t="shared" si="88"/>
        <v>0</v>
      </c>
      <c r="BE244" s="59">
        <f t="shared" si="88"/>
        <v>0</v>
      </c>
      <c r="BF244" s="59">
        <f t="shared" si="88"/>
        <v>0</v>
      </c>
      <c r="BG244" s="59">
        <f t="shared" si="88"/>
        <v>0</v>
      </c>
      <c r="BH244" s="59">
        <f t="shared" si="88"/>
        <v>0</v>
      </c>
      <c r="BI244" s="59">
        <f t="shared" si="88"/>
        <v>0</v>
      </c>
      <c r="BJ244" s="59">
        <f t="shared" si="88"/>
        <v>0</v>
      </c>
      <c r="BK244" s="59">
        <f t="shared" si="88"/>
        <v>0</v>
      </c>
      <c r="BL244" s="59">
        <f t="shared" si="88"/>
        <v>0</v>
      </c>
      <c r="BM244" s="59">
        <f t="shared" si="88"/>
        <v>0</v>
      </c>
      <c r="BN244" s="59">
        <f t="shared" si="89"/>
        <v>0</v>
      </c>
      <c r="BO244" s="59">
        <f t="shared" si="89"/>
        <v>0</v>
      </c>
      <c r="BP244" s="59">
        <f t="shared" si="89"/>
        <v>0</v>
      </c>
      <c r="BQ244" s="59">
        <f t="shared" si="89"/>
        <v>0</v>
      </c>
      <c r="BR244" s="59">
        <f t="shared" si="89"/>
        <v>0</v>
      </c>
      <c r="BS244" s="59">
        <f t="shared" si="89"/>
        <v>0</v>
      </c>
      <c r="BT244" s="59">
        <f t="shared" si="89"/>
        <v>0</v>
      </c>
      <c r="BU244" s="59">
        <f t="shared" si="89"/>
        <v>0</v>
      </c>
      <c r="BV244" s="59">
        <f t="shared" si="89"/>
        <v>0</v>
      </c>
      <c r="BW244" s="59">
        <f t="shared" si="89"/>
        <v>0</v>
      </c>
      <c r="BX244" s="59">
        <f t="shared" si="90"/>
        <v>0</v>
      </c>
      <c r="BY244" s="59">
        <f t="shared" si="90"/>
        <v>0</v>
      </c>
      <c r="BZ244" s="59">
        <f t="shared" si="90"/>
        <v>0</v>
      </c>
      <c r="CA244" s="59">
        <f t="shared" si="90"/>
        <v>0</v>
      </c>
      <c r="CB244" s="59">
        <f t="shared" si="90"/>
        <v>0</v>
      </c>
      <c r="CC244" s="59">
        <f t="shared" si="90"/>
        <v>0</v>
      </c>
      <c r="CD244" s="59">
        <f t="shared" si="90"/>
        <v>0</v>
      </c>
      <c r="CE244" s="59">
        <f t="shared" si="90"/>
        <v>0</v>
      </c>
      <c r="CF244" s="59">
        <f t="shared" si="90"/>
        <v>0</v>
      </c>
      <c r="CG244" s="59">
        <f t="shared" si="90"/>
        <v>0</v>
      </c>
      <c r="CH244" s="59">
        <f t="shared" si="91"/>
        <v>0</v>
      </c>
      <c r="CI244" s="59">
        <f t="shared" si="91"/>
        <v>0</v>
      </c>
      <c r="CJ244" s="59">
        <f t="shared" si="91"/>
        <v>0</v>
      </c>
      <c r="CK244" s="59">
        <f t="shared" si="91"/>
        <v>0</v>
      </c>
      <c r="CL244" s="59">
        <f t="shared" si="91"/>
        <v>0</v>
      </c>
      <c r="CM244" s="59">
        <f t="shared" si="91"/>
        <v>0</v>
      </c>
      <c r="CN244" s="59">
        <f t="shared" si="91"/>
        <v>0</v>
      </c>
      <c r="CO244" s="59">
        <f t="shared" si="91"/>
        <v>0</v>
      </c>
      <c r="CP244" s="59">
        <f t="shared" si="91"/>
        <v>0</v>
      </c>
      <c r="CQ244" s="59">
        <f t="shared" si="91"/>
        <v>0</v>
      </c>
      <c r="CR244" s="59">
        <f t="shared" si="92"/>
        <v>0</v>
      </c>
      <c r="CS244" s="59">
        <f t="shared" si="92"/>
        <v>0</v>
      </c>
      <c r="CT244" s="59">
        <f t="shared" si="92"/>
        <v>0</v>
      </c>
      <c r="CU244" s="59">
        <f t="shared" si="92"/>
        <v>0</v>
      </c>
      <c r="CV244" s="59">
        <f t="shared" si="92"/>
        <v>0</v>
      </c>
      <c r="CW244" s="59">
        <f t="shared" si="92"/>
        <v>0</v>
      </c>
      <c r="CX244" s="59">
        <f t="shared" si="92"/>
        <v>0</v>
      </c>
      <c r="CY244" s="59">
        <f t="shared" si="92"/>
        <v>0</v>
      </c>
      <c r="CZ244" s="59">
        <f t="shared" si="92"/>
        <v>0</v>
      </c>
      <c r="DA244" s="59">
        <f t="shared" si="92"/>
        <v>0</v>
      </c>
      <c r="DB244" s="59">
        <f t="shared" si="93"/>
        <v>0</v>
      </c>
      <c r="DC244" s="59">
        <f t="shared" si="93"/>
        <v>0</v>
      </c>
      <c r="DD244" s="59">
        <f t="shared" si="93"/>
        <v>0</v>
      </c>
      <c r="DE244" s="59">
        <f t="shared" si="93"/>
        <v>0</v>
      </c>
      <c r="DF244" s="59">
        <f t="shared" si="93"/>
        <v>0</v>
      </c>
      <c r="DG244" s="59">
        <f t="shared" si="93"/>
        <v>0</v>
      </c>
      <c r="DH244" s="59">
        <f t="shared" si="93"/>
        <v>0</v>
      </c>
      <c r="DI244" s="59">
        <f t="shared" si="93"/>
        <v>0</v>
      </c>
      <c r="DJ244" s="59">
        <f t="shared" si="93"/>
        <v>0</v>
      </c>
      <c r="DK244" s="59">
        <f t="shared" si="93"/>
        <v>0</v>
      </c>
      <c r="DL244" s="59">
        <f t="shared" si="94"/>
        <v>0</v>
      </c>
      <c r="DM244" s="59">
        <f t="shared" si="94"/>
        <v>0</v>
      </c>
      <c r="DN244" s="59">
        <f t="shared" si="94"/>
        <v>0</v>
      </c>
      <c r="DO244" s="59">
        <f t="shared" si="94"/>
        <v>0</v>
      </c>
      <c r="DP244" s="59">
        <f t="shared" si="94"/>
        <v>0</v>
      </c>
      <c r="DQ244" s="59">
        <f t="shared" si="94"/>
        <v>0</v>
      </c>
      <c r="DR244" s="59">
        <f t="shared" si="94"/>
        <v>0</v>
      </c>
      <c r="DS244" s="59">
        <f t="shared" si="94"/>
        <v>0</v>
      </c>
      <c r="DT244" s="59">
        <f t="shared" si="94"/>
        <v>0</v>
      </c>
      <c r="DU244" s="59">
        <f t="shared" si="94"/>
        <v>0</v>
      </c>
      <c r="DV244" s="59">
        <f t="shared" si="95"/>
        <v>0</v>
      </c>
      <c r="DW244" s="59">
        <f t="shared" si="95"/>
        <v>0</v>
      </c>
      <c r="DX244" s="59">
        <f t="shared" si="95"/>
        <v>0</v>
      </c>
      <c r="DY244" s="59">
        <f t="shared" si="95"/>
        <v>0</v>
      </c>
      <c r="DZ244" s="59">
        <f t="shared" si="95"/>
        <v>0</v>
      </c>
      <c r="EA244" s="59">
        <f t="shared" si="95"/>
        <v>0</v>
      </c>
      <c r="EB244" s="59">
        <f t="shared" si="95"/>
        <v>0</v>
      </c>
      <c r="EC244" s="59">
        <f t="shared" si="95"/>
        <v>0</v>
      </c>
      <c r="ED244" s="59">
        <f t="shared" si="95"/>
        <v>0</v>
      </c>
      <c r="EE244" s="59">
        <f t="shared" si="95"/>
        <v>0</v>
      </c>
      <c r="EF244" s="59">
        <f t="shared" si="96"/>
        <v>0</v>
      </c>
      <c r="EG244" s="59">
        <f t="shared" si="96"/>
        <v>0</v>
      </c>
      <c r="EH244" s="59">
        <f t="shared" si="96"/>
        <v>0</v>
      </c>
      <c r="EI244" s="59">
        <f t="shared" si="96"/>
        <v>0</v>
      </c>
      <c r="EJ244" s="59">
        <f t="shared" si="96"/>
        <v>0</v>
      </c>
      <c r="EK244" s="59">
        <f t="shared" si="96"/>
        <v>0</v>
      </c>
      <c r="EL244" s="59">
        <f t="shared" si="96"/>
        <v>0</v>
      </c>
      <c r="EM244" s="59">
        <f t="shared" si="96"/>
        <v>0</v>
      </c>
      <c r="EN244" s="59">
        <f t="shared" si="96"/>
        <v>0</v>
      </c>
      <c r="EO244" s="59">
        <f t="shared" si="96"/>
        <v>0</v>
      </c>
      <c r="EP244" s="59">
        <f t="shared" si="97"/>
        <v>0</v>
      </c>
      <c r="EQ244" s="59">
        <f t="shared" si="97"/>
        <v>0</v>
      </c>
      <c r="ER244" s="59">
        <f t="shared" si="97"/>
        <v>0</v>
      </c>
      <c r="ES244" s="59">
        <f t="shared" si="97"/>
        <v>0</v>
      </c>
      <c r="ET244" s="59">
        <f t="shared" si="97"/>
        <v>0</v>
      </c>
      <c r="EU244" s="59">
        <f t="shared" si="97"/>
        <v>0</v>
      </c>
      <c r="EV244" s="59">
        <f t="shared" si="97"/>
        <v>0</v>
      </c>
      <c r="EW244" s="59">
        <f t="shared" si="97"/>
        <v>0</v>
      </c>
      <c r="EX244" s="59">
        <f t="shared" si="97"/>
        <v>0</v>
      </c>
      <c r="EY244" s="59">
        <f t="shared" si="97"/>
        <v>0</v>
      </c>
      <c r="EZ244" s="59">
        <f t="shared" si="98"/>
        <v>0</v>
      </c>
      <c r="FA244" s="59">
        <f t="shared" si="98"/>
        <v>0</v>
      </c>
      <c r="FB244" s="59">
        <f t="shared" si="98"/>
        <v>0</v>
      </c>
      <c r="FC244" s="59">
        <f t="shared" si="98"/>
        <v>0</v>
      </c>
      <c r="FD244" s="59">
        <f t="shared" si="98"/>
        <v>0</v>
      </c>
      <c r="FE244" s="59">
        <f t="shared" si="98"/>
        <v>0</v>
      </c>
      <c r="FF244" s="59">
        <f t="shared" si="98"/>
        <v>0</v>
      </c>
      <c r="FG244" s="59">
        <f t="shared" si="98"/>
        <v>0</v>
      </c>
      <c r="FH244" s="59">
        <f t="shared" si="98"/>
        <v>0</v>
      </c>
      <c r="FI244" s="59">
        <f t="shared" si="98"/>
        <v>0</v>
      </c>
      <c r="FJ244" s="59">
        <f t="shared" si="99"/>
        <v>0</v>
      </c>
      <c r="FK244" s="59">
        <f t="shared" si="99"/>
        <v>0</v>
      </c>
      <c r="FL244" s="59">
        <f t="shared" si="99"/>
        <v>0</v>
      </c>
      <c r="FM244" s="59">
        <f t="shared" si="99"/>
        <v>0</v>
      </c>
      <c r="FN244" s="59">
        <f t="shared" si="99"/>
        <v>0</v>
      </c>
      <c r="FO244" s="59">
        <f t="shared" si="99"/>
        <v>0</v>
      </c>
      <c r="FP244" s="59">
        <f t="shared" si="99"/>
        <v>0</v>
      </c>
      <c r="FQ244" s="59">
        <f t="shared" si="99"/>
        <v>0</v>
      </c>
      <c r="FR244" s="59">
        <f t="shared" si="99"/>
        <v>0</v>
      </c>
      <c r="FS244" s="59">
        <f t="shared" si="99"/>
        <v>0</v>
      </c>
      <c r="FT244" s="59">
        <f t="shared" si="100"/>
        <v>0</v>
      </c>
      <c r="FU244" s="59">
        <f t="shared" si="100"/>
        <v>0</v>
      </c>
      <c r="FV244" s="59">
        <f t="shared" si="100"/>
        <v>0</v>
      </c>
      <c r="FW244" s="59">
        <f t="shared" si="100"/>
        <v>0</v>
      </c>
      <c r="FX244" s="59">
        <f t="shared" si="100"/>
        <v>0</v>
      </c>
      <c r="FY244" s="59">
        <f t="shared" si="100"/>
        <v>0</v>
      </c>
      <c r="FZ244" s="59">
        <f t="shared" si="100"/>
        <v>0</v>
      </c>
      <c r="GA244" s="59">
        <f t="shared" si="100"/>
        <v>0</v>
      </c>
      <c r="GB244" s="59">
        <f t="shared" si="100"/>
        <v>0</v>
      </c>
      <c r="GC244" s="59">
        <f t="shared" si="100"/>
        <v>0</v>
      </c>
      <c r="GD244" s="59">
        <f t="shared" si="101"/>
        <v>0</v>
      </c>
      <c r="GE244" s="59">
        <f t="shared" si="101"/>
        <v>0</v>
      </c>
      <c r="GF244" s="59">
        <f t="shared" si="101"/>
        <v>0</v>
      </c>
      <c r="GG244" s="59">
        <f t="shared" si="101"/>
        <v>0</v>
      </c>
      <c r="GH244" s="59">
        <f t="shared" si="101"/>
        <v>0</v>
      </c>
      <c r="GI244" s="59">
        <f t="shared" si="101"/>
        <v>0</v>
      </c>
      <c r="GJ244" s="59">
        <f t="shared" si="101"/>
        <v>0</v>
      </c>
      <c r="GK244" s="59">
        <f t="shared" si="101"/>
        <v>0</v>
      </c>
      <c r="GL244" s="59">
        <f t="shared" si="101"/>
        <v>0</v>
      </c>
      <c r="GM244" s="59">
        <f t="shared" si="101"/>
        <v>0</v>
      </c>
      <c r="GN244" s="59">
        <f t="shared" si="102"/>
        <v>0</v>
      </c>
      <c r="GO244" s="59">
        <f t="shared" si="102"/>
        <v>0</v>
      </c>
      <c r="GP244" s="59">
        <f t="shared" si="102"/>
        <v>0</v>
      </c>
      <c r="GQ244" s="59">
        <f t="shared" si="102"/>
        <v>0</v>
      </c>
      <c r="GR244" s="59">
        <f t="shared" si="102"/>
        <v>0</v>
      </c>
      <c r="GS244" s="59">
        <f t="shared" si="102"/>
        <v>0</v>
      </c>
      <c r="GT244" s="59">
        <f t="shared" si="102"/>
        <v>0</v>
      </c>
      <c r="GU244" s="59">
        <f t="shared" si="102"/>
        <v>0</v>
      </c>
      <c r="GV244" s="59">
        <f t="shared" si="102"/>
        <v>0</v>
      </c>
      <c r="GW244" s="59">
        <f t="shared" si="102"/>
        <v>0</v>
      </c>
      <c r="GX244" s="59">
        <f t="shared" si="102"/>
        <v>0</v>
      </c>
      <c r="GY244" s="59">
        <f t="shared" si="102"/>
        <v>0</v>
      </c>
      <c r="GZ244" s="59">
        <f t="shared" si="102"/>
        <v>0</v>
      </c>
      <c r="HA244" s="59">
        <f t="shared" si="102"/>
        <v>0</v>
      </c>
      <c r="HC244" s="17"/>
    </row>
    <row r="245" spans="1:211">
      <c r="B245" s="48">
        <v>32</v>
      </c>
      <c r="C245" s="48">
        <f t="shared" si="39"/>
        <v>0</v>
      </c>
      <c r="D245" s="48">
        <f t="shared" si="40"/>
        <v>0</v>
      </c>
      <c r="E245" s="48">
        <f t="shared" si="41"/>
        <v>0</v>
      </c>
      <c r="F245" s="59">
        <f t="shared" ref="F245:O252" si="103">IFERROR(HLOOKUP(F$214,TS_ELC_GNR_1,$B245,FALSE),0)</f>
        <v>0</v>
      </c>
      <c r="G245" s="59">
        <f t="shared" si="103"/>
        <v>0</v>
      </c>
      <c r="H245" s="59">
        <f t="shared" si="103"/>
        <v>0</v>
      </c>
      <c r="I245" s="59">
        <f t="shared" si="103"/>
        <v>0</v>
      </c>
      <c r="J245" s="59">
        <f t="shared" si="103"/>
        <v>0</v>
      </c>
      <c r="K245" s="59">
        <f t="shared" si="103"/>
        <v>0</v>
      </c>
      <c r="L245" s="59">
        <f t="shared" si="103"/>
        <v>0</v>
      </c>
      <c r="M245" s="59">
        <f t="shared" si="103"/>
        <v>0</v>
      </c>
      <c r="N245" s="59">
        <f t="shared" si="103"/>
        <v>0</v>
      </c>
      <c r="O245" s="59">
        <f t="shared" si="103"/>
        <v>0</v>
      </c>
      <c r="P245" s="59">
        <f t="shared" ref="P245:Y252" si="104">IFERROR(HLOOKUP(P$214,TS_ELC_GNR_1,$B245,FALSE),0)</f>
        <v>0</v>
      </c>
      <c r="Q245" s="59">
        <f t="shared" si="104"/>
        <v>0</v>
      </c>
      <c r="R245" s="59">
        <f t="shared" si="104"/>
        <v>0</v>
      </c>
      <c r="S245" s="59">
        <f t="shared" si="104"/>
        <v>0</v>
      </c>
      <c r="T245" s="59">
        <f t="shared" si="104"/>
        <v>0</v>
      </c>
      <c r="U245" s="59">
        <f t="shared" si="104"/>
        <v>0</v>
      </c>
      <c r="V245" s="59">
        <f t="shared" si="104"/>
        <v>0</v>
      </c>
      <c r="W245" s="59">
        <f t="shared" si="104"/>
        <v>0</v>
      </c>
      <c r="X245" s="59">
        <f t="shared" si="104"/>
        <v>0</v>
      </c>
      <c r="Y245" s="59">
        <f t="shared" si="104"/>
        <v>0</v>
      </c>
      <c r="Z245" s="59">
        <f t="shared" ref="Z245:AI252" si="105">IFERROR(HLOOKUP(Z$214,TS_ELC_GNR_1,$B245,FALSE),0)</f>
        <v>0</v>
      </c>
      <c r="AA245" s="59">
        <f t="shared" si="105"/>
        <v>0</v>
      </c>
      <c r="AB245" s="59">
        <f t="shared" si="105"/>
        <v>0</v>
      </c>
      <c r="AC245" s="59">
        <f t="shared" si="105"/>
        <v>0</v>
      </c>
      <c r="AD245" s="59">
        <f t="shared" si="105"/>
        <v>0</v>
      </c>
      <c r="AE245" s="59">
        <f t="shared" si="105"/>
        <v>0</v>
      </c>
      <c r="AF245" s="59">
        <f t="shared" si="105"/>
        <v>0</v>
      </c>
      <c r="AG245" s="59">
        <f t="shared" si="105"/>
        <v>0</v>
      </c>
      <c r="AH245" s="59">
        <f t="shared" si="105"/>
        <v>0</v>
      </c>
      <c r="AI245" s="59">
        <f t="shared" si="105"/>
        <v>0</v>
      </c>
      <c r="AJ245" s="59">
        <f t="shared" ref="AJ245:AS252" si="106">IFERROR(HLOOKUP(AJ$214,TS_ELC_GNR_1,$B245,FALSE),0)</f>
        <v>0</v>
      </c>
      <c r="AK245" s="59">
        <f t="shared" si="106"/>
        <v>0</v>
      </c>
      <c r="AL245" s="59">
        <f t="shared" si="106"/>
        <v>0</v>
      </c>
      <c r="AM245" s="59">
        <f t="shared" si="106"/>
        <v>0</v>
      </c>
      <c r="AN245" s="59">
        <f t="shared" si="106"/>
        <v>0</v>
      </c>
      <c r="AO245" s="59">
        <f t="shared" si="106"/>
        <v>0</v>
      </c>
      <c r="AP245" s="59">
        <f t="shared" si="106"/>
        <v>0</v>
      </c>
      <c r="AQ245" s="59">
        <f t="shared" si="106"/>
        <v>0</v>
      </c>
      <c r="AR245" s="59">
        <f t="shared" si="106"/>
        <v>0</v>
      </c>
      <c r="AS245" s="59">
        <f t="shared" si="106"/>
        <v>0</v>
      </c>
      <c r="AT245" s="59">
        <f t="shared" ref="AT245:BC252" si="107">IFERROR(HLOOKUP(AT$214,TS_ELC_GNR_1,$B245,FALSE),0)</f>
        <v>0</v>
      </c>
      <c r="AU245" s="59">
        <f t="shared" si="107"/>
        <v>0</v>
      </c>
      <c r="AV245" s="59">
        <f t="shared" si="107"/>
        <v>0</v>
      </c>
      <c r="AW245" s="59">
        <f t="shared" si="107"/>
        <v>0</v>
      </c>
      <c r="AX245" s="59">
        <f t="shared" si="107"/>
        <v>0</v>
      </c>
      <c r="AY245" s="59">
        <f t="shared" si="107"/>
        <v>0</v>
      </c>
      <c r="AZ245" s="59">
        <f t="shared" si="107"/>
        <v>0</v>
      </c>
      <c r="BA245" s="59">
        <f t="shared" si="107"/>
        <v>0</v>
      </c>
      <c r="BB245" s="59">
        <f t="shared" si="107"/>
        <v>0</v>
      </c>
      <c r="BC245" s="59">
        <f t="shared" si="107"/>
        <v>0</v>
      </c>
      <c r="BD245" s="59">
        <f t="shared" ref="BD245:BM252" si="108">IFERROR(HLOOKUP(BD$214,TS_ELC_GNR_1,$B245,FALSE),0)</f>
        <v>0</v>
      </c>
      <c r="BE245" s="59">
        <f t="shared" si="108"/>
        <v>0</v>
      </c>
      <c r="BF245" s="59">
        <f t="shared" si="108"/>
        <v>0</v>
      </c>
      <c r="BG245" s="59">
        <f t="shared" si="108"/>
        <v>0</v>
      </c>
      <c r="BH245" s="59">
        <f t="shared" si="108"/>
        <v>0</v>
      </c>
      <c r="BI245" s="59">
        <f t="shared" si="108"/>
        <v>0</v>
      </c>
      <c r="BJ245" s="59">
        <f t="shared" si="108"/>
        <v>0</v>
      </c>
      <c r="BK245" s="59">
        <f t="shared" si="108"/>
        <v>0</v>
      </c>
      <c r="BL245" s="59">
        <f t="shared" si="108"/>
        <v>0</v>
      </c>
      <c r="BM245" s="59">
        <f t="shared" si="108"/>
        <v>0</v>
      </c>
      <c r="BN245" s="59">
        <f t="shared" ref="BN245:BW252" si="109">IFERROR(HLOOKUP(BN$214,TS_ELC_GNR_1,$B245,FALSE),0)</f>
        <v>0</v>
      </c>
      <c r="BO245" s="59">
        <f t="shared" si="109"/>
        <v>0</v>
      </c>
      <c r="BP245" s="59">
        <f t="shared" si="109"/>
        <v>0</v>
      </c>
      <c r="BQ245" s="59">
        <f t="shared" si="109"/>
        <v>0</v>
      </c>
      <c r="BR245" s="59">
        <f t="shared" si="109"/>
        <v>0</v>
      </c>
      <c r="BS245" s="59">
        <f t="shared" si="109"/>
        <v>0</v>
      </c>
      <c r="BT245" s="59">
        <f t="shared" si="109"/>
        <v>0</v>
      </c>
      <c r="BU245" s="59">
        <f t="shared" si="109"/>
        <v>0</v>
      </c>
      <c r="BV245" s="59">
        <f t="shared" si="109"/>
        <v>0</v>
      </c>
      <c r="BW245" s="59">
        <f t="shared" si="109"/>
        <v>0</v>
      </c>
      <c r="BX245" s="59">
        <f t="shared" ref="BX245:CG252" si="110">IFERROR(HLOOKUP(BX$214,TS_ELC_GNR_1,$B245,FALSE),0)</f>
        <v>0</v>
      </c>
      <c r="BY245" s="59">
        <f t="shared" si="110"/>
        <v>0</v>
      </c>
      <c r="BZ245" s="59">
        <f t="shared" si="110"/>
        <v>0</v>
      </c>
      <c r="CA245" s="59">
        <f t="shared" si="110"/>
        <v>0</v>
      </c>
      <c r="CB245" s="59">
        <f t="shared" si="110"/>
        <v>0</v>
      </c>
      <c r="CC245" s="59">
        <f t="shared" si="110"/>
        <v>0</v>
      </c>
      <c r="CD245" s="59">
        <f t="shared" si="110"/>
        <v>0</v>
      </c>
      <c r="CE245" s="59">
        <f t="shared" si="110"/>
        <v>0</v>
      </c>
      <c r="CF245" s="59">
        <f t="shared" si="110"/>
        <v>0</v>
      </c>
      <c r="CG245" s="59">
        <f t="shared" si="110"/>
        <v>0</v>
      </c>
      <c r="CH245" s="59">
        <f t="shared" ref="CH245:CQ252" si="111">IFERROR(HLOOKUP(CH$214,TS_ELC_GNR_1,$B245,FALSE),0)</f>
        <v>0</v>
      </c>
      <c r="CI245" s="59">
        <f t="shared" si="111"/>
        <v>0</v>
      </c>
      <c r="CJ245" s="59">
        <f t="shared" si="111"/>
        <v>0</v>
      </c>
      <c r="CK245" s="59">
        <f t="shared" si="111"/>
        <v>0</v>
      </c>
      <c r="CL245" s="59">
        <f t="shared" si="111"/>
        <v>0</v>
      </c>
      <c r="CM245" s="59">
        <f t="shared" si="111"/>
        <v>0</v>
      </c>
      <c r="CN245" s="59">
        <f t="shared" si="111"/>
        <v>0</v>
      </c>
      <c r="CO245" s="59">
        <f t="shared" si="111"/>
        <v>0</v>
      </c>
      <c r="CP245" s="59">
        <f t="shared" si="111"/>
        <v>0</v>
      </c>
      <c r="CQ245" s="59">
        <f t="shared" si="111"/>
        <v>0</v>
      </c>
      <c r="CR245" s="59">
        <f t="shared" ref="CR245:DA252" si="112">IFERROR(HLOOKUP(CR$214,TS_ELC_GNR_1,$B245,FALSE),0)</f>
        <v>0</v>
      </c>
      <c r="CS245" s="59">
        <f t="shared" si="112"/>
        <v>0</v>
      </c>
      <c r="CT245" s="59">
        <f t="shared" si="112"/>
        <v>0</v>
      </c>
      <c r="CU245" s="59">
        <f t="shared" si="112"/>
        <v>0</v>
      </c>
      <c r="CV245" s="59">
        <f t="shared" si="112"/>
        <v>0</v>
      </c>
      <c r="CW245" s="59">
        <f t="shared" si="112"/>
        <v>0</v>
      </c>
      <c r="CX245" s="59">
        <f t="shared" si="112"/>
        <v>0</v>
      </c>
      <c r="CY245" s="59">
        <f t="shared" si="112"/>
        <v>0</v>
      </c>
      <c r="CZ245" s="59">
        <f t="shared" si="112"/>
        <v>0</v>
      </c>
      <c r="DA245" s="59">
        <f t="shared" si="112"/>
        <v>0</v>
      </c>
      <c r="DB245" s="59">
        <f t="shared" ref="DB245:DK252" si="113">IFERROR(HLOOKUP(DB$214,TS_ELC_GNR_1,$B245,FALSE),0)</f>
        <v>0</v>
      </c>
      <c r="DC245" s="59">
        <f t="shared" si="113"/>
        <v>0</v>
      </c>
      <c r="DD245" s="59">
        <f t="shared" si="113"/>
        <v>0</v>
      </c>
      <c r="DE245" s="59">
        <f t="shared" si="113"/>
        <v>0</v>
      </c>
      <c r="DF245" s="59">
        <f t="shared" si="113"/>
        <v>0</v>
      </c>
      <c r="DG245" s="59">
        <f t="shared" si="113"/>
        <v>0</v>
      </c>
      <c r="DH245" s="59">
        <f t="shared" si="113"/>
        <v>0</v>
      </c>
      <c r="DI245" s="59">
        <f t="shared" si="113"/>
        <v>0</v>
      </c>
      <c r="DJ245" s="59">
        <f t="shared" si="113"/>
        <v>0</v>
      </c>
      <c r="DK245" s="59">
        <f t="shared" si="113"/>
        <v>0</v>
      </c>
      <c r="DL245" s="59">
        <f t="shared" ref="DL245:DU252" si="114">IFERROR(HLOOKUP(DL$214,TS_ELC_GNR_1,$B245,FALSE),0)</f>
        <v>0</v>
      </c>
      <c r="DM245" s="59">
        <f t="shared" si="114"/>
        <v>0</v>
      </c>
      <c r="DN245" s="59">
        <f t="shared" si="114"/>
        <v>0</v>
      </c>
      <c r="DO245" s="59">
        <f t="shared" si="114"/>
        <v>0</v>
      </c>
      <c r="DP245" s="59">
        <f t="shared" si="114"/>
        <v>0</v>
      </c>
      <c r="DQ245" s="59">
        <f t="shared" si="114"/>
        <v>0</v>
      </c>
      <c r="DR245" s="59">
        <f t="shared" si="114"/>
        <v>0</v>
      </c>
      <c r="DS245" s="59">
        <f t="shared" si="114"/>
        <v>0</v>
      </c>
      <c r="DT245" s="59">
        <f t="shared" si="114"/>
        <v>0</v>
      </c>
      <c r="DU245" s="59">
        <f t="shared" si="114"/>
        <v>0</v>
      </c>
      <c r="DV245" s="59">
        <f t="shared" ref="DV245:EE252" si="115">IFERROR(HLOOKUP(DV$214,TS_ELC_GNR_1,$B245,FALSE),0)</f>
        <v>0</v>
      </c>
      <c r="DW245" s="59">
        <f t="shared" si="115"/>
        <v>0</v>
      </c>
      <c r="DX245" s="59">
        <f t="shared" si="115"/>
        <v>0</v>
      </c>
      <c r="DY245" s="59">
        <f t="shared" si="115"/>
        <v>0</v>
      </c>
      <c r="DZ245" s="59">
        <f t="shared" si="115"/>
        <v>0</v>
      </c>
      <c r="EA245" s="59">
        <f t="shared" si="115"/>
        <v>0</v>
      </c>
      <c r="EB245" s="59">
        <f t="shared" si="115"/>
        <v>0</v>
      </c>
      <c r="EC245" s="59">
        <f t="shared" si="115"/>
        <v>0</v>
      </c>
      <c r="ED245" s="59">
        <f t="shared" si="115"/>
        <v>0</v>
      </c>
      <c r="EE245" s="59">
        <f t="shared" si="115"/>
        <v>0</v>
      </c>
      <c r="EF245" s="59">
        <f t="shared" ref="EF245:EO252" si="116">IFERROR(HLOOKUP(EF$214,TS_ELC_GNR_1,$B245,FALSE),0)</f>
        <v>0</v>
      </c>
      <c r="EG245" s="59">
        <f t="shared" si="116"/>
        <v>0</v>
      </c>
      <c r="EH245" s="59">
        <f t="shared" si="116"/>
        <v>0</v>
      </c>
      <c r="EI245" s="59">
        <f t="shared" si="116"/>
        <v>0</v>
      </c>
      <c r="EJ245" s="59">
        <f t="shared" si="116"/>
        <v>0</v>
      </c>
      <c r="EK245" s="59">
        <f t="shared" si="116"/>
        <v>0</v>
      </c>
      <c r="EL245" s="59">
        <f t="shared" si="116"/>
        <v>0</v>
      </c>
      <c r="EM245" s="59">
        <f t="shared" si="116"/>
        <v>0</v>
      </c>
      <c r="EN245" s="59">
        <f t="shared" si="116"/>
        <v>0</v>
      </c>
      <c r="EO245" s="59">
        <f t="shared" si="116"/>
        <v>0</v>
      </c>
      <c r="EP245" s="59">
        <f t="shared" ref="EP245:EY252" si="117">IFERROR(HLOOKUP(EP$214,TS_ELC_GNR_1,$B245,FALSE),0)</f>
        <v>0</v>
      </c>
      <c r="EQ245" s="59">
        <f t="shared" si="117"/>
        <v>0</v>
      </c>
      <c r="ER245" s="59">
        <f t="shared" si="117"/>
        <v>0</v>
      </c>
      <c r="ES245" s="59">
        <f t="shared" si="117"/>
        <v>0</v>
      </c>
      <c r="ET245" s="59">
        <f t="shared" si="117"/>
        <v>0</v>
      </c>
      <c r="EU245" s="59">
        <f t="shared" si="117"/>
        <v>0</v>
      </c>
      <c r="EV245" s="59">
        <f t="shared" si="117"/>
        <v>0</v>
      </c>
      <c r="EW245" s="59">
        <f t="shared" si="117"/>
        <v>0</v>
      </c>
      <c r="EX245" s="59">
        <f t="shared" si="117"/>
        <v>0</v>
      </c>
      <c r="EY245" s="59">
        <f t="shared" si="117"/>
        <v>0</v>
      </c>
      <c r="EZ245" s="59">
        <f t="shared" ref="EZ245:FI252" si="118">IFERROR(HLOOKUP(EZ$214,TS_ELC_GNR_1,$B245,FALSE),0)</f>
        <v>0</v>
      </c>
      <c r="FA245" s="59">
        <f t="shared" si="118"/>
        <v>0</v>
      </c>
      <c r="FB245" s="59">
        <f t="shared" si="118"/>
        <v>0</v>
      </c>
      <c r="FC245" s="59">
        <f t="shared" si="118"/>
        <v>0</v>
      </c>
      <c r="FD245" s="59">
        <f t="shared" si="118"/>
        <v>0</v>
      </c>
      <c r="FE245" s="59">
        <f t="shared" si="118"/>
        <v>0</v>
      </c>
      <c r="FF245" s="59">
        <f t="shared" si="118"/>
        <v>0</v>
      </c>
      <c r="FG245" s="59">
        <f t="shared" si="118"/>
        <v>0</v>
      </c>
      <c r="FH245" s="59">
        <f t="shared" si="118"/>
        <v>0</v>
      </c>
      <c r="FI245" s="59">
        <f t="shared" si="118"/>
        <v>0</v>
      </c>
      <c r="FJ245" s="59">
        <f t="shared" ref="FJ245:FS252" si="119">IFERROR(HLOOKUP(FJ$214,TS_ELC_GNR_1,$B245,FALSE),0)</f>
        <v>0</v>
      </c>
      <c r="FK245" s="59">
        <f t="shared" si="119"/>
        <v>0</v>
      </c>
      <c r="FL245" s="59">
        <f t="shared" si="119"/>
        <v>0</v>
      </c>
      <c r="FM245" s="59">
        <f t="shared" si="119"/>
        <v>0</v>
      </c>
      <c r="FN245" s="59">
        <f t="shared" si="119"/>
        <v>0</v>
      </c>
      <c r="FO245" s="59">
        <f t="shared" si="119"/>
        <v>0</v>
      </c>
      <c r="FP245" s="59">
        <f t="shared" si="119"/>
        <v>0</v>
      </c>
      <c r="FQ245" s="59">
        <f t="shared" si="119"/>
        <v>0</v>
      </c>
      <c r="FR245" s="59">
        <f t="shared" si="119"/>
        <v>0</v>
      </c>
      <c r="FS245" s="59">
        <f t="shared" si="119"/>
        <v>0</v>
      </c>
      <c r="FT245" s="59">
        <f t="shared" ref="FT245:GC252" si="120">IFERROR(HLOOKUP(FT$214,TS_ELC_GNR_1,$B245,FALSE),0)</f>
        <v>0</v>
      </c>
      <c r="FU245" s="59">
        <f t="shared" si="120"/>
        <v>0</v>
      </c>
      <c r="FV245" s="59">
        <f t="shared" si="120"/>
        <v>0</v>
      </c>
      <c r="FW245" s="59">
        <f t="shared" si="120"/>
        <v>0</v>
      </c>
      <c r="FX245" s="59">
        <f t="shared" si="120"/>
        <v>0</v>
      </c>
      <c r="FY245" s="59">
        <f t="shared" si="120"/>
        <v>0</v>
      </c>
      <c r="FZ245" s="59">
        <f t="shared" si="120"/>
        <v>0</v>
      </c>
      <c r="GA245" s="59">
        <f t="shared" si="120"/>
        <v>0</v>
      </c>
      <c r="GB245" s="59">
        <f t="shared" si="120"/>
        <v>0</v>
      </c>
      <c r="GC245" s="59">
        <f t="shared" si="120"/>
        <v>0</v>
      </c>
      <c r="GD245" s="59">
        <f t="shared" ref="GD245:GM252" si="121">IFERROR(HLOOKUP(GD$214,TS_ELC_GNR_1,$B245,FALSE),0)</f>
        <v>0</v>
      </c>
      <c r="GE245" s="59">
        <f t="shared" si="121"/>
        <v>0</v>
      </c>
      <c r="GF245" s="59">
        <f t="shared" si="121"/>
        <v>0</v>
      </c>
      <c r="GG245" s="59">
        <f t="shared" si="121"/>
        <v>0</v>
      </c>
      <c r="GH245" s="59">
        <f t="shared" si="121"/>
        <v>0</v>
      </c>
      <c r="GI245" s="59">
        <f t="shared" si="121"/>
        <v>0</v>
      </c>
      <c r="GJ245" s="59">
        <f t="shared" si="121"/>
        <v>0</v>
      </c>
      <c r="GK245" s="59">
        <f t="shared" si="121"/>
        <v>0</v>
      </c>
      <c r="GL245" s="59">
        <f t="shared" si="121"/>
        <v>0</v>
      </c>
      <c r="GM245" s="59">
        <f t="shared" si="121"/>
        <v>0</v>
      </c>
      <c r="GN245" s="59">
        <f t="shared" ref="GN245:HA252" si="122">IFERROR(HLOOKUP(GN$214,TS_ELC_GNR_1,$B245,FALSE),0)</f>
        <v>0</v>
      </c>
      <c r="GO245" s="59">
        <f t="shared" si="122"/>
        <v>0</v>
      </c>
      <c r="GP245" s="59">
        <f t="shared" si="122"/>
        <v>0</v>
      </c>
      <c r="GQ245" s="59">
        <f t="shared" si="122"/>
        <v>0</v>
      </c>
      <c r="GR245" s="59">
        <f t="shared" si="122"/>
        <v>0</v>
      </c>
      <c r="GS245" s="59">
        <f t="shared" si="122"/>
        <v>0</v>
      </c>
      <c r="GT245" s="59">
        <f t="shared" si="122"/>
        <v>0</v>
      </c>
      <c r="GU245" s="59">
        <f t="shared" si="122"/>
        <v>0</v>
      </c>
      <c r="GV245" s="59">
        <f t="shared" si="122"/>
        <v>0</v>
      </c>
      <c r="GW245" s="59">
        <f t="shared" si="122"/>
        <v>0</v>
      </c>
      <c r="GX245" s="59">
        <f t="shared" si="122"/>
        <v>0</v>
      </c>
      <c r="GY245" s="59">
        <f t="shared" si="122"/>
        <v>0</v>
      </c>
      <c r="GZ245" s="59">
        <f t="shared" si="122"/>
        <v>0</v>
      </c>
      <c r="HA245" s="59">
        <f t="shared" si="122"/>
        <v>0</v>
      </c>
      <c r="HC245" s="17"/>
    </row>
    <row r="246" spans="1:211">
      <c r="B246" s="48">
        <v>33</v>
      </c>
      <c r="C246" s="48">
        <f t="shared" si="39"/>
        <v>0</v>
      </c>
      <c r="D246" s="48">
        <f t="shared" si="40"/>
        <v>0</v>
      </c>
      <c r="E246" s="48">
        <f t="shared" si="41"/>
        <v>0</v>
      </c>
      <c r="F246" s="59">
        <f t="shared" si="103"/>
        <v>0</v>
      </c>
      <c r="G246" s="59">
        <f t="shared" si="103"/>
        <v>0</v>
      </c>
      <c r="H246" s="59">
        <f t="shared" si="103"/>
        <v>0</v>
      </c>
      <c r="I246" s="59">
        <f t="shared" si="103"/>
        <v>0</v>
      </c>
      <c r="J246" s="59">
        <f t="shared" si="103"/>
        <v>0</v>
      </c>
      <c r="K246" s="59">
        <f t="shared" si="103"/>
        <v>0</v>
      </c>
      <c r="L246" s="59">
        <f t="shared" si="103"/>
        <v>0</v>
      </c>
      <c r="M246" s="59">
        <f t="shared" si="103"/>
        <v>0</v>
      </c>
      <c r="N246" s="59">
        <f t="shared" si="103"/>
        <v>0</v>
      </c>
      <c r="O246" s="59">
        <f t="shared" si="103"/>
        <v>0</v>
      </c>
      <c r="P246" s="59">
        <f t="shared" si="104"/>
        <v>0</v>
      </c>
      <c r="Q246" s="59">
        <f t="shared" si="104"/>
        <v>0</v>
      </c>
      <c r="R246" s="59">
        <f t="shared" si="104"/>
        <v>0</v>
      </c>
      <c r="S246" s="59">
        <f t="shared" si="104"/>
        <v>0</v>
      </c>
      <c r="T246" s="59">
        <f t="shared" si="104"/>
        <v>0</v>
      </c>
      <c r="U246" s="59">
        <f t="shared" si="104"/>
        <v>0</v>
      </c>
      <c r="V246" s="59">
        <f t="shared" si="104"/>
        <v>0</v>
      </c>
      <c r="W246" s="59">
        <f t="shared" si="104"/>
        <v>0</v>
      </c>
      <c r="X246" s="59">
        <f t="shared" si="104"/>
        <v>0</v>
      </c>
      <c r="Y246" s="59">
        <f t="shared" si="104"/>
        <v>0</v>
      </c>
      <c r="Z246" s="59">
        <f t="shared" si="105"/>
        <v>0</v>
      </c>
      <c r="AA246" s="59">
        <f t="shared" si="105"/>
        <v>0</v>
      </c>
      <c r="AB246" s="59">
        <f t="shared" si="105"/>
        <v>0</v>
      </c>
      <c r="AC246" s="59">
        <f t="shared" si="105"/>
        <v>0</v>
      </c>
      <c r="AD246" s="59">
        <f t="shared" si="105"/>
        <v>0</v>
      </c>
      <c r="AE246" s="59">
        <f t="shared" si="105"/>
        <v>0</v>
      </c>
      <c r="AF246" s="59">
        <f t="shared" si="105"/>
        <v>0</v>
      </c>
      <c r="AG246" s="59">
        <f t="shared" si="105"/>
        <v>0</v>
      </c>
      <c r="AH246" s="59">
        <f t="shared" si="105"/>
        <v>0</v>
      </c>
      <c r="AI246" s="59">
        <f t="shared" si="105"/>
        <v>0</v>
      </c>
      <c r="AJ246" s="59">
        <f t="shared" si="106"/>
        <v>0</v>
      </c>
      <c r="AK246" s="59">
        <f t="shared" si="106"/>
        <v>0</v>
      </c>
      <c r="AL246" s="59">
        <f t="shared" si="106"/>
        <v>0</v>
      </c>
      <c r="AM246" s="59">
        <f t="shared" si="106"/>
        <v>0</v>
      </c>
      <c r="AN246" s="59">
        <f t="shared" si="106"/>
        <v>0</v>
      </c>
      <c r="AO246" s="59">
        <f t="shared" si="106"/>
        <v>0</v>
      </c>
      <c r="AP246" s="59">
        <f t="shared" si="106"/>
        <v>0</v>
      </c>
      <c r="AQ246" s="59">
        <f t="shared" si="106"/>
        <v>0</v>
      </c>
      <c r="AR246" s="59">
        <f t="shared" si="106"/>
        <v>0</v>
      </c>
      <c r="AS246" s="59">
        <f t="shared" si="106"/>
        <v>0</v>
      </c>
      <c r="AT246" s="59">
        <f t="shared" si="107"/>
        <v>0</v>
      </c>
      <c r="AU246" s="59">
        <f t="shared" si="107"/>
        <v>0</v>
      </c>
      <c r="AV246" s="59">
        <f t="shared" si="107"/>
        <v>0</v>
      </c>
      <c r="AW246" s="59">
        <f t="shared" si="107"/>
        <v>0</v>
      </c>
      <c r="AX246" s="59">
        <f t="shared" si="107"/>
        <v>0</v>
      </c>
      <c r="AY246" s="59">
        <f t="shared" si="107"/>
        <v>0</v>
      </c>
      <c r="AZ246" s="59">
        <f t="shared" si="107"/>
        <v>0</v>
      </c>
      <c r="BA246" s="59">
        <f t="shared" si="107"/>
        <v>0</v>
      </c>
      <c r="BB246" s="59">
        <f t="shared" si="107"/>
        <v>0</v>
      </c>
      <c r="BC246" s="59">
        <f t="shared" si="107"/>
        <v>0</v>
      </c>
      <c r="BD246" s="59">
        <f t="shared" si="108"/>
        <v>0</v>
      </c>
      <c r="BE246" s="59">
        <f t="shared" si="108"/>
        <v>0</v>
      </c>
      <c r="BF246" s="59">
        <f t="shared" si="108"/>
        <v>0</v>
      </c>
      <c r="BG246" s="59">
        <f t="shared" si="108"/>
        <v>0</v>
      </c>
      <c r="BH246" s="59">
        <f t="shared" si="108"/>
        <v>0</v>
      </c>
      <c r="BI246" s="59">
        <f t="shared" si="108"/>
        <v>0</v>
      </c>
      <c r="BJ246" s="59">
        <f t="shared" si="108"/>
        <v>0</v>
      </c>
      <c r="BK246" s="59">
        <f t="shared" si="108"/>
        <v>0</v>
      </c>
      <c r="BL246" s="59">
        <f t="shared" si="108"/>
        <v>0</v>
      </c>
      <c r="BM246" s="59">
        <f t="shared" si="108"/>
        <v>0</v>
      </c>
      <c r="BN246" s="59">
        <f t="shared" si="109"/>
        <v>0</v>
      </c>
      <c r="BO246" s="59">
        <f t="shared" si="109"/>
        <v>0</v>
      </c>
      <c r="BP246" s="59">
        <f t="shared" si="109"/>
        <v>0</v>
      </c>
      <c r="BQ246" s="59">
        <f t="shared" si="109"/>
        <v>0</v>
      </c>
      <c r="BR246" s="59">
        <f t="shared" si="109"/>
        <v>0</v>
      </c>
      <c r="BS246" s="59">
        <f t="shared" si="109"/>
        <v>0</v>
      </c>
      <c r="BT246" s="59">
        <f t="shared" si="109"/>
        <v>0</v>
      </c>
      <c r="BU246" s="59">
        <f t="shared" si="109"/>
        <v>0</v>
      </c>
      <c r="BV246" s="59">
        <f t="shared" si="109"/>
        <v>0</v>
      </c>
      <c r="BW246" s="59">
        <f t="shared" si="109"/>
        <v>0</v>
      </c>
      <c r="BX246" s="59">
        <f t="shared" si="110"/>
        <v>0</v>
      </c>
      <c r="BY246" s="59">
        <f t="shared" si="110"/>
        <v>0</v>
      </c>
      <c r="BZ246" s="59">
        <f t="shared" si="110"/>
        <v>0</v>
      </c>
      <c r="CA246" s="59">
        <f t="shared" si="110"/>
        <v>0</v>
      </c>
      <c r="CB246" s="59">
        <f t="shared" si="110"/>
        <v>0</v>
      </c>
      <c r="CC246" s="59">
        <f t="shared" si="110"/>
        <v>0</v>
      </c>
      <c r="CD246" s="59">
        <f t="shared" si="110"/>
        <v>0</v>
      </c>
      <c r="CE246" s="59">
        <f t="shared" si="110"/>
        <v>0</v>
      </c>
      <c r="CF246" s="59">
        <f t="shared" si="110"/>
        <v>0</v>
      </c>
      <c r="CG246" s="59">
        <f t="shared" si="110"/>
        <v>0</v>
      </c>
      <c r="CH246" s="59">
        <f t="shared" si="111"/>
        <v>0</v>
      </c>
      <c r="CI246" s="59">
        <f t="shared" si="111"/>
        <v>0</v>
      </c>
      <c r="CJ246" s="59">
        <f t="shared" si="111"/>
        <v>0</v>
      </c>
      <c r="CK246" s="59">
        <f t="shared" si="111"/>
        <v>0</v>
      </c>
      <c r="CL246" s="59">
        <f t="shared" si="111"/>
        <v>0</v>
      </c>
      <c r="CM246" s="59">
        <f t="shared" si="111"/>
        <v>0</v>
      </c>
      <c r="CN246" s="59">
        <f t="shared" si="111"/>
        <v>0</v>
      </c>
      <c r="CO246" s="59">
        <f t="shared" si="111"/>
        <v>0</v>
      </c>
      <c r="CP246" s="59">
        <f t="shared" si="111"/>
        <v>0</v>
      </c>
      <c r="CQ246" s="59">
        <f t="shared" si="111"/>
        <v>0</v>
      </c>
      <c r="CR246" s="59">
        <f t="shared" si="112"/>
        <v>0</v>
      </c>
      <c r="CS246" s="59">
        <f t="shared" si="112"/>
        <v>0</v>
      </c>
      <c r="CT246" s="59">
        <f t="shared" si="112"/>
        <v>0</v>
      </c>
      <c r="CU246" s="59">
        <f t="shared" si="112"/>
        <v>0</v>
      </c>
      <c r="CV246" s="59">
        <f t="shared" si="112"/>
        <v>0</v>
      </c>
      <c r="CW246" s="59">
        <f t="shared" si="112"/>
        <v>0</v>
      </c>
      <c r="CX246" s="59">
        <f t="shared" si="112"/>
        <v>0</v>
      </c>
      <c r="CY246" s="59">
        <f t="shared" si="112"/>
        <v>0</v>
      </c>
      <c r="CZ246" s="59">
        <f t="shared" si="112"/>
        <v>0</v>
      </c>
      <c r="DA246" s="59">
        <f t="shared" si="112"/>
        <v>0</v>
      </c>
      <c r="DB246" s="59">
        <f t="shared" si="113"/>
        <v>0</v>
      </c>
      <c r="DC246" s="59">
        <f t="shared" si="113"/>
        <v>0</v>
      </c>
      <c r="DD246" s="59">
        <f t="shared" si="113"/>
        <v>0</v>
      </c>
      <c r="DE246" s="59">
        <f t="shared" si="113"/>
        <v>0</v>
      </c>
      <c r="DF246" s="59">
        <f t="shared" si="113"/>
        <v>0</v>
      </c>
      <c r="DG246" s="59">
        <f t="shared" si="113"/>
        <v>0</v>
      </c>
      <c r="DH246" s="59">
        <f t="shared" si="113"/>
        <v>0</v>
      </c>
      <c r="DI246" s="59">
        <f t="shared" si="113"/>
        <v>0</v>
      </c>
      <c r="DJ246" s="59">
        <f t="shared" si="113"/>
        <v>0</v>
      </c>
      <c r="DK246" s="59">
        <f t="shared" si="113"/>
        <v>0</v>
      </c>
      <c r="DL246" s="59">
        <f t="shared" si="114"/>
        <v>0</v>
      </c>
      <c r="DM246" s="59">
        <f t="shared" si="114"/>
        <v>0</v>
      </c>
      <c r="DN246" s="59">
        <f t="shared" si="114"/>
        <v>0</v>
      </c>
      <c r="DO246" s="59">
        <f t="shared" si="114"/>
        <v>0</v>
      </c>
      <c r="DP246" s="59">
        <f t="shared" si="114"/>
        <v>0</v>
      </c>
      <c r="DQ246" s="59">
        <f t="shared" si="114"/>
        <v>0</v>
      </c>
      <c r="DR246" s="59">
        <f t="shared" si="114"/>
        <v>0</v>
      </c>
      <c r="DS246" s="59">
        <f t="shared" si="114"/>
        <v>0</v>
      </c>
      <c r="DT246" s="59">
        <f t="shared" si="114"/>
        <v>0</v>
      </c>
      <c r="DU246" s="59">
        <f t="shared" si="114"/>
        <v>0</v>
      </c>
      <c r="DV246" s="59">
        <f t="shared" si="115"/>
        <v>0</v>
      </c>
      <c r="DW246" s="59">
        <f t="shared" si="115"/>
        <v>0</v>
      </c>
      <c r="DX246" s="59">
        <f t="shared" si="115"/>
        <v>0</v>
      </c>
      <c r="DY246" s="59">
        <f t="shared" si="115"/>
        <v>0</v>
      </c>
      <c r="DZ246" s="59">
        <f t="shared" si="115"/>
        <v>0</v>
      </c>
      <c r="EA246" s="59">
        <f t="shared" si="115"/>
        <v>0</v>
      </c>
      <c r="EB246" s="59">
        <f t="shared" si="115"/>
        <v>0</v>
      </c>
      <c r="EC246" s="59">
        <f t="shared" si="115"/>
        <v>0</v>
      </c>
      <c r="ED246" s="59">
        <f t="shared" si="115"/>
        <v>0</v>
      </c>
      <c r="EE246" s="59">
        <f t="shared" si="115"/>
        <v>0</v>
      </c>
      <c r="EF246" s="59">
        <f t="shared" si="116"/>
        <v>0</v>
      </c>
      <c r="EG246" s="59">
        <f t="shared" si="116"/>
        <v>0</v>
      </c>
      <c r="EH246" s="59">
        <f t="shared" si="116"/>
        <v>0</v>
      </c>
      <c r="EI246" s="59">
        <f t="shared" si="116"/>
        <v>0</v>
      </c>
      <c r="EJ246" s="59">
        <f t="shared" si="116"/>
        <v>0</v>
      </c>
      <c r="EK246" s="59">
        <f t="shared" si="116"/>
        <v>0</v>
      </c>
      <c r="EL246" s="59">
        <f t="shared" si="116"/>
        <v>0</v>
      </c>
      <c r="EM246" s="59">
        <f t="shared" si="116"/>
        <v>0</v>
      </c>
      <c r="EN246" s="59">
        <f t="shared" si="116"/>
        <v>0</v>
      </c>
      <c r="EO246" s="59">
        <f t="shared" si="116"/>
        <v>0</v>
      </c>
      <c r="EP246" s="59">
        <f t="shared" si="117"/>
        <v>0</v>
      </c>
      <c r="EQ246" s="59">
        <f t="shared" si="117"/>
        <v>0</v>
      </c>
      <c r="ER246" s="59">
        <f t="shared" si="117"/>
        <v>0</v>
      </c>
      <c r="ES246" s="59">
        <f t="shared" si="117"/>
        <v>0</v>
      </c>
      <c r="ET246" s="59">
        <f t="shared" si="117"/>
        <v>0</v>
      </c>
      <c r="EU246" s="59">
        <f t="shared" si="117"/>
        <v>0</v>
      </c>
      <c r="EV246" s="59">
        <f t="shared" si="117"/>
        <v>0</v>
      </c>
      <c r="EW246" s="59">
        <f t="shared" si="117"/>
        <v>0</v>
      </c>
      <c r="EX246" s="59">
        <f t="shared" si="117"/>
        <v>0</v>
      </c>
      <c r="EY246" s="59">
        <f t="shared" si="117"/>
        <v>0</v>
      </c>
      <c r="EZ246" s="59">
        <f t="shared" si="118"/>
        <v>0</v>
      </c>
      <c r="FA246" s="59">
        <f t="shared" si="118"/>
        <v>0</v>
      </c>
      <c r="FB246" s="59">
        <f t="shared" si="118"/>
        <v>0</v>
      </c>
      <c r="FC246" s="59">
        <f t="shared" si="118"/>
        <v>0</v>
      </c>
      <c r="FD246" s="59">
        <f t="shared" si="118"/>
        <v>0</v>
      </c>
      <c r="FE246" s="59">
        <f t="shared" si="118"/>
        <v>0</v>
      </c>
      <c r="FF246" s="59">
        <f t="shared" si="118"/>
        <v>0</v>
      </c>
      <c r="FG246" s="59">
        <f t="shared" si="118"/>
        <v>0</v>
      </c>
      <c r="FH246" s="59">
        <f t="shared" si="118"/>
        <v>0</v>
      </c>
      <c r="FI246" s="59">
        <f t="shared" si="118"/>
        <v>0</v>
      </c>
      <c r="FJ246" s="59">
        <f t="shared" si="119"/>
        <v>0</v>
      </c>
      <c r="FK246" s="59">
        <f t="shared" si="119"/>
        <v>0</v>
      </c>
      <c r="FL246" s="59">
        <f t="shared" si="119"/>
        <v>0</v>
      </c>
      <c r="FM246" s="59">
        <f t="shared" si="119"/>
        <v>0</v>
      </c>
      <c r="FN246" s="59">
        <f t="shared" si="119"/>
        <v>0</v>
      </c>
      <c r="FO246" s="59">
        <f t="shared" si="119"/>
        <v>0</v>
      </c>
      <c r="FP246" s="59">
        <f t="shared" si="119"/>
        <v>0</v>
      </c>
      <c r="FQ246" s="59">
        <f t="shared" si="119"/>
        <v>0</v>
      </c>
      <c r="FR246" s="59">
        <f t="shared" si="119"/>
        <v>0</v>
      </c>
      <c r="FS246" s="59">
        <f t="shared" si="119"/>
        <v>0</v>
      </c>
      <c r="FT246" s="59">
        <f t="shared" si="120"/>
        <v>0</v>
      </c>
      <c r="FU246" s="59">
        <f t="shared" si="120"/>
        <v>0</v>
      </c>
      <c r="FV246" s="59">
        <f t="shared" si="120"/>
        <v>0</v>
      </c>
      <c r="FW246" s="59">
        <f t="shared" si="120"/>
        <v>0</v>
      </c>
      <c r="FX246" s="59">
        <f t="shared" si="120"/>
        <v>0</v>
      </c>
      <c r="FY246" s="59">
        <f t="shared" si="120"/>
        <v>0</v>
      </c>
      <c r="FZ246" s="59">
        <f t="shared" si="120"/>
        <v>0</v>
      </c>
      <c r="GA246" s="59">
        <f t="shared" si="120"/>
        <v>0</v>
      </c>
      <c r="GB246" s="59">
        <f t="shared" si="120"/>
        <v>0</v>
      </c>
      <c r="GC246" s="59">
        <f t="shared" si="120"/>
        <v>0</v>
      </c>
      <c r="GD246" s="59">
        <f t="shared" si="121"/>
        <v>0</v>
      </c>
      <c r="GE246" s="59">
        <f t="shared" si="121"/>
        <v>0</v>
      </c>
      <c r="GF246" s="59">
        <f t="shared" si="121"/>
        <v>0</v>
      </c>
      <c r="GG246" s="59">
        <f t="shared" si="121"/>
        <v>0</v>
      </c>
      <c r="GH246" s="59">
        <f t="shared" si="121"/>
        <v>0</v>
      </c>
      <c r="GI246" s="59">
        <f t="shared" si="121"/>
        <v>0</v>
      </c>
      <c r="GJ246" s="59">
        <f t="shared" si="121"/>
        <v>0</v>
      </c>
      <c r="GK246" s="59">
        <f t="shared" si="121"/>
        <v>0</v>
      </c>
      <c r="GL246" s="59">
        <f t="shared" si="121"/>
        <v>0</v>
      </c>
      <c r="GM246" s="59">
        <f t="shared" si="121"/>
        <v>0</v>
      </c>
      <c r="GN246" s="59">
        <f t="shared" si="122"/>
        <v>0</v>
      </c>
      <c r="GO246" s="59">
        <f t="shared" si="122"/>
        <v>0</v>
      </c>
      <c r="GP246" s="59">
        <f t="shared" si="122"/>
        <v>0</v>
      </c>
      <c r="GQ246" s="59">
        <f t="shared" si="122"/>
        <v>0</v>
      </c>
      <c r="GR246" s="59">
        <f t="shared" si="122"/>
        <v>0</v>
      </c>
      <c r="GS246" s="59">
        <f t="shared" si="122"/>
        <v>0</v>
      </c>
      <c r="GT246" s="59">
        <f t="shared" si="122"/>
        <v>0</v>
      </c>
      <c r="GU246" s="59">
        <f t="shared" si="122"/>
        <v>0</v>
      </c>
      <c r="GV246" s="59">
        <f t="shared" si="122"/>
        <v>0</v>
      </c>
      <c r="GW246" s="59">
        <f t="shared" si="122"/>
        <v>0</v>
      </c>
      <c r="GX246" s="59">
        <f t="shared" si="122"/>
        <v>0</v>
      </c>
      <c r="GY246" s="59">
        <f t="shared" si="122"/>
        <v>0</v>
      </c>
      <c r="GZ246" s="59">
        <f t="shared" si="122"/>
        <v>0</v>
      </c>
      <c r="HA246" s="59">
        <f t="shared" si="122"/>
        <v>0</v>
      </c>
      <c r="HC246" s="17"/>
    </row>
    <row r="247" spans="1:211">
      <c r="B247" s="48">
        <v>34</v>
      </c>
      <c r="C247" s="48">
        <f t="shared" si="39"/>
        <v>0</v>
      </c>
      <c r="D247" s="48">
        <f t="shared" si="40"/>
        <v>0</v>
      </c>
      <c r="E247" s="48">
        <f t="shared" si="41"/>
        <v>0</v>
      </c>
      <c r="F247" s="59">
        <f t="shared" si="103"/>
        <v>0</v>
      </c>
      <c r="G247" s="59">
        <f t="shared" si="103"/>
        <v>0</v>
      </c>
      <c r="H247" s="59">
        <f t="shared" si="103"/>
        <v>0</v>
      </c>
      <c r="I247" s="59">
        <f t="shared" si="103"/>
        <v>0</v>
      </c>
      <c r="J247" s="59">
        <f t="shared" si="103"/>
        <v>0</v>
      </c>
      <c r="K247" s="59">
        <f t="shared" si="103"/>
        <v>0</v>
      </c>
      <c r="L247" s="59">
        <f t="shared" si="103"/>
        <v>0</v>
      </c>
      <c r="M247" s="59">
        <f t="shared" si="103"/>
        <v>0</v>
      </c>
      <c r="N247" s="59">
        <f t="shared" si="103"/>
        <v>0</v>
      </c>
      <c r="O247" s="59">
        <f t="shared" si="103"/>
        <v>0</v>
      </c>
      <c r="P247" s="59">
        <f t="shared" si="104"/>
        <v>0</v>
      </c>
      <c r="Q247" s="59">
        <f t="shared" si="104"/>
        <v>0</v>
      </c>
      <c r="R247" s="59">
        <f t="shared" si="104"/>
        <v>0</v>
      </c>
      <c r="S247" s="59">
        <f t="shared" si="104"/>
        <v>0</v>
      </c>
      <c r="T247" s="59">
        <f t="shared" si="104"/>
        <v>0</v>
      </c>
      <c r="U247" s="59">
        <f t="shared" si="104"/>
        <v>0</v>
      </c>
      <c r="V247" s="59">
        <f t="shared" si="104"/>
        <v>0</v>
      </c>
      <c r="W247" s="59">
        <f t="shared" si="104"/>
        <v>0</v>
      </c>
      <c r="X247" s="59">
        <f t="shared" si="104"/>
        <v>0</v>
      </c>
      <c r="Y247" s="59">
        <f t="shared" si="104"/>
        <v>0</v>
      </c>
      <c r="Z247" s="59">
        <f t="shared" si="105"/>
        <v>0</v>
      </c>
      <c r="AA247" s="59">
        <f t="shared" si="105"/>
        <v>0</v>
      </c>
      <c r="AB247" s="59">
        <f t="shared" si="105"/>
        <v>0</v>
      </c>
      <c r="AC247" s="59">
        <f t="shared" si="105"/>
        <v>0</v>
      </c>
      <c r="AD247" s="59">
        <f t="shared" si="105"/>
        <v>0</v>
      </c>
      <c r="AE247" s="59">
        <f t="shared" si="105"/>
        <v>0</v>
      </c>
      <c r="AF247" s="59">
        <f t="shared" si="105"/>
        <v>0</v>
      </c>
      <c r="AG247" s="59">
        <f t="shared" si="105"/>
        <v>0</v>
      </c>
      <c r="AH247" s="59">
        <f t="shared" si="105"/>
        <v>0</v>
      </c>
      <c r="AI247" s="59">
        <f t="shared" si="105"/>
        <v>0</v>
      </c>
      <c r="AJ247" s="59">
        <f t="shared" si="106"/>
        <v>0</v>
      </c>
      <c r="AK247" s="59">
        <f t="shared" si="106"/>
        <v>0</v>
      </c>
      <c r="AL247" s="59">
        <f t="shared" si="106"/>
        <v>0</v>
      </c>
      <c r="AM247" s="59">
        <f t="shared" si="106"/>
        <v>0</v>
      </c>
      <c r="AN247" s="59">
        <f t="shared" si="106"/>
        <v>0</v>
      </c>
      <c r="AO247" s="59">
        <f t="shared" si="106"/>
        <v>0</v>
      </c>
      <c r="AP247" s="59">
        <f t="shared" si="106"/>
        <v>0</v>
      </c>
      <c r="AQ247" s="59">
        <f t="shared" si="106"/>
        <v>0</v>
      </c>
      <c r="AR247" s="59">
        <f t="shared" si="106"/>
        <v>0</v>
      </c>
      <c r="AS247" s="59">
        <f t="shared" si="106"/>
        <v>0</v>
      </c>
      <c r="AT247" s="59">
        <f t="shared" si="107"/>
        <v>0</v>
      </c>
      <c r="AU247" s="59">
        <f t="shared" si="107"/>
        <v>0</v>
      </c>
      <c r="AV247" s="59">
        <f t="shared" si="107"/>
        <v>0</v>
      </c>
      <c r="AW247" s="59">
        <f t="shared" si="107"/>
        <v>0</v>
      </c>
      <c r="AX247" s="59">
        <f t="shared" si="107"/>
        <v>0</v>
      </c>
      <c r="AY247" s="59">
        <f t="shared" si="107"/>
        <v>0</v>
      </c>
      <c r="AZ247" s="59">
        <f t="shared" si="107"/>
        <v>0</v>
      </c>
      <c r="BA247" s="59">
        <f t="shared" si="107"/>
        <v>0</v>
      </c>
      <c r="BB247" s="59">
        <f t="shared" si="107"/>
        <v>0</v>
      </c>
      <c r="BC247" s="59">
        <f t="shared" si="107"/>
        <v>0</v>
      </c>
      <c r="BD247" s="59">
        <f t="shared" si="108"/>
        <v>0</v>
      </c>
      <c r="BE247" s="59">
        <f t="shared" si="108"/>
        <v>0</v>
      </c>
      <c r="BF247" s="59">
        <f t="shared" si="108"/>
        <v>0</v>
      </c>
      <c r="BG247" s="59">
        <f t="shared" si="108"/>
        <v>0</v>
      </c>
      <c r="BH247" s="59">
        <f t="shared" si="108"/>
        <v>0</v>
      </c>
      <c r="BI247" s="59">
        <f t="shared" si="108"/>
        <v>0</v>
      </c>
      <c r="BJ247" s="59">
        <f t="shared" si="108"/>
        <v>0</v>
      </c>
      <c r="BK247" s="59">
        <f t="shared" si="108"/>
        <v>0</v>
      </c>
      <c r="BL247" s="59">
        <f t="shared" si="108"/>
        <v>0</v>
      </c>
      <c r="BM247" s="59">
        <f t="shared" si="108"/>
        <v>0</v>
      </c>
      <c r="BN247" s="59">
        <f t="shared" si="109"/>
        <v>0</v>
      </c>
      <c r="BO247" s="59">
        <f t="shared" si="109"/>
        <v>0</v>
      </c>
      <c r="BP247" s="59">
        <f t="shared" si="109"/>
        <v>0</v>
      </c>
      <c r="BQ247" s="59">
        <f t="shared" si="109"/>
        <v>0</v>
      </c>
      <c r="BR247" s="59">
        <f t="shared" si="109"/>
        <v>0</v>
      </c>
      <c r="BS247" s="59">
        <f t="shared" si="109"/>
        <v>0</v>
      </c>
      <c r="BT247" s="59">
        <f t="shared" si="109"/>
        <v>0</v>
      </c>
      <c r="BU247" s="59">
        <f t="shared" si="109"/>
        <v>0</v>
      </c>
      <c r="BV247" s="59">
        <f t="shared" si="109"/>
        <v>0</v>
      </c>
      <c r="BW247" s="59">
        <f t="shared" si="109"/>
        <v>0</v>
      </c>
      <c r="BX247" s="59">
        <f t="shared" si="110"/>
        <v>0</v>
      </c>
      <c r="BY247" s="59">
        <f t="shared" si="110"/>
        <v>0</v>
      </c>
      <c r="BZ247" s="59">
        <f t="shared" si="110"/>
        <v>0</v>
      </c>
      <c r="CA247" s="59">
        <f t="shared" si="110"/>
        <v>0</v>
      </c>
      <c r="CB247" s="59">
        <f t="shared" si="110"/>
        <v>0</v>
      </c>
      <c r="CC247" s="59">
        <f t="shared" si="110"/>
        <v>0</v>
      </c>
      <c r="CD247" s="59">
        <f t="shared" si="110"/>
        <v>0</v>
      </c>
      <c r="CE247" s="59">
        <f t="shared" si="110"/>
        <v>0</v>
      </c>
      <c r="CF247" s="59">
        <f t="shared" si="110"/>
        <v>0</v>
      </c>
      <c r="CG247" s="59">
        <f t="shared" si="110"/>
        <v>0</v>
      </c>
      <c r="CH247" s="59">
        <f t="shared" si="111"/>
        <v>0</v>
      </c>
      <c r="CI247" s="59">
        <f t="shared" si="111"/>
        <v>0</v>
      </c>
      <c r="CJ247" s="59">
        <f t="shared" si="111"/>
        <v>0</v>
      </c>
      <c r="CK247" s="59">
        <f t="shared" si="111"/>
        <v>0</v>
      </c>
      <c r="CL247" s="59">
        <f t="shared" si="111"/>
        <v>0</v>
      </c>
      <c r="CM247" s="59">
        <f t="shared" si="111"/>
        <v>0</v>
      </c>
      <c r="CN247" s="59">
        <f t="shared" si="111"/>
        <v>0</v>
      </c>
      <c r="CO247" s="59">
        <f t="shared" si="111"/>
        <v>0</v>
      </c>
      <c r="CP247" s="59">
        <f t="shared" si="111"/>
        <v>0</v>
      </c>
      <c r="CQ247" s="59">
        <f t="shared" si="111"/>
        <v>0</v>
      </c>
      <c r="CR247" s="59">
        <f t="shared" si="112"/>
        <v>0</v>
      </c>
      <c r="CS247" s="59">
        <f t="shared" si="112"/>
        <v>0</v>
      </c>
      <c r="CT247" s="59">
        <f t="shared" si="112"/>
        <v>0</v>
      </c>
      <c r="CU247" s="59">
        <f t="shared" si="112"/>
        <v>0</v>
      </c>
      <c r="CV247" s="59">
        <f t="shared" si="112"/>
        <v>0</v>
      </c>
      <c r="CW247" s="59">
        <f t="shared" si="112"/>
        <v>0</v>
      </c>
      <c r="CX247" s="59">
        <f t="shared" si="112"/>
        <v>0</v>
      </c>
      <c r="CY247" s="59">
        <f t="shared" si="112"/>
        <v>0</v>
      </c>
      <c r="CZ247" s="59">
        <f t="shared" si="112"/>
        <v>0</v>
      </c>
      <c r="DA247" s="59">
        <f t="shared" si="112"/>
        <v>0</v>
      </c>
      <c r="DB247" s="59">
        <f t="shared" si="113"/>
        <v>0</v>
      </c>
      <c r="DC247" s="59">
        <f t="shared" si="113"/>
        <v>0</v>
      </c>
      <c r="DD247" s="59">
        <f t="shared" si="113"/>
        <v>0</v>
      </c>
      <c r="DE247" s="59">
        <f t="shared" si="113"/>
        <v>0</v>
      </c>
      <c r="DF247" s="59">
        <f t="shared" si="113"/>
        <v>0</v>
      </c>
      <c r="DG247" s="59">
        <f t="shared" si="113"/>
        <v>0</v>
      </c>
      <c r="DH247" s="59">
        <f t="shared" si="113"/>
        <v>0</v>
      </c>
      <c r="DI247" s="59">
        <f t="shared" si="113"/>
        <v>0</v>
      </c>
      <c r="DJ247" s="59">
        <f t="shared" si="113"/>
        <v>0</v>
      </c>
      <c r="DK247" s="59">
        <f t="shared" si="113"/>
        <v>0</v>
      </c>
      <c r="DL247" s="59">
        <f t="shared" si="114"/>
        <v>0</v>
      </c>
      <c r="DM247" s="59">
        <f t="shared" si="114"/>
        <v>0</v>
      </c>
      <c r="DN247" s="59">
        <f t="shared" si="114"/>
        <v>0</v>
      </c>
      <c r="DO247" s="59">
        <f t="shared" si="114"/>
        <v>0</v>
      </c>
      <c r="DP247" s="59">
        <f t="shared" si="114"/>
        <v>0</v>
      </c>
      <c r="DQ247" s="59">
        <f t="shared" si="114"/>
        <v>0</v>
      </c>
      <c r="DR247" s="59">
        <f t="shared" si="114"/>
        <v>0</v>
      </c>
      <c r="DS247" s="59">
        <f t="shared" si="114"/>
        <v>0</v>
      </c>
      <c r="DT247" s="59">
        <f t="shared" si="114"/>
        <v>0</v>
      </c>
      <c r="DU247" s="59">
        <f t="shared" si="114"/>
        <v>0</v>
      </c>
      <c r="DV247" s="59">
        <f t="shared" si="115"/>
        <v>0</v>
      </c>
      <c r="DW247" s="59">
        <f t="shared" si="115"/>
        <v>0</v>
      </c>
      <c r="DX247" s="59">
        <f t="shared" si="115"/>
        <v>0</v>
      </c>
      <c r="DY247" s="59">
        <f t="shared" si="115"/>
        <v>0</v>
      </c>
      <c r="DZ247" s="59">
        <f t="shared" si="115"/>
        <v>0</v>
      </c>
      <c r="EA247" s="59">
        <f t="shared" si="115"/>
        <v>0</v>
      </c>
      <c r="EB247" s="59">
        <f t="shared" si="115"/>
        <v>0</v>
      </c>
      <c r="EC247" s="59">
        <f t="shared" si="115"/>
        <v>0</v>
      </c>
      <c r="ED247" s="59">
        <f t="shared" si="115"/>
        <v>0</v>
      </c>
      <c r="EE247" s="59">
        <f t="shared" si="115"/>
        <v>0</v>
      </c>
      <c r="EF247" s="59">
        <f t="shared" si="116"/>
        <v>0</v>
      </c>
      <c r="EG247" s="59">
        <f t="shared" si="116"/>
        <v>0</v>
      </c>
      <c r="EH247" s="59">
        <f t="shared" si="116"/>
        <v>0</v>
      </c>
      <c r="EI247" s="59">
        <f t="shared" si="116"/>
        <v>0</v>
      </c>
      <c r="EJ247" s="59">
        <f t="shared" si="116"/>
        <v>0</v>
      </c>
      <c r="EK247" s="59">
        <f t="shared" si="116"/>
        <v>0</v>
      </c>
      <c r="EL247" s="59">
        <f t="shared" si="116"/>
        <v>0</v>
      </c>
      <c r="EM247" s="59">
        <f t="shared" si="116"/>
        <v>0</v>
      </c>
      <c r="EN247" s="59">
        <f t="shared" si="116"/>
        <v>0</v>
      </c>
      <c r="EO247" s="59">
        <f t="shared" si="116"/>
        <v>0</v>
      </c>
      <c r="EP247" s="59">
        <f t="shared" si="117"/>
        <v>0</v>
      </c>
      <c r="EQ247" s="59">
        <f t="shared" si="117"/>
        <v>0</v>
      </c>
      <c r="ER247" s="59">
        <f t="shared" si="117"/>
        <v>0</v>
      </c>
      <c r="ES247" s="59">
        <f t="shared" si="117"/>
        <v>0</v>
      </c>
      <c r="ET247" s="59">
        <f t="shared" si="117"/>
        <v>0</v>
      </c>
      <c r="EU247" s="59">
        <f t="shared" si="117"/>
        <v>0</v>
      </c>
      <c r="EV247" s="59">
        <f t="shared" si="117"/>
        <v>0</v>
      </c>
      <c r="EW247" s="59">
        <f t="shared" si="117"/>
        <v>0</v>
      </c>
      <c r="EX247" s="59">
        <f t="shared" si="117"/>
        <v>0</v>
      </c>
      <c r="EY247" s="59">
        <f t="shared" si="117"/>
        <v>0</v>
      </c>
      <c r="EZ247" s="59">
        <f t="shared" si="118"/>
        <v>0</v>
      </c>
      <c r="FA247" s="59">
        <f t="shared" si="118"/>
        <v>0</v>
      </c>
      <c r="FB247" s="59">
        <f t="shared" si="118"/>
        <v>0</v>
      </c>
      <c r="FC247" s="59">
        <f t="shared" si="118"/>
        <v>0</v>
      </c>
      <c r="FD247" s="59">
        <f t="shared" si="118"/>
        <v>0</v>
      </c>
      <c r="FE247" s="59">
        <f t="shared" si="118"/>
        <v>0</v>
      </c>
      <c r="FF247" s="59">
        <f t="shared" si="118"/>
        <v>0</v>
      </c>
      <c r="FG247" s="59">
        <f t="shared" si="118"/>
        <v>0</v>
      </c>
      <c r="FH247" s="59">
        <f t="shared" si="118"/>
        <v>0</v>
      </c>
      <c r="FI247" s="59">
        <f t="shared" si="118"/>
        <v>0</v>
      </c>
      <c r="FJ247" s="59">
        <f t="shared" si="119"/>
        <v>0</v>
      </c>
      <c r="FK247" s="59">
        <f t="shared" si="119"/>
        <v>0</v>
      </c>
      <c r="FL247" s="59">
        <f t="shared" si="119"/>
        <v>0</v>
      </c>
      <c r="FM247" s="59">
        <f t="shared" si="119"/>
        <v>0</v>
      </c>
      <c r="FN247" s="59">
        <f t="shared" si="119"/>
        <v>0</v>
      </c>
      <c r="FO247" s="59">
        <f t="shared" si="119"/>
        <v>0</v>
      </c>
      <c r="FP247" s="59">
        <f t="shared" si="119"/>
        <v>0</v>
      </c>
      <c r="FQ247" s="59">
        <f t="shared" si="119"/>
        <v>0</v>
      </c>
      <c r="FR247" s="59">
        <f t="shared" si="119"/>
        <v>0</v>
      </c>
      <c r="FS247" s="59">
        <f t="shared" si="119"/>
        <v>0</v>
      </c>
      <c r="FT247" s="59">
        <f t="shared" si="120"/>
        <v>0</v>
      </c>
      <c r="FU247" s="59">
        <f t="shared" si="120"/>
        <v>0</v>
      </c>
      <c r="FV247" s="59">
        <f t="shared" si="120"/>
        <v>0</v>
      </c>
      <c r="FW247" s="59">
        <f t="shared" si="120"/>
        <v>0</v>
      </c>
      <c r="FX247" s="59">
        <f t="shared" si="120"/>
        <v>0</v>
      </c>
      <c r="FY247" s="59">
        <f t="shared" si="120"/>
        <v>0</v>
      </c>
      <c r="FZ247" s="59">
        <f t="shared" si="120"/>
        <v>0</v>
      </c>
      <c r="GA247" s="59">
        <f t="shared" si="120"/>
        <v>0</v>
      </c>
      <c r="GB247" s="59">
        <f t="shared" si="120"/>
        <v>0</v>
      </c>
      <c r="GC247" s="59">
        <f t="shared" si="120"/>
        <v>0</v>
      </c>
      <c r="GD247" s="59">
        <f t="shared" si="121"/>
        <v>0</v>
      </c>
      <c r="GE247" s="59">
        <f t="shared" si="121"/>
        <v>0</v>
      </c>
      <c r="GF247" s="59">
        <f t="shared" si="121"/>
        <v>0</v>
      </c>
      <c r="GG247" s="59">
        <f t="shared" si="121"/>
        <v>0</v>
      </c>
      <c r="GH247" s="59">
        <f t="shared" si="121"/>
        <v>0</v>
      </c>
      <c r="GI247" s="59">
        <f t="shared" si="121"/>
        <v>0</v>
      </c>
      <c r="GJ247" s="59">
        <f t="shared" si="121"/>
        <v>0</v>
      </c>
      <c r="GK247" s="59">
        <f t="shared" si="121"/>
        <v>0</v>
      </c>
      <c r="GL247" s="59">
        <f t="shared" si="121"/>
        <v>0</v>
      </c>
      <c r="GM247" s="59">
        <f t="shared" si="121"/>
        <v>0</v>
      </c>
      <c r="GN247" s="59">
        <f t="shared" si="122"/>
        <v>0</v>
      </c>
      <c r="GO247" s="59">
        <f t="shared" si="122"/>
        <v>0</v>
      </c>
      <c r="GP247" s="59">
        <f t="shared" si="122"/>
        <v>0</v>
      </c>
      <c r="GQ247" s="59">
        <f t="shared" si="122"/>
        <v>0</v>
      </c>
      <c r="GR247" s="59">
        <f t="shared" si="122"/>
        <v>0</v>
      </c>
      <c r="GS247" s="59">
        <f t="shared" si="122"/>
        <v>0</v>
      </c>
      <c r="GT247" s="59">
        <f t="shared" si="122"/>
        <v>0</v>
      </c>
      <c r="GU247" s="59">
        <f t="shared" si="122"/>
        <v>0</v>
      </c>
      <c r="GV247" s="59">
        <f t="shared" si="122"/>
        <v>0</v>
      </c>
      <c r="GW247" s="59">
        <f t="shared" si="122"/>
        <v>0</v>
      </c>
      <c r="GX247" s="59">
        <f t="shared" si="122"/>
        <v>0</v>
      </c>
      <c r="GY247" s="59">
        <f t="shared" si="122"/>
        <v>0</v>
      </c>
      <c r="GZ247" s="59">
        <f t="shared" si="122"/>
        <v>0</v>
      </c>
      <c r="HA247" s="59">
        <f t="shared" si="122"/>
        <v>0</v>
      </c>
      <c r="HC247" s="17"/>
    </row>
    <row r="248" spans="1:211">
      <c r="B248" s="48">
        <v>35</v>
      </c>
      <c r="C248" s="48">
        <f t="shared" si="39"/>
        <v>0</v>
      </c>
      <c r="D248" s="48">
        <f t="shared" si="40"/>
        <v>0</v>
      </c>
      <c r="E248" s="48">
        <f t="shared" si="41"/>
        <v>0</v>
      </c>
      <c r="F248" s="59">
        <f t="shared" si="103"/>
        <v>0</v>
      </c>
      <c r="G248" s="59">
        <f t="shared" si="103"/>
        <v>0</v>
      </c>
      <c r="H248" s="59">
        <f t="shared" si="103"/>
        <v>0</v>
      </c>
      <c r="I248" s="59">
        <f t="shared" si="103"/>
        <v>0</v>
      </c>
      <c r="J248" s="59">
        <f t="shared" si="103"/>
        <v>0</v>
      </c>
      <c r="K248" s="59">
        <f t="shared" si="103"/>
        <v>0</v>
      </c>
      <c r="L248" s="59">
        <f t="shared" si="103"/>
        <v>0</v>
      </c>
      <c r="M248" s="59">
        <f t="shared" si="103"/>
        <v>0</v>
      </c>
      <c r="N248" s="59">
        <f t="shared" si="103"/>
        <v>0</v>
      </c>
      <c r="O248" s="59">
        <f t="shared" si="103"/>
        <v>0</v>
      </c>
      <c r="P248" s="59">
        <f t="shared" si="104"/>
        <v>0</v>
      </c>
      <c r="Q248" s="59">
        <f t="shared" si="104"/>
        <v>0</v>
      </c>
      <c r="R248" s="59">
        <f t="shared" si="104"/>
        <v>0</v>
      </c>
      <c r="S248" s="59">
        <f t="shared" si="104"/>
        <v>0</v>
      </c>
      <c r="T248" s="59">
        <f t="shared" si="104"/>
        <v>0</v>
      </c>
      <c r="U248" s="59">
        <f t="shared" si="104"/>
        <v>0</v>
      </c>
      <c r="V248" s="59">
        <f t="shared" si="104"/>
        <v>0</v>
      </c>
      <c r="W248" s="59">
        <f t="shared" si="104"/>
        <v>0</v>
      </c>
      <c r="X248" s="59">
        <f t="shared" si="104"/>
        <v>0</v>
      </c>
      <c r="Y248" s="59">
        <f t="shared" si="104"/>
        <v>0</v>
      </c>
      <c r="Z248" s="59">
        <f t="shared" si="105"/>
        <v>0</v>
      </c>
      <c r="AA248" s="59">
        <f t="shared" si="105"/>
        <v>0</v>
      </c>
      <c r="AB248" s="59">
        <f t="shared" si="105"/>
        <v>0</v>
      </c>
      <c r="AC248" s="59">
        <f t="shared" si="105"/>
        <v>0</v>
      </c>
      <c r="AD248" s="59">
        <f t="shared" si="105"/>
        <v>0</v>
      </c>
      <c r="AE248" s="59">
        <f t="shared" si="105"/>
        <v>0</v>
      </c>
      <c r="AF248" s="59">
        <f t="shared" si="105"/>
        <v>0</v>
      </c>
      <c r="AG248" s="59">
        <f t="shared" si="105"/>
        <v>0</v>
      </c>
      <c r="AH248" s="59">
        <f t="shared" si="105"/>
        <v>0</v>
      </c>
      <c r="AI248" s="59">
        <f t="shared" si="105"/>
        <v>0</v>
      </c>
      <c r="AJ248" s="59">
        <f t="shared" si="106"/>
        <v>0</v>
      </c>
      <c r="AK248" s="59">
        <f t="shared" si="106"/>
        <v>0</v>
      </c>
      <c r="AL248" s="59">
        <f t="shared" si="106"/>
        <v>0</v>
      </c>
      <c r="AM248" s="59">
        <f t="shared" si="106"/>
        <v>0</v>
      </c>
      <c r="AN248" s="59">
        <f t="shared" si="106"/>
        <v>0</v>
      </c>
      <c r="AO248" s="59">
        <f t="shared" si="106"/>
        <v>0</v>
      </c>
      <c r="AP248" s="59">
        <f t="shared" si="106"/>
        <v>0</v>
      </c>
      <c r="AQ248" s="59">
        <f t="shared" si="106"/>
        <v>0</v>
      </c>
      <c r="AR248" s="59">
        <f t="shared" si="106"/>
        <v>0</v>
      </c>
      <c r="AS248" s="59">
        <f t="shared" si="106"/>
        <v>0</v>
      </c>
      <c r="AT248" s="59">
        <f t="shared" si="107"/>
        <v>0</v>
      </c>
      <c r="AU248" s="59">
        <f t="shared" si="107"/>
        <v>0</v>
      </c>
      <c r="AV248" s="59">
        <f t="shared" si="107"/>
        <v>0</v>
      </c>
      <c r="AW248" s="59">
        <f t="shared" si="107"/>
        <v>0</v>
      </c>
      <c r="AX248" s="59">
        <f t="shared" si="107"/>
        <v>0</v>
      </c>
      <c r="AY248" s="59">
        <f t="shared" si="107"/>
        <v>0</v>
      </c>
      <c r="AZ248" s="59">
        <f t="shared" si="107"/>
        <v>0</v>
      </c>
      <c r="BA248" s="59">
        <f t="shared" si="107"/>
        <v>0</v>
      </c>
      <c r="BB248" s="59">
        <f t="shared" si="107"/>
        <v>0</v>
      </c>
      <c r="BC248" s="59">
        <f t="shared" si="107"/>
        <v>0</v>
      </c>
      <c r="BD248" s="59">
        <f t="shared" si="108"/>
        <v>0</v>
      </c>
      <c r="BE248" s="59">
        <f t="shared" si="108"/>
        <v>0</v>
      </c>
      <c r="BF248" s="59">
        <f t="shared" si="108"/>
        <v>0</v>
      </c>
      <c r="BG248" s="59">
        <f t="shared" si="108"/>
        <v>0</v>
      </c>
      <c r="BH248" s="59">
        <f t="shared" si="108"/>
        <v>0</v>
      </c>
      <c r="BI248" s="59">
        <f t="shared" si="108"/>
        <v>0</v>
      </c>
      <c r="BJ248" s="59">
        <f t="shared" si="108"/>
        <v>0</v>
      </c>
      <c r="BK248" s="59">
        <f t="shared" si="108"/>
        <v>0</v>
      </c>
      <c r="BL248" s="59">
        <f t="shared" si="108"/>
        <v>0</v>
      </c>
      <c r="BM248" s="59">
        <f t="shared" si="108"/>
        <v>0</v>
      </c>
      <c r="BN248" s="59">
        <f t="shared" si="109"/>
        <v>0</v>
      </c>
      <c r="BO248" s="59">
        <f t="shared" si="109"/>
        <v>0</v>
      </c>
      <c r="BP248" s="59">
        <f t="shared" si="109"/>
        <v>0</v>
      </c>
      <c r="BQ248" s="59">
        <f t="shared" si="109"/>
        <v>0</v>
      </c>
      <c r="BR248" s="59">
        <f t="shared" si="109"/>
        <v>0</v>
      </c>
      <c r="BS248" s="59">
        <f t="shared" si="109"/>
        <v>0</v>
      </c>
      <c r="BT248" s="59">
        <f t="shared" si="109"/>
        <v>0</v>
      </c>
      <c r="BU248" s="59">
        <f t="shared" si="109"/>
        <v>0</v>
      </c>
      <c r="BV248" s="59">
        <f t="shared" si="109"/>
        <v>0</v>
      </c>
      <c r="BW248" s="59">
        <f t="shared" si="109"/>
        <v>0</v>
      </c>
      <c r="BX248" s="59">
        <f t="shared" si="110"/>
        <v>0</v>
      </c>
      <c r="BY248" s="59">
        <f t="shared" si="110"/>
        <v>0</v>
      </c>
      <c r="BZ248" s="59">
        <f t="shared" si="110"/>
        <v>0</v>
      </c>
      <c r="CA248" s="59">
        <f t="shared" si="110"/>
        <v>0</v>
      </c>
      <c r="CB248" s="59">
        <f t="shared" si="110"/>
        <v>0</v>
      </c>
      <c r="CC248" s="59">
        <f t="shared" si="110"/>
        <v>0</v>
      </c>
      <c r="CD248" s="59">
        <f t="shared" si="110"/>
        <v>0</v>
      </c>
      <c r="CE248" s="59">
        <f t="shared" si="110"/>
        <v>0</v>
      </c>
      <c r="CF248" s="59">
        <f t="shared" si="110"/>
        <v>0</v>
      </c>
      <c r="CG248" s="59">
        <f t="shared" si="110"/>
        <v>0</v>
      </c>
      <c r="CH248" s="59">
        <f t="shared" si="111"/>
        <v>0</v>
      </c>
      <c r="CI248" s="59">
        <f t="shared" si="111"/>
        <v>0</v>
      </c>
      <c r="CJ248" s="59">
        <f t="shared" si="111"/>
        <v>0</v>
      </c>
      <c r="CK248" s="59">
        <f t="shared" si="111"/>
        <v>0</v>
      </c>
      <c r="CL248" s="59">
        <f t="shared" si="111"/>
        <v>0</v>
      </c>
      <c r="CM248" s="59">
        <f t="shared" si="111"/>
        <v>0</v>
      </c>
      <c r="CN248" s="59">
        <f t="shared" si="111"/>
        <v>0</v>
      </c>
      <c r="CO248" s="59">
        <f t="shared" si="111"/>
        <v>0</v>
      </c>
      <c r="CP248" s="59">
        <f t="shared" si="111"/>
        <v>0</v>
      </c>
      <c r="CQ248" s="59">
        <f t="shared" si="111"/>
        <v>0</v>
      </c>
      <c r="CR248" s="59">
        <f t="shared" si="112"/>
        <v>0</v>
      </c>
      <c r="CS248" s="59">
        <f t="shared" si="112"/>
        <v>0</v>
      </c>
      <c r="CT248" s="59">
        <f t="shared" si="112"/>
        <v>0</v>
      </c>
      <c r="CU248" s="59">
        <f t="shared" si="112"/>
        <v>0</v>
      </c>
      <c r="CV248" s="59">
        <f t="shared" si="112"/>
        <v>0</v>
      </c>
      <c r="CW248" s="59">
        <f t="shared" si="112"/>
        <v>0</v>
      </c>
      <c r="CX248" s="59">
        <f t="shared" si="112"/>
        <v>0</v>
      </c>
      <c r="CY248" s="59">
        <f t="shared" si="112"/>
        <v>0</v>
      </c>
      <c r="CZ248" s="59">
        <f t="shared" si="112"/>
        <v>0</v>
      </c>
      <c r="DA248" s="59">
        <f t="shared" si="112"/>
        <v>0</v>
      </c>
      <c r="DB248" s="59">
        <f t="shared" si="113"/>
        <v>0</v>
      </c>
      <c r="DC248" s="59">
        <f t="shared" si="113"/>
        <v>0</v>
      </c>
      <c r="DD248" s="59">
        <f t="shared" si="113"/>
        <v>0</v>
      </c>
      <c r="DE248" s="59">
        <f t="shared" si="113"/>
        <v>0</v>
      </c>
      <c r="DF248" s="59">
        <f t="shared" si="113"/>
        <v>0</v>
      </c>
      <c r="DG248" s="59">
        <f t="shared" si="113"/>
        <v>0</v>
      </c>
      <c r="DH248" s="59">
        <f t="shared" si="113"/>
        <v>0</v>
      </c>
      <c r="DI248" s="59">
        <f t="shared" si="113"/>
        <v>0</v>
      </c>
      <c r="DJ248" s="59">
        <f t="shared" si="113"/>
        <v>0</v>
      </c>
      <c r="DK248" s="59">
        <f t="shared" si="113"/>
        <v>0</v>
      </c>
      <c r="DL248" s="59">
        <f t="shared" si="114"/>
        <v>0</v>
      </c>
      <c r="DM248" s="59">
        <f t="shared" si="114"/>
        <v>0</v>
      </c>
      <c r="DN248" s="59">
        <f t="shared" si="114"/>
        <v>0</v>
      </c>
      <c r="DO248" s="59">
        <f t="shared" si="114"/>
        <v>0</v>
      </c>
      <c r="DP248" s="59">
        <f t="shared" si="114"/>
        <v>0</v>
      </c>
      <c r="DQ248" s="59">
        <f t="shared" si="114"/>
        <v>0</v>
      </c>
      <c r="DR248" s="59">
        <f t="shared" si="114"/>
        <v>0</v>
      </c>
      <c r="DS248" s="59">
        <f t="shared" si="114"/>
        <v>0</v>
      </c>
      <c r="DT248" s="59">
        <f t="shared" si="114"/>
        <v>0</v>
      </c>
      <c r="DU248" s="59">
        <f t="shared" si="114"/>
        <v>0</v>
      </c>
      <c r="DV248" s="59">
        <f t="shared" si="115"/>
        <v>0</v>
      </c>
      <c r="DW248" s="59">
        <f t="shared" si="115"/>
        <v>0</v>
      </c>
      <c r="DX248" s="59">
        <f t="shared" si="115"/>
        <v>0</v>
      </c>
      <c r="DY248" s="59">
        <f t="shared" si="115"/>
        <v>0</v>
      </c>
      <c r="DZ248" s="59">
        <f t="shared" si="115"/>
        <v>0</v>
      </c>
      <c r="EA248" s="59">
        <f t="shared" si="115"/>
        <v>0</v>
      </c>
      <c r="EB248" s="59">
        <f t="shared" si="115"/>
        <v>0</v>
      </c>
      <c r="EC248" s="59">
        <f t="shared" si="115"/>
        <v>0</v>
      </c>
      <c r="ED248" s="59">
        <f t="shared" si="115"/>
        <v>0</v>
      </c>
      <c r="EE248" s="59">
        <f t="shared" si="115"/>
        <v>0</v>
      </c>
      <c r="EF248" s="59">
        <f t="shared" si="116"/>
        <v>0</v>
      </c>
      <c r="EG248" s="59">
        <f t="shared" si="116"/>
        <v>0</v>
      </c>
      <c r="EH248" s="59">
        <f t="shared" si="116"/>
        <v>0</v>
      </c>
      <c r="EI248" s="59">
        <f t="shared" si="116"/>
        <v>0</v>
      </c>
      <c r="EJ248" s="59">
        <f t="shared" si="116"/>
        <v>0</v>
      </c>
      <c r="EK248" s="59">
        <f t="shared" si="116"/>
        <v>0</v>
      </c>
      <c r="EL248" s="59">
        <f t="shared" si="116"/>
        <v>0</v>
      </c>
      <c r="EM248" s="59">
        <f t="shared" si="116"/>
        <v>0</v>
      </c>
      <c r="EN248" s="59">
        <f t="shared" si="116"/>
        <v>0</v>
      </c>
      <c r="EO248" s="59">
        <f t="shared" si="116"/>
        <v>0</v>
      </c>
      <c r="EP248" s="59">
        <f t="shared" si="117"/>
        <v>0</v>
      </c>
      <c r="EQ248" s="59">
        <f t="shared" si="117"/>
        <v>0</v>
      </c>
      <c r="ER248" s="59">
        <f t="shared" si="117"/>
        <v>0</v>
      </c>
      <c r="ES248" s="59">
        <f t="shared" si="117"/>
        <v>0</v>
      </c>
      <c r="ET248" s="59">
        <f t="shared" si="117"/>
        <v>0</v>
      </c>
      <c r="EU248" s="59">
        <f t="shared" si="117"/>
        <v>0</v>
      </c>
      <c r="EV248" s="59">
        <f t="shared" si="117"/>
        <v>0</v>
      </c>
      <c r="EW248" s="59">
        <f t="shared" si="117"/>
        <v>0</v>
      </c>
      <c r="EX248" s="59">
        <f t="shared" si="117"/>
        <v>0</v>
      </c>
      <c r="EY248" s="59">
        <f t="shared" si="117"/>
        <v>0</v>
      </c>
      <c r="EZ248" s="59">
        <f t="shared" si="118"/>
        <v>0</v>
      </c>
      <c r="FA248" s="59">
        <f t="shared" si="118"/>
        <v>0</v>
      </c>
      <c r="FB248" s="59">
        <f t="shared" si="118"/>
        <v>0</v>
      </c>
      <c r="FC248" s="59">
        <f t="shared" si="118"/>
        <v>0</v>
      </c>
      <c r="FD248" s="59">
        <f t="shared" si="118"/>
        <v>0</v>
      </c>
      <c r="FE248" s="59">
        <f t="shared" si="118"/>
        <v>0</v>
      </c>
      <c r="FF248" s="59">
        <f t="shared" si="118"/>
        <v>0</v>
      </c>
      <c r="FG248" s="59">
        <f t="shared" si="118"/>
        <v>0</v>
      </c>
      <c r="FH248" s="59">
        <f t="shared" si="118"/>
        <v>0</v>
      </c>
      <c r="FI248" s="59">
        <f t="shared" si="118"/>
        <v>0</v>
      </c>
      <c r="FJ248" s="59">
        <f t="shared" si="119"/>
        <v>0</v>
      </c>
      <c r="FK248" s="59">
        <f t="shared" si="119"/>
        <v>0</v>
      </c>
      <c r="FL248" s="59">
        <f t="shared" si="119"/>
        <v>0</v>
      </c>
      <c r="FM248" s="59">
        <f t="shared" si="119"/>
        <v>0</v>
      </c>
      <c r="FN248" s="59">
        <f t="shared" si="119"/>
        <v>0</v>
      </c>
      <c r="FO248" s="59">
        <f t="shared" si="119"/>
        <v>0</v>
      </c>
      <c r="FP248" s="59">
        <f t="shared" si="119"/>
        <v>0</v>
      </c>
      <c r="FQ248" s="59">
        <f t="shared" si="119"/>
        <v>0</v>
      </c>
      <c r="FR248" s="59">
        <f t="shared" si="119"/>
        <v>0</v>
      </c>
      <c r="FS248" s="59">
        <f t="shared" si="119"/>
        <v>0</v>
      </c>
      <c r="FT248" s="59">
        <f t="shared" si="120"/>
        <v>0</v>
      </c>
      <c r="FU248" s="59">
        <f t="shared" si="120"/>
        <v>0</v>
      </c>
      <c r="FV248" s="59">
        <f t="shared" si="120"/>
        <v>0</v>
      </c>
      <c r="FW248" s="59">
        <f t="shared" si="120"/>
        <v>0</v>
      </c>
      <c r="FX248" s="59">
        <f t="shared" si="120"/>
        <v>0</v>
      </c>
      <c r="FY248" s="59">
        <f t="shared" si="120"/>
        <v>0</v>
      </c>
      <c r="FZ248" s="59">
        <f t="shared" si="120"/>
        <v>0</v>
      </c>
      <c r="GA248" s="59">
        <f t="shared" si="120"/>
        <v>0</v>
      </c>
      <c r="GB248" s="59">
        <f t="shared" si="120"/>
        <v>0</v>
      </c>
      <c r="GC248" s="59">
        <f t="shared" si="120"/>
        <v>0</v>
      </c>
      <c r="GD248" s="59">
        <f t="shared" si="121"/>
        <v>0</v>
      </c>
      <c r="GE248" s="59">
        <f t="shared" si="121"/>
        <v>0</v>
      </c>
      <c r="GF248" s="59">
        <f t="shared" si="121"/>
        <v>0</v>
      </c>
      <c r="GG248" s="59">
        <f t="shared" si="121"/>
        <v>0</v>
      </c>
      <c r="GH248" s="59">
        <f t="shared" si="121"/>
        <v>0</v>
      </c>
      <c r="GI248" s="59">
        <f t="shared" si="121"/>
        <v>0</v>
      </c>
      <c r="GJ248" s="59">
        <f t="shared" si="121"/>
        <v>0</v>
      </c>
      <c r="GK248" s="59">
        <f t="shared" si="121"/>
        <v>0</v>
      </c>
      <c r="GL248" s="59">
        <f t="shared" si="121"/>
        <v>0</v>
      </c>
      <c r="GM248" s="59">
        <f t="shared" si="121"/>
        <v>0</v>
      </c>
      <c r="GN248" s="59">
        <f t="shared" si="122"/>
        <v>0</v>
      </c>
      <c r="GO248" s="59">
        <f t="shared" si="122"/>
        <v>0</v>
      </c>
      <c r="GP248" s="59">
        <f t="shared" si="122"/>
        <v>0</v>
      </c>
      <c r="GQ248" s="59">
        <f t="shared" si="122"/>
        <v>0</v>
      </c>
      <c r="GR248" s="59">
        <f t="shared" si="122"/>
        <v>0</v>
      </c>
      <c r="GS248" s="59">
        <f t="shared" si="122"/>
        <v>0</v>
      </c>
      <c r="GT248" s="59">
        <f t="shared" si="122"/>
        <v>0</v>
      </c>
      <c r="GU248" s="59">
        <f t="shared" si="122"/>
        <v>0</v>
      </c>
      <c r="GV248" s="59">
        <f t="shared" si="122"/>
        <v>0</v>
      </c>
      <c r="GW248" s="59">
        <f t="shared" si="122"/>
        <v>0</v>
      </c>
      <c r="GX248" s="59">
        <f t="shared" si="122"/>
        <v>0</v>
      </c>
      <c r="GY248" s="59">
        <f t="shared" si="122"/>
        <v>0</v>
      </c>
      <c r="GZ248" s="59">
        <f t="shared" si="122"/>
        <v>0</v>
      </c>
      <c r="HA248" s="59">
        <f t="shared" si="122"/>
        <v>0</v>
      </c>
      <c r="HC248" s="17"/>
    </row>
    <row r="249" spans="1:211">
      <c r="B249" s="48">
        <v>36</v>
      </c>
      <c r="C249" s="48">
        <f t="shared" si="39"/>
        <v>0</v>
      </c>
      <c r="D249" s="48">
        <f t="shared" si="40"/>
        <v>0</v>
      </c>
      <c r="E249" s="48">
        <f t="shared" si="41"/>
        <v>0</v>
      </c>
      <c r="F249" s="59">
        <f t="shared" si="103"/>
        <v>0</v>
      </c>
      <c r="G249" s="59">
        <f t="shared" si="103"/>
        <v>0</v>
      </c>
      <c r="H249" s="59">
        <f t="shared" si="103"/>
        <v>0</v>
      </c>
      <c r="I249" s="59">
        <f t="shared" si="103"/>
        <v>0</v>
      </c>
      <c r="J249" s="59">
        <f t="shared" si="103"/>
        <v>0</v>
      </c>
      <c r="K249" s="59">
        <f t="shared" si="103"/>
        <v>0</v>
      </c>
      <c r="L249" s="59">
        <f t="shared" si="103"/>
        <v>0</v>
      </c>
      <c r="M249" s="59">
        <f t="shared" si="103"/>
        <v>0</v>
      </c>
      <c r="N249" s="59">
        <f t="shared" si="103"/>
        <v>0</v>
      </c>
      <c r="O249" s="59">
        <f t="shared" si="103"/>
        <v>0</v>
      </c>
      <c r="P249" s="59">
        <f t="shared" si="104"/>
        <v>0</v>
      </c>
      <c r="Q249" s="59">
        <f t="shared" si="104"/>
        <v>0</v>
      </c>
      <c r="R249" s="59">
        <f t="shared" si="104"/>
        <v>0</v>
      </c>
      <c r="S249" s="59">
        <f t="shared" si="104"/>
        <v>0</v>
      </c>
      <c r="T249" s="59">
        <f t="shared" si="104"/>
        <v>0</v>
      </c>
      <c r="U249" s="59">
        <f t="shared" si="104"/>
        <v>0</v>
      </c>
      <c r="V249" s="59">
        <f t="shared" si="104"/>
        <v>0</v>
      </c>
      <c r="W249" s="59">
        <f t="shared" si="104"/>
        <v>0</v>
      </c>
      <c r="X249" s="59">
        <f t="shared" si="104"/>
        <v>0</v>
      </c>
      <c r="Y249" s="59">
        <f t="shared" si="104"/>
        <v>0</v>
      </c>
      <c r="Z249" s="59">
        <f t="shared" si="105"/>
        <v>0</v>
      </c>
      <c r="AA249" s="59">
        <f t="shared" si="105"/>
        <v>0</v>
      </c>
      <c r="AB249" s="59">
        <f t="shared" si="105"/>
        <v>0</v>
      </c>
      <c r="AC249" s="59">
        <f t="shared" si="105"/>
        <v>0</v>
      </c>
      <c r="AD249" s="59">
        <f t="shared" si="105"/>
        <v>0</v>
      </c>
      <c r="AE249" s="59">
        <f t="shared" si="105"/>
        <v>0</v>
      </c>
      <c r="AF249" s="59">
        <f t="shared" si="105"/>
        <v>0</v>
      </c>
      <c r="AG249" s="59">
        <f t="shared" si="105"/>
        <v>0</v>
      </c>
      <c r="AH249" s="59">
        <f t="shared" si="105"/>
        <v>0</v>
      </c>
      <c r="AI249" s="59">
        <f t="shared" si="105"/>
        <v>0</v>
      </c>
      <c r="AJ249" s="59">
        <f t="shared" si="106"/>
        <v>0</v>
      </c>
      <c r="AK249" s="59">
        <f t="shared" si="106"/>
        <v>0</v>
      </c>
      <c r="AL249" s="59">
        <f t="shared" si="106"/>
        <v>0</v>
      </c>
      <c r="AM249" s="59">
        <f t="shared" si="106"/>
        <v>0</v>
      </c>
      <c r="AN249" s="59">
        <f t="shared" si="106"/>
        <v>0</v>
      </c>
      <c r="AO249" s="59">
        <f t="shared" si="106"/>
        <v>0</v>
      </c>
      <c r="AP249" s="59">
        <f t="shared" si="106"/>
        <v>0</v>
      </c>
      <c r="AQ249" s="59">
        <f t="shared" si="106"/>
        <v>0</v>
      </c>
      <c r="AR249" s="59">
        <f t="shared" si="106"/>
        <v>0</v>
      </c>
      <c r="AS249" s="59">
        <f t="shared" si="106"/>
        <v>0</v>
      </c>
      <c r="AT249" s="59">
        <f t="shared" si="107"/>
        <v>0</v>
      </c>
      <c r="AU249" s="59">
        <f t="shared" si="107"/>
        <v>0</v>
      </c>
      <c r="AV249" s="59">
        <f t="shared" si="107"/>
        <v>0</v>
      </c>
      <c r="AW249" s="59">
        <f t="shared" si="107"/>
        <v>0</v>
      </c>
      <c r="AX249" s="59">
        <f t="shared" si="107"/>
        <v>0</v>
      </c>
      <c r="AY249" s="59">
        <f t="shared" si="107"/>
        <v>0</v>
      </c>
      <c r="AZ249" s="59">
        <f t="shared" si="107"/>
        <v>0</v>
      </c>
      <c r="BA249" s="59">
        <f t="shared" si="107"/>
        <v>0</v>
      </c>
      <c r="BB249" s="59">
        <f t="shared" si="107"/>
        <v>0</v>
      </c>
      <c r="BC249" s="59">
        <f t="shared" si="107"/>
        <v>0</v>
      </c>
      <c r="BD249" s="59">
        <f t="shared" si="108"/>
        <v>0</v>
      </c>
      <c r="BE249" s="59">
        <f t="shared" si="108"/>
        <v>0</v>
      </c>
      <c r="BF249" s="59">
        <f t="shared" si="108"/>
        <v>0</v>
      </c>
      <c r="BG249" s="59">
        <f t="shared" si="108"/>
        <v>0</v>
      </c>
      <c r="BH249" s="59">
        <f t="shared" si="108"/>
        <v>0</v>
      </c>
      <c r="BI249" s="59">
        <f t="shared" si="108"/>
        <v>0</v>
      </c>
      <c r="BJ249" s="59">
        <f t="shared" si="108"/>
        <v>0</v>
      </c>
      <c r="BK249" s="59">
        <f t="shared" si="108"/>
        <v>0</v>
      </c>
      <c r="BL249" s="59">
        <f t="shared" si="108"/>
        <v>0</v>
      </c>
      <c r="BM249" s="59">
        <f t="shared" si="108"/>
        <v>0</v>
      </c>
      <c r="BN249" s="59">
        <f t="shared" si="109"/>
        <v>0</v>
      </c>
      <c r="BO249" s="59">
        <f t="shared" si="109"/>
        <v>0</v>
      </c>
      <c r="BP249" s="59">
        <f t="shared" si="109"/>
        <v>0</v>
      </c>
      <c r="BQ249" s="59">
        <f t="shared" si="109"/>
        <v>0</v>
      </c>
      <c r="BR249" s="59">
        <f t="shared" si="109"/>
        <v>0</v>
      </c>
      <c r="BS249" s="59">
        <f t="shared" si="109"/>
        <v>0</v>
      </c>
      <c r="BT249" s="59">
        <f t="shared" si="109"/>
        <v>0</v>
      </c>
      <c r="BU249" s="59">
        <f t="shared" si="109"/>
        <v>0</v>
      </c>
      <c r="BV249" s="59">
        <f t="shared" si="109"/>
        <v>0</v>
      </c>
      <c r="BW249" s="59">
        <f t="shared" si="109"/>
        <v>0</v>
      </c>
      <c r="BX249" s="59">
        <f t="shared" si="110"/>
        <v>0</v>
      </c>
      <c r="BY249" s="59">
        <f t="shared" si="110"/>
        <v>0</v>
      </c>
      <c r="BZ249" s="59">
        <f t="shared" si="110"/>
        <v>0</v>
      </c>
      <c r="CA249" s="59">
        <f t="shared" si="110"/>
        <v>0</v>
      </c>
      <c r="CB249" s="59">
        <f t="shared" si="110"/>
        <v>0</v>
      </c>
      <c r="CC249" s="59">
        <f t="shared" si="110"/>
        <v>0</v>
      </c>
      <c r="CD249" s="59">
        <f t="shared" si="110"/>
        <v>0</v>
      </c>
      <c r="CE249" s="59">
        <f t="shared" si="110"/>
        <v>0</v>
      </c>
      <c r="CF249" s="59">
        <f t="shared" si="110"/>
        <v>0</v>
      </c>
      <c r="CG249" s="59">
        <f t="shared" si="110"/>
        <v>0</v>
      </c>
      <c r="CH249" s="59">
        <f t="shared" si="111"/>
        <v>0</v>
      </c>
      <c r="CI249" s="59">
        <f t="shared" si="111"/>
        <v>0</v>
      </c>
      <c r="CJ249" s="59">
        <f t="shared" si="111"/>
        <v>0</v>
      </c>
      <c r="CK249" s="59">
        <f t="shared" si="111"/>
        <v>0</v>
      </c>
      <c r="CL249" s="59">
        <f t="shared" si="111"/>
        <v>0</v>
      </c>
      <c r="CM249" s="59">
        <f t="shared" si="111"/>
        <v>0</v>
      </c>
      <c r="CN249" s="59">
        <f t="shared" si="111"/>
        <v>0</v>
      </c>
      <c r="CO249" s="59">
        <f t="shared" si="111"/>
        <v>0</v>
      </c>
      <c r="CP249" s="59">
        <f t="shared" si="111"/>
        <v>0</v>
      </c>
      <c r="CQ249" s="59">
        <f t="shared" si="111"/>
        <v>0</v>
      </c>
      <c r="CR249" s="59">
        <f t="shared" si="112"/>
        <v>0</v>
      </c>
      <c r="CS249" s="59">
        <f t="shared" si="112"/>
        <v>0</v>
      </c>
      <c r="CT249" s="59">
        <f t="shared" si="112"/>
        <v>0</v>
      </c>
      <c r="CU249" s="59">
        <f t="shared" si="112"/>
        <v>0</v>
      </c>
      <c r="CV249" s="59">
        <f t="shared" si="112"/>
        <v>0</v>
      </c>
      <c r="CW249" s="59">
        <f t="shared" si="112"/>
        <v>0</v>
      </c>
      <c r="CX249" s="59">
        <f t="shared" si="112"/>
        <v>0</v>
      </c>
      <c r="CY249" s="59">
        <f t="shared" si="112"/>
        <v>0</v>
      </c>
      <c r="CZ249" s="59">
        <f t="shared" si="112"/>
        <v>0</v>
      </c>
      <c r="DA249" s="59">
        <f t="shared" si="112"/>
        <v>0</v>
      </c>
      <c r="DB249" s="59">
        <f t="shared" si="113"/>
        <v>0</v>
      </c>
      <c r="DC249" s="59">
        <f t="shared" si="113"/>
        <v>0</v>
      </c>
      <c r="DD249" s="59">
        <f t="shared" si="113"/>
        <v>0</v>
      </c>
      <c r="DE249" s="59">
        <f t="shared" si="113"/>
        <v>0</v>
      </c>
      <c r="DF249" s="59">
        <f t="shared" si="113"/>
        <v>0</v>
      </c>
      <c r="DG249" s="59">
        <f t="shared" si="113"/>
        <v>0</v>
      </c>
      <c r="DH249" s="59">
        <f t="shared" si="113"/>
        <v>0</v>
      </c>
      <c r="DI249" s="59">
        <f t="shared" si="113"/>
        <v>0</v>
      </c>
      <c r="DJ249" s="59">
        <f t="shared" si="113"/>
        <v>0</v>
      </c>
      <c r="DK249" s="59">
        <f t="shared" si="113"/>
        <v>0</v>
      </c>
      <c r="DL249" s="59">
        <f t="shared" si="114"/>
        <v>0</v>
      </c>
      <c r="DM249" s="59">
        <f t="shared" si="114"/>
        <v>0</v>
      </c>
      <c r="DN249" s="59">
        <f t="shared" si="114"/>
        <v>0</v>
      </c>
      <c r="DO249" s="59">
        <f t="shared" si="114"/>
        <v>0</v>
      </c>
      <c r="DP249" s="59">
        <f t="shared" si="114"/>
        <v>0</v>
      </c>
      <c r="DQ249" s="59">
        <f t="shared" si="114"/>
        <v>0</v>
      </c>
      <c r="DR249" s="59">
        <f t="shared" si="114"/>
        <v>0</v>
      </c>
      <c r="DS249" s="59">
        <f t="shared" si="114"/>
        <v>0</v>
      </c>
      <c r="DT249" s="59">
        <f t="shared" si="114"/>
        <v>0</v>
      </c>
      <c r="DU249" s="59">
        <f t="shared" si="114"/>
        <v>0</v>
      </c>
      <c r="DV249" s="59">
        <f t="shared" si="115"/>
        <v>0</v>
      </c>
      <c r="DW249" s="59">
        <f t="shared" si="115"/>
        <v>0</v>
      </c>
      <c r="DX249" s="59">
        <f t="shared" si="115"/>
        <v>0</v>
      </c>
      <c r="DY249" s="59">
        <f t="shared" si="115"/>
        <v>0</v>
      </c>
      <c r="DZ249" s="59">
        <f t="shared" si="115"/>
        <v>0</v>
      </c>
      <c r="EA249" s="59">
        <f t="shared" si="115"/>
        <v>0</v>
      </c>
      <c r="EB249" s="59">
        <f t="shared" si="115"/>
        <v>0</v>
      </c>
      <c r="EC249" s="59">
        <f t="shared" si="115"/>
        <v>0</v>
      </c>
      <c r="ED249" s="59">
        <f t="shared" si="115"/>
        <v>0</v>
      </c>
      <c r="EE249" s="59">
        <f t="shared" si="115"/>
        <v>0</v>
      </c>
      <c r="EF249" s="59">
        <f t="shared" si="116"/>
        <v>0</v>
      </c>
      <c r="EG249" s="59">
        <f t="shared" si="116"/>
        <v>0</v>
      </c>
      <c r="EH249" s="59">
        <f t="shared" si="116"/>
        <v>0</v>
      </c>
      <c r="EI249" s="59">
        <f t="shared" si="116"/>
        <v>0</v>
      </c>
      <c r="EJ249" s="59">
        <f t="shared" si="116"/>
        <v>0</v>
      </c>
      <c r="EK249" s="59">
        <f t="shared" si="116"/>
        <v>0</v>
      </c>
      <c r="EL249" s="59">
        <f t="shared" si="116"/>
        <v>0</v>
      </c>
      <c r="EM249" s="59">
        <f t="shared" si="116"/>
        <v>0</v>
      </c>
      <c r="EN249" s="59">
        <f t="shared" si="116"/>
        <v>0</v>
      </c>
      <c r="EO249" s="59">
        <f t="shared" si="116"/>
        <v>0</v>
      </c>
      <c r="EP249" s="59">
        <f t="shared" si="117"/>
        <v>0</v>
      </c>
      <c r="EQ249" s="59">
        <f t="shared" si="117"/>
        <v>0</v>
      </c>
      <c r="ER249" s="59">
        <f t="shared" si="117"/>
        <v>0</v>
      </c>
      <c r="ES249" s="59">
        <f t="shared" si="117"/>
        <v>0</v>
      </c>
      <c r="ET249" s="59">
        <f t="shared" si="117"/>
        <v>0</v>
      </c>
      <c r="EU249" s="59">
        <f t="shared" si="117"/>
        <v>0</v>
      </c>
      <c r="EV249" s="59">
        <f t="shared" si="117"/>
        <v>0</v>
      </c>
      <c r="EW249" s="59">
        <f t="shared" si="117"/>
        <v>0</v>
      </c>
      <c r="EX249" s="59">
        <f t="shared" si="117"/>
        <v>0</v>
      </c>
      <c r="EY249" s="59">
        <f t="shared" si="117"/>
        <v>0</v>
      </c>
      <c r="EZ249" s="59">
        <f t="shared" si="118"/>
        <v>0</v>
      </c>
      <c r="FA249" s="59">
        <f t="shared" si="118"/>
        <v>0</v>
      </c>
      <c r="FB249" s="59">
        <f t="shared" si="118"/>
        <v>0</v>
      </c>
      <c r="FC249" s="59">
        <f t="shared" si="118"/>
        <v>0</v>
      </c>
      <c r="FD249" s="59">
        <f t="shared" si="118"/>
        <v>0</v>
      </c>
      <c r="FE249" s="59">
        <f t="shared" si="118"/>
        <v>0</v>
      </c>
      <c r="FF249" s="59">
        <f t="shared" si="118"/>
        <v>0</v>
      </c>
      <c r="FG249" s="59">
        <f t="shared" si="118"/>
        <v>0</v>
      </c>
      <c r="FH249" s="59">
        <f t="shared" si="118"/>
        <v>0</v>
      </c>
      <c r="FI249" s="59">
        <f t="shared" si="118"/>
        <v>0</v>
      </c>
      <c r="FJ249" s="59">
        <f t="shared" si="119"/>
        <v>0</v>
      </c>
      <c r="FK249" s="59">
        <f t="shared" si="119"/>
        <v>0</v>
      </c>
      <c r="FL249" s="59">
        <f t="shared" si="119"/>
        <v>0</v>
      </c>
      <c r="FM249" s="59">
        <f t="shared" si="119"/>
        <v>0</v>
      </c>
      <c r="FN249" s="59">
        <f t="shared" si="119"/>
        <v>0</v>
      </c>
      <c r="FO249" s="59">
        <f t="shared" si="119"/>
        <v>0</v>
      </c>
      <c r="FP249" s="59">
        <f t="shared" si="119"/>
        <v>0</v>
      </c>
      <c r="FQ249" s="59">
        <f t="shared" si="119"/>
        <v>0</v>
      </c>
      <c r="FR249" s="59">
        <f t="shared" si="119"/>
        <v>0</v>
      </c>
      <c r="FS249" s="59">
        <f t="shared" si="119"/>
        <v>0</v>
      </c>
      <c r="FT249" s="59">
        <f t="shared" si="120"/>
        <v>0</v>
      </c>
      <c r="FU249" s="59">
        <f t="shared" si="120"/>
        <v>0</v>
      </c>
      <c r="FV249" s="59">
        <f t="shared" si="120"/>
        <v>0</v>
      </c>
      <c r="FW249" s="59">
        <f t="shared" si="120"/>
        <v>0</v>
      </c>
      <c r="FX249" s="59">
        <f t="shared" si="120"/>
        <v>0</v>
      </c>
      <c r="FY249" s="59">
        <f t="shared" si="120"/>
        <v>0</v>
      </c>
      <c r="FZ249" s="59">
        <f t="shared" si="120"/>
        <v>0</v>
      </c>
      <c r="GA249" s="59">
        <f t="shared" si="120"/>
        <v>0</v>
      </c>
      <c r="GB249" s="59">
        <f t="shared" si="120"/>
        <v>0</v>
      </c>
      <c r="GC249" s="59">
        <f t="shared" si="120"/>
        <v>0</v>
      </c>
      <c r="GD249" s="59">
        <f t="shared" si="121"/>
        <v>0</v>
      </c>
      <c r="GE249" s="59">
        <f t="shared" si="121"/>
        <v>0</v>
      </c>
      <c r="GF249" s="59">
        <f t="shared" si="121"/>
        <v>0</v>
      </c>
      <c r="GG249" s="59">
        <f t="shared" si="121"/>
        <v>0</v>
      </c>
      <c r="GH249" s="59">
        <f t="shared" si="121"/>
        <v>0</v>
      </c>
      <c r="GI249" s="59">
        <f t="shared" si="121"/>
        <v>0</v>
      </c>
      <c r="GJ249" s="59">
        <f t="shared" si="121"/>
        <v>0</v>
      </c>
      <c r="GK249" s="59">
        <f t="shared" si="121"/>
        <v>0</v>
      </c>
      <c r="GL249" s="59">
        <f t="shared" si="121"/>
        <v>0</v>
      </c>
      <c r="GM249" s="59">
        <f t="shared" si="121"/>
        <v>0</v>
      </c>
      <c r="GN249" s="59">
        <f t="shared" si="122"/>
        <v>0</v>
      </c>
      <c r="GO249" s="59">
        <f t="shared" si="122"/>
        <v>0</v>
      </c>
      <c r="GP249" s="59">
        <f t="shared" si="122"/>
        <v>0</v>
      </c>
      <c r="GQ249" s="59">
        <f t="shared" si="122"/>
        <v>0</v>
      </c>
      <c r="GR249" s="59">
        <f t="shared" si="122"/>
        <v>0</v>
      </c>
      <c r="GS249" s="59">
        <f t="shared" si="122"/>
        <v>0</v>
      </c>
      <c r="GT249" s="59">
        <f t="shared" si="122"/>
        <v>0</v>
      </c>
      <c r="GU249" s="59">
        <f t="shared" si="122"/>
        <v>0</v>
      </c>
      <c r="GV249" s="59">
        <f t="shared" si="122"/>
        <v>0</v>
      </c>
      <c r="GW249" s="59">
        <f t="shared" si="122"/>
        <v>0</v>
      </c>
      <c r="GX249" s="59">
        <f t="shared" si="122"/>
        <v>0</v>
      </c>
      <c r="GY249" s="59">
        <f t="shared" si="122"/>
        <v>0</v>
      </c>
      <c r="GZ249" s="59">
        <f t="shared" si="122"/>
        <v>0</v>
      </c>
      <c r="HA249" s="59">
        <f t="shared" si="122"/>
        <v>0</v>
      </c>
      <c r="HC249" s="17"/>
    </row>
    <row r="250" spans="1:211">
      <c r="B250" s="48">
        <v>37</v>
      </c>
      <c r="C250" s="48">
        <f t="shared" si="39"/>
        <v>0</v>
      </c>
      <c r="D250" s="48">
        <f t="shared" si="40"/>
        <v>0</v>
      </c>
      <c r="E250" s="48">
        <f t="shared" si="41"/>
        <v>0</v>
      </c>
      <c r="F250" s="59">
        <f t="shared" si="103"/>
        <v>0</v>
      </c>
      <c r="G250" s="59">
        <f t="shared" si="103"/>
        <v>0</v>
      </c>
      <c r="H250" s="59">
        <f t="shared" si="103"/>
        <v>0</v>
      </c>
      <c r="I250" s="59">
        <f t="shared" si="103"/>
        <v>0</v>
      </c>
      <c r="J250" s="59">
        <f t="shared" si="103"/>
        <v>0</v>
      </c>
      <c r="K250" s="59">
        <f t="shared" si="103"/>
        <v>0</v>
      </c>
      <c r="L250" s="59">
        <f t="shared" si="103"/>
        <v>0</v>
      </c>
      <c r="M250" s="59">
        <f t="shared" si="103"/>
        <v>0</v>
      </c>
      <c r="N250" s="59">
        <f t="shared" si="103"/>
        <v>0</v>
      </c>
      <c r="O250" s="59">
        <f t="shared" si="103"/>
        <v>0</v>
      </c>
      <c r="P250" s="59">
        <f t="shared" si="104"/>
        <v>0</v>
      </c>
      <c r="Q250" s="59">
        <f t="shared" si="104"/>
        <v>0</v>
      </c>
      <c r="R250" s="59">
        <f t="shared" si="104"/>
        <v>0</v>
      </c>
      <c r="S250" s="59">
        <f t="shared" si="104"/>
        <v>0</v>
      </c>
      <c r="T250" s="59">
        <f t="shared" si="104"/>
        <v>0</v>
      </c>
      <c r="U250" s="59">
        <f t="shared" si="104"/>
        <v>0</v>
      </c>
      <c r="V250" s="59">
        <f t="shared" si="104"/>
        <v>0</v>
      </c>
      <c r="W250" s="59">
        <f t="shared" si="104"/>
        <v>0</v>
      </c>
      <c r="X250" s="59">
        <f t="shared" si="104"/>
        <v>0</v>
      </c>
      <c r="Y250" s="59">
        <f t="shared" si="104"/>
        <v>0</v>
      </c>
      <c r="Z250" s="59">
        <f t="shared" si="105"/>
        <v>0</v>
      </c>
      <c r="AA250" s="59">
        <f t="shared" si="105"/>
        <v>0</v>
      </c>
      <c r="AB250" s="59">
        <f t="shared" si="105"/>
        <v>0</v>
      </c>
      <c r="AC250" s="59">
        <f t="shared" si="105"/>
        <v>0</v>
      </c>
      <c r="AD250" s="59">
        <f t="shared" si="105"/>
        <v>0</v>
      </c>
      <c r="AE250" s="59">
        <f t="shared" si="105"/>
        <v>0</v>
      </c>
      <c r="AF250" s="59">
        <f t="shared" si="105"/>
        <v>0</v>
      </c>
      <c r="AG250" s="59">
        <f t="shared" si="105"/>
        <v>0</v>
      </c>
      <c r="AH250" s="59">
        <f t="shared" si="105"/>
        <v>0</v>
      </c>
      <c r="AI250" s="59">
        <f t="shared" si="105"/>
        <v>0</v>
      </c>
      <c r="AJ250" s="59">
        <f t="shared" si="106"/>
        <v>0</v>
      </c>
      <c r="AK250" s="59">
        <f t="shared" si="106"/>
        <v>0</v>
      </c>
      <c r="AL250" s="59">
        <f t="shared" si="106"/>
        <v>0</v>
      </c>
      <c r="AM250" s="59">
        <f t="shared" si="106"/>
        <v>0</v>
      </c>
      <c r="AN250" s="59">
        <f t="shared" si="106"/>
        <v>0</v>
      </c>
      <c r="AO250" s="59">
        <f t="shared" si="106"/>
        <v>0</v>
      </c>
      <c r="AP250" s="59">
        <f t="shared" si="106"/>
        <v>0</v>
      </c>
      <c r="AQ250" s="59">
        <f t="shared" si="106"/>
        <v>0</v>
      </c>
      <c r="AR250" s="59">
        <f t="shared" si="106"/>
        <v>0</v>
      </c>
      <c r="AS250" s="59">
        <f t="shared" si="106"/>
        <v>0</v>
      </c>
      <c r="AT250" s="59">
        <f t="shared" si="107"/>
        <v>0</v>
      </c>
      <c r="AU250" s="59">
        <f t="shared" si="107"/>
        <v>0</v>
      </c>
      <c r="AV250" s="59">
        <f t="shared" si="107"/>
        <v>0</v>
      </c>
      <c r="AW250" s="59">
        <f t="shared" si="107"/>
        <v>0</v>
      </c>
      <c r="AX250" s="59">
        <f t="shared" si="107"/>
        <v>0</v>
      </c>
      <c r="AY250" s="59">
        <f t="shared" si="107"/>
        <v>0</v>
      </c>
      <c r="AZ250" s="59">
        <f t="shared" si="107"/>
        <v>0</v>
      </c>
      <c r="BA250" s="59">
        <f t="shared" si="107"/>
        <v>0</v>
      </c>
      <c r="BB250" s="59">
        <f t="shared" si="107"/>
        <v>0</v>
      </c>
      <c r="BC250" s="59">
        <f t="shared" si="107"/>
        <v>0</v>
      </c>
      <c r="BD250" s="59">
        <f t="shared" si="108"/>
        <v>0</v>
      </c>
      <c r="BE250" s="59">
        <f t="shared" si="108"/>
        <v>0</v>
      </c>
      <c r="BF250" s="59">
        <f t="shared" si="108"/>
        <v>0</v>
      </c>
      <c r="BG250" s="59">
        <f t="shared" si="108"/>
        <v>0</v>
      </c>
      <c r="BH250" s="59">
        <f t="shared" si="108"/>
        <v>0</v>
      </c>
      <c r="BI250" s="59">
        <f t="shared" si="108"/>
        <v>0</v>
      </c>
      <c r="BJ250" s="59">
        <f t="shared" si="108"/>
        <v>0</v>
      </c>
      <c r="BK250" s="59">
        <f t="shared" si="108"/>
        <v>0</v>
      </c>
      <c r="BL250" s="59">
        <f t="shared" si="108"/>
        <v>0</v>
      </c>
      <c r="BM250" s="59">
        <f t="shared" si="108"/>
        <v>0</v>
      </c>
      <c r="BN250" s="59">
        <f t="shared" si="109"/>
        <v>0</v>
      </c>
      <c r="BO250" s="59">
        <f t="shared" si="109"/>
        <v>0</v>
      </c>
      <c r="BP250" s="59">
        <f t="shared" si="109"/>
        <v>0</v>
      </c>
      <c r="BQ250" s="59">
        <f t="shared" si="109"/>
        <v>0</v>
      </c>
      <c r="BR250" s="59">
        <f t="shared" si="109"/>
        <v>0</v>
      </c>
      <c r="BS250" s="59">
        <f t="shared" si="109"/>
        <v>0</v>
      </c>
      <c r="BT250" s="59">
        <f t="shared" si="109"/>
        <v>0</v>
      </c>
      <c r="BU250" s="59">
        <f t="shared" si="109"/>
        <v>0</v>
      </c>
      <c r="BV250" s="59">
        <f t="shared" si="109"/>
        <v>0</v>
      </c>
      <c r="BW250" s="59">
        <f t="shared" si="109"/>
        <v>0</v>
      </c>
      <c r="BX250" s="59">
        <f t="shared" si="110"/>
        <v>0</v>
      </c>
      <c r="BY250" s="59">
        <f t="shared" si="110"/>
        <v>0</v>
      </c>
      <c r="BZ250" s="59">
        <f t="shared" si="110"/>
        <v>0</v>
      </c>
      <c r="CA250" s="59">
        <f t="shared" si="110"/>
        <v>0</v>
      </c>
      <c r="CB250" s="59">
        <f t="shared" si="110"/>
        <v>0</v>
      </c>
      <c r="CC250" s="59">
        <f t="shared" si="110"/>
        <v>0</v>
      </c>
      <c r="CD250" s="59">
        <f t="shared" si="110"/>
        <v>0</v>
      </c>
      <c r="CE250" s="59">
        <f t="shared" si="110"/>
        <v>0</v>
      </c>
      <c r="CF250" s="59">
        <f t="shared" si="110"/>
        <v>0</v>
      </c>
      <c r="CG250" s="59">
        <f t="shared" si="110"/>
        <v>0</v>
      </c>
      <c r="CH250" s="59">
        <f t="shared" si="111"/>
        <v>0</v>
      </c>
      <c r="CI250" s="59">
        <f t="shared" si="111"/>
        <v>0</v>
      </c>
      <c r="CJ250" s="59">
        <f t="shared" si="111"/>
        <v>0</v>
      </c>
      <c r="CK250" s="59">
        <f t="shared" si="111"/>
        <v>0</v>
      </c>
      <c r="CL250" s="59">
        <f t="shared" si="111"/>
        <v>0</v>
      </c>
      <c r="CM250" s="59">
        <f t="shared" si="111"/>
        <v>0</v>
      </c>
      <c r="CN250" s="59">
        <f t="shared" si="111"/>
        <v>0</v>
      </c>
      <c r="CO250" s="59">
        <f t="shared" si="111"/>
        <v>0</v>
      </c>
      <c r="CP250" s="59">
        <f t="shared" si="111"/>
        <v>0</v>
      </c>
      <c r="CQ250" s="59">
        <f t="shared" si="111"/>
        <v>0</v>
      </c>
      <c r="CR250" s="59">
        <f t="shared" si="112"/>
        <v>0</v>
      </c>
      <c r="CS250" s="59">
        <f t="shared" si="112"/>
        <v>0</v>
      </c>
      <c r="CT250" s="59">
        <f t="shared" si="112"/>
        <v>0</v>
      </c>
      <c r="CU250" s="59">
        <f t="shared" si="112"/>
        <v>0</v>
      </c>
      <c r="CV250" s="59">
        <f t="shared" si="112"/>
        <v>0</v>
      </c>
      <c r="CW250" s="59">
        <f t="shared" si="112"/>
        <v>0</v>
      </c>
      <c r="CX250" s="59">
        <f t="shared" si="112"/>
        <v>0</v>
      </c>
      <c r="CY250" s="59">
        <f t="shared" si="112"/>
        <v>0</v>
      </c>
      <c r="CZ250" s="59">
        <f t="shared" si="112"/>
        <v>0</v>
      </c>
      <c r="DA250" s="59">
        <f t="shared" si="112"/>
        <v>0</v>
      </c>
      <c r="DB250" s="59">
        <f t="shared" si="113"/>
        <v>0</v>
      </c>
      <c r="DC250" s="59">
        <f t="shared" si="113"/>
        <v>0</v>
      </c>
      <c r="DD250" s="59">
        <f t="shared" si="113"/>
        <v>0</v>
      </c>
      <c r="DE250" s="59">
        <f t="shared" si="113"/>
        <v>0</v>
      </c>
      <c r="DF250" s="59">
        <f t="shared" si="113"/>
        <v>0</v>
      </c>
      <c r="DG250" s="59">
        <f t="shared" si="113"/>
        <v>0</v>
      </c>
      <c r="DH250" s="59">
        <f t="shared" si="113"/>
        <v>0</v>
      </c>
      <c r="DI250" s="59">
        <f t="shared" si="113"/>
        <v>0</v>
      </c>
      <c r="DJ250" s="59">
        <f t="shared" si="113"/>
        <v>0</v>
      </c>
      <c r="DK250" s="59">
        <f t="shared" si="113"/>
        <v>0</v>
      </c>
      <c r="DL250" s="59">
        <f t="shared" si="114"/>
        <v>0</v>
      </c>
      <c r="DM250" s="59">
        <f t="shared" si="114"/>
        <v>0</v>
      </c>
      <c r="DN250" s="59">
        <f t="shared" si="114"/>
        <v>0</v>
      </c>
      <c r="DO250" s="59">
        <f t="shared" si="114"/>
        <v>0</v>
      </c>
      <c r="DP250" s="59">
        <f t="shared" si="114"/>
        <v>0</v>
      </c>
      <c r="DQ250" s="59">
        <f t="shared" si="114"/>
        <v>0</v>
      </c>
      <c r="DR250" s="59">
        <f t="shared" si="114"/>
        <v>0</v>
      </c>
      <c r="DS250" s="59">
        <f t="shared" si="114"/>
        <v>0</v>
      </c>
      <c r="DT250" s="59">
        <f t="shared" si="114"/>
        <v>0</v>
      </c>
      <c r="DU250" s="59">
        <f t="shared" si="114"/>
        <v>0</v>
      </c>
      <c r="DV250" s="59">
        <f t="shared" si="115"/>
        <v>0</v>
      </c>
      <c r="DW250" s="59">
        <f t="shared" si="115"/>
        <v>0</v>
      </c>
      <c r="DX250" s="59">
        <f t="shared" si="115"/>
        <v>0</v>
      </c>
      <c r="DY250" s="59">
        <f t="shared" si="115"/>
        <v>0</v>
      </c>
      <c r="DZ250" s="59">
        <f t="shared" si="115"/>
        <v>0</v>
      </c>
      <c r="EA250" s="59">
        <f t="shared" si="115"/>
        <v>0</v>
      </c>
      <c r="EB250" s="59">
        <f t="shared" si="115"/>
        <v>0</v>
      </c>
      <c r="EC250" s="59">
        <f t="shared" si="115"/>
        <v>0</v>
      </c>
      <c r="ED250" s="59">
        <f t="shared" si="115"/>
        <v>0</v>
      </c>
      <c r="EE250" s="59">
        <f t="shared" si="115"/>
        <v>0</v>
      </c>
      <c r="EF250" s="59">
        <f t="shared" si="116"/>
        <v>0</v>
      </c>
      <c r="EG250" s="59">
        <f t="shared" si="116"/>
        <v>0</v>
      </c>
      <c r="EH250" s="59">
        <f t="shared" si="116"/>
        <v>0</v>
      </c>
      <c r="EI250" s="59">
        <f t="shared" si="116"/>
        <v>0</v>
      </c>
      <c r="EJ250" s="59">
        <f t="shared" si="116"/>
        <v>0</v>
      </c>
      <c r="EK250" s="59">
        <f t="shared" si="116"/>
        <v>0</v>
      </c>
      <c r="EL250" s="59">
        <f t="shared" si="116"/>
        <v>0</v>
      </c>
      <c r="EM250" s="59">
        <f t="shared" si="116"/>
        <v>0</v>
      </c>
      <c r="EN250" s="59">
        <f t="shared" si="116"/>
        <v>0</v>
      </c>
      <c r="EO250" s="59">
        <f t="shared" si="116"/>
        <v>0</v>
      </c>
      <c r="EP250" s="59">
        <f t="shared" si="117"/>
        <v>0</v>
      </c>
      <c r="EQ250" s="59">
        <f t="shared" si="117"/>
        <v>0</v>
      </c>
      <c r="ER250" s="59">
        <f t="shared" si="117"/>
        <v>0</v>
      </c>
      <c r="ES250" s="59">
        <f t="shared" si="117"/>
        <v>0</v>
      </c>
      <c r="ET250" s="59">
        <f t="shared" si="117"/>
        <v>0</v>
      </c>
      <c r="EU250" s="59">
        <f t="shared" si="117"/>
        <v>0</v>
      </c>
      <c r="EV250" s="59">
        <f t="shared" si="117"/>
        <v>0</v>
      </c>
      <c r="EW250" s="59">
        <f t="shared" si="117"/>
        <v>0</v>
      </c>
      <c r="EX250" s="59">
        <f t="shared" si="117"/>
        <v>0</v>
      </c>
      <c r="EY250" s="59">
        <f t="shared" si="117"/>
        <v>0</v>
      </c>
      <c r="EZ250" s="59">
        <f t="shared" si="118"/>
        <v>0</v>
      </c>
      <c r="FA250" s="59">
        <f t="shared" si="118"/>
        <v>0</v>
      </c>
      <c r="FB250" s="59">
        <f t="shared" si="118"/>
        <v>0</v>
      </c>
      <c r="FC250" s="59">
        <f t="shared" si="118"/>
        <v>0</v>
      </c>
      <c r="FD250" s="59">
        <f t="shared" si="118"/>
        <v>0</v>
      </c>
      <c r="FE250" s="59">
        <f t="shared" si="118"/>
        <v>0</v>
      </c>
      <c r="FF250" s="59">
        <f t="shared" si="118"/>
        <v>0</v>
      </c>
      <c r="FG250" s="59">
        <f t="shared" si="118"/>
        <v>0</v>
      </c>
      <c r="FH250" s="59">
        <f t="shared" si="118"/>
        <v>0</v>
      </c>
      <c r="FI250" s="59">
        <f t="shared" si="118"/>
        <v>0</v>
      </c>
      <c r="FJ250" s="59">
        <f t="shared" si="119"/>
        <v>0</v>
      </c>
      <c r="FK250" s="59">
        <f t="shared" si="119"/>
        <v>0</v>
      </c>
      <c r="FL250" s="59">
        <f t="shared" si="119"/>
        <v>0</v>
      </c>
      <c r="FM250" s="59">
        <f t="shared" si="119"/>
        <v>0</v>
      </c>
      <c r="FN250" s="59">
        <f t="shared" si="119"/>
        <v>0</v>
      </c>
      <c r="FO250" s="59">
        <f t="shared" si="119"/>
        <v>0</v>
      </c>
      <c r="FP250" s="59">
        <f t="shared" si="119"/>
        <v>0</v>
      </c>
      <c r="FQ250" s="59">
        <f t="shared" si="119"/>
        <v>0</v>
      </c>
      <c r="FR250" s="59">
        <f t="shared" si="119"/>
        <v>0</v>
      </c>
      <c r="FS250" s="59">
        <f t="shared" si="119"/>
        <v>0</v>
      </c>
      <c r="FT250" s="59">
        <f t="shared" si="120"/>
        <v>0</v>
      </c>
      <c r="FU250" s="59">
        <f t="shared" si="120"/>
        <v>0</v>
      </c>
      <c r="FV250" s="59">
        <f t="shared" si="120"/>
        <v>0</v>
      </c>
      <c r="FW250" s="59">
        <f t="shared" si="120"/>
        <v>0</v>
      </c>
      <c r="FX250" s="59">
        <f t="shared" si="120"/>
        <v>0</v>
      </c>
      <c r="FY250" s="59">
        <f t="shared" si="120"/>
        <v>0</v>
      </c>
      <c r="FZ250" s="59">
        <f t="shared" si="120"/>
        <v>0</v>
      </c>
      <c r="GA250" s="59">
        <f t="shared" si="120"/>
        <v>0</v>
      </c>
      <c r="GB250" s="59">
        <f t="shared" si="120"/>
        <v>0</v>
      </c>
      <c r="GC250" s="59">
        <f t="shared" si="120"/>
        <v>0</v>
      </c>
      <c r="GD250" s="59">
        <f t="shared" si="121"/>
        <v>0</v>
      </c>
      <c r="GE250" s="59">
        <f t="shared" si="121"/>
        <v>0</v>
      </c>
      <c r="GF250" s="59">
        <f t="shared" si="121"/>
        <v>0</v>
      </c>
      <c r="GG250" s="59">
        <f t="shared" si="121"/>
        <v>0</v>
      </c>
      <c r="GH250" s="59">
        <f t="shared" si="121"/>
        <v>0</v>
      </c>
      <c r="GI250" s="59">
        <f t="shared" si="121"/>
        <v>0</v>
      </c>
      <c r="GJ250" s="59">
        <f t="shared" si="121"/>
        <v>0</v>
      </c>
      <c r="GK250" s="59">
        <f t="shared" si="121"/>
        <v>0</v>
      </c>
      <c r="GL250" s="59">
        <f t="shared" si="121"/>
        <v>0</v>
      </c>
      <c r="GM250" s="59">
        <f t="shared" si="121"/>
        <v>0</v>
      </c>
      <c r="GN250" s="59">
        <f t="shared" si="122"/>
        <v>0</v>
      </c>
      <c r="GO250" s="59">
        <f t="shared" si="122"/>
        <v>0</v>
      </c>
      <c r="GP250" s="59">
        <f t="shared" si="122"/>
        <v>0</v>
      </c>
      <c r="GQ250" s="59">
        <f t="shared" si="122"/>
        <v>0</v>
      </c>
      <c r="GR250" s="59">
        <f t="shared" si="122"/>
        <v>0</v>
      </c>
      <c r="GS250" s="59">
        <f t="shared" si="122"/>
        <v>0</v>
      </c>
      <c r="GT250" s="59">
        <f t="shared" si="122"/>
        <v>0</v>
      </c>
      <c r="GU250" s="59">
        <f t="shared" si="122"/>
        <v>0</v>
      </c>
      <c r="GV250" s="59">
        <f t="shared" si="122"/>
        <v>0</v>
      </c>
      <c r="GW250" s="59">
        <f t="shared" si="122"/>
        <v>0</v>
      </c>
      <c r="GX250" s="59">
        <f t="shared" si="122"/>
        <v>0</v>
      </c>
      <c r="GY250" s="59">
        <f t="shared" si="122"/>
        <v>0</v>
      </c>
      <c r="GZ250" s="59">
        <f t="shared" si="122"/>
        <v>0</v>
      </c>
      <c r="HA250" s="59">
        <f t="shared" si="122"/>
        <v>0</v>
      </c>
      <c r="HC250" s="17"/>
    </row>
    <row r="251" spans="1:211">
      <c r="B251" s="48">
        <v>38</v>
      </c>
      <c r="C251" s="48">
        <f t="shared" si="39"/>
        <v>0</v>
      </c>
      <c r="D251" s="48">
        <f t="shared" si="40"/>
        <v>0</v>
      </c>
      <c r="E251" s="48">
        <f t="shared" si="41"/>
        <v>0</v>
      </c>
      <c r="F251" s="59">
        <f t="shared" si="103"/>
        <v>0</v>
      </c>
      <c r="G251" s="59">
        <f t="shared" si="103"/>
        <v>0</v>
      </c>
      <c r="H251" s="59">
        <f t="shared" si="103"/>
        <v>0</v>
      </c>
      <c r="I251" s="59">
        <f t="shared" si="103"/>
        <v>0</v>
      </c>
      <c r="J251" s="59">
        <f t="shared" si="103"/>
        <v>0</v>
      </c>
      <c r="K251" s="59">
        <f t="shared" si="103"/>
        <v>0</v>
      </c>
      <c r="L251" s="59">
        <f t="shared" si="103"/>
        <v>0</v>
      </c>
      <c r="M251" s="59">
        <f t="shared" si="103"/>
        <v>0</v>
      </c>
      <c r="N251" s="59">
        <f t="shared" si="103"/>
        <v>0</v>
      </c>
      <c r="O251" s="59">
        <f t="shared" si="103"/>
        <v>0</v>
      </c>
      <c r="P251" s="59">
        <f t="shared" si="104"/>
        <v>0</v>
      </c>
      <c r="Q251" s="59">
        <f t="shared" si="104"/>
        <v>0</v>
      </c>
      <c r="R251" s="59">
        <f t="shared" si="104"/>
        <v>0</v>
      </c>
      <c r="S251" s="59">
        <f t="shared" si="104"/>
        <v>0</v>
      </c>
      <c r="T251" s="59">
        <f t="shared" si="104"/>
        <v>0</v>
      </c>
      <c r="U251" s="59">
        <f t="shared" si="104"/>
        <v>0</v>
      </c>
      <c r="V251" s="59">
        <f t="shared" si="104"/>
        <v>0</v>
      </c>
      <c r="W251" s="59">
        <f t="shared" si="104"/>
        <v>0</v>
      </c>
      <c r="X251" s="59">
        <f t="shared" si="104"/>
        <v>0</v>
      </c>
      <c r="Y251" s="59">
        <f t="shared" si="104"/>
        <v>0</v>
      </c>
      <c r="Z251" s="59">
        <f t="shared" si="105"/>
        <v>0</v>
      </c>
      <c r="AA251" s="59">
        <f t="shared" si="105"/>
        <v>0</v>
      </c>
      <c r="AB251" s="59">
        <f t="shared" si="105"/>
        <v>0</v>
      </c>
      <c r="AC251" s="59">
        <f t="shared" si="105"/>
        <v>0</v>
      </c>
      <c r="AD251" s="59">
        <f t="shared" si="105"/>
        <v>0</v>
      </c>
      <c r="AE251" s="59">
        <f t="shared" si="105"/>
        <v>0</v>
      </c>
      <c r="AF251" s="59">
        <f t="shared" si="105"/>
        <v>0</v>
      </c>
      <c r="AG251" s="59">
        <f t="shared" si="105"/>
        <v>0</v>
      </c>
      <c r="AH251" s="59">
        <f t="shared" si="105"/>
        <v>0</v>
      </c>
      <c r="AI251" s="59">
        <f t="shared" si="105"/>
        <v>0</v>
      </c>
      <c r="AJ251" s="59">
        <f t="shared" si="106"/>
        <v>0</v>
      </c>
      <c r="AK251" s="59">
        <f t="shared" si="106"/>
        <v>0</v>
      </c>
      <c r="AL251" s="59">
        <f t="shared" si="106"/>
        <v>0</v>
      </c>
      <c r="AM251" s="59">
        <f t="shared" si="106"/>
        <v>0</v>
      </c>
      <c r="AN251" s="59">
        <f t="shared" si="106"/>
        <v>0</v>
      </c>
      <c r="AO251" s="59">
        <f t="shared" si="106"/>
        <v>0</v>
      </c>
      <c r="AP251" s="59">
        <f t="shared" si="106"/>
        <v>0</v>
      </c>
      <c r="AQ251" s="59">
        <f t="shared" si="106"/>
        <v>0</v>
      </c>
      <c r="AR251" s="59">
        <f t="shared" si="106"/>
        <v>0</v>
      </c>
      <c r="AS251" s="59">
        <f t="shared" si="106"/>
        <v>0</v>
      </c>
      <c r="AT251" s="59">
        <f t="shared" si="107"/>
        <v>0</v>
      </c>
      <c r="AU251" s="59">
        <f t="shared" si="107"/>
        <v>0</v>
      </c>
      <c r="AV251" s="59">
        <f t="shared" si="107"/>
        <v>0</v>
      </c>
      <c r="AW251" s="59">
        <f t="shared" si="107"/>
        <v>0</v>
      </c>
      <c r="AX251" s="59">
        <f t="shared" si="107"/>
        <v>0</v>
      </c>
      <c r="AY251" s="59">
        <f t="shared" si="107"/>
        <v>0</v>
      </c>
      <c r="AZ251" s="59">
        <f t="shared" si="107"/>
        <v>0</v>
      </c>
      <c r="BA251" s="59">
        <f t="shared" si="107"/>
        <v>0</v>
      </c>
      <c r="BB251" s="59">
        <f t="shared" si="107"/>
        <v>0</v>
      </c>
      <c r="BC251" s="59">
        <f t="shared" si="107"/>
        <v>0</v>
      </c>
      <c r="BD251" s="59">
        <f t="shared" si="108"/>
        <v>0</v>
      </c>
      <c r="BE251" s="59">
        <f t="shared" si="108"/>
        <v>0</v>
      </c>
      <c r="BF251" s="59">
        <f t="shared" si="108"/>
        <v>0</v>
      </c>
      <c r="BG251" s="59">
        <f t="shared" si="108"/>
        <v>0</v>
      </c>
      <c r="BH251" s="59">
        <f t="shared" si="108"/>
        <v>0</v>
      </c>
      <c r="BI251" s="59">
        <f t="shared" si="108"/>
        <v>0</v>
      </c>
      <c r="BJ251" s="59">
        <f t="shared" si="108"/>
        <v>0</v>
      </c>
      <c r="BK251" s="59">
        <f t="shared" si="108"/>
        <v>0</v>
      </c>
      <c r="BL251" s="59">
        <f t="shared" si="108"/>
        <v>0</v>
      </c>
      <c r="BM251" s="59">
        <f t="shared" si="108"/>
        <v>0</v>
      </c>
      <c r="BN251" s="59">
        <f t="shared" si="109"/>
        <v>0</v>
      </c>
      <c r="BO251" s="59">
        <f t="shared" si="109"/>
        <v>0</v>
      </c>
      <c r="BP251" s="59">
        <f t="shared" si="109"/>
        <v>0</v>
      </c>
      <c r="BQ251" s="59">
        <f t="shared" si="109"/>
        <v>0</v>
      </c>
      <c r="BR251" s="59">
        <f t="shared" si="109"/>
        <v>0</v>
      </c>
      <c r="BS251" s="59">
        <f t="shared" si="109"/>
        <v>0</v>
      </c>
      <c r="BT251" s="59">
        <f t="shared" si="109"/>
        <v>0</v>
      </c>
      <c r="BU251" s="59">
        <f t="shared" si="109"/>
        <v>0</v>
      </c>
      <c r="BV251" s="59">
        <f t="shared" si="109"/>
        <v>0</v>
      </c>
      <c r="BW251" s="59">
        <f t="shared" si="109"/>
        <v>0</v>
      </c>
      <c r="BX251" s="59">
        <f t="shared" si="110"/>
        <v>0</v>
      </c>
      <c r="BY251" s="59">
        <f t="shared" si="110"/>
        <v>0</v>
      </c>
      <c r="BZ251" s="59">
        <f t="shared" si="110"/>
        <v>0</v>
      </c>
      <c r="CA251" s="59">
        <f t="shared" si="110"/>
        <v>0</v>
      </c>
      <c r="CB251" s="59">
        <f t="shared" si="110"/>
        <v>0</v>
      </c>
      <c r="CC251" s="59">
        <f t="shared" si="110"/>
        <v>0</v>
      </c>
      <c r="CD251" s="59">
        <f t="shared" si="110"/>
        <v>0</v>
      </c>
      <c r="CE251" s="59">
        <f t="shared" si="110"/>
        <v>0</v>
      </c>
      <c r="CF251" s="59">
        <f t="shared" si="110"/>
        <v>0</v>
      </c>
      <c r="CG251" s="59">
        <f t="shared" si="110"/>
        <v>0</v>
      </c>
      <c r="CH251" s="59">
        <f t="shared" si="111"/>
        <v>0</v>
      </c>
      <c r="CI251" s="59">
        <f t="shared" si="111"/>
        <v>0</v>
      </c>
      <c r="CJ251" s="59">
        <f t="shared" si="111"/>
        <v>0</v>
      </c>
      <c r="CK251" s="59">
        <f t="shared" si="111"/>
        <v>0</v>
      </c>
      <c r="CL251" s="59">
        <f t="shared" si="111"/>
        <v>0</v>
      </c>
      <c r="CM251" s="59">
        <f t="shared" si="111"/>
        <v>0</v>
      </c>
      <c r="CN251" s="59">
        <f t="shared" si="111"/>
        <v>0</v>
      </c>
      <c r="CO251" s="59">
        <f t="shared" si="111"/>
        <v>0</v>
      </c>
      <c r="CP251" s="59">
        <f t="shared" si="111"/>
        <v>0</v>
      </c>
      <c r="CQ251" s="59">
        <f t="shared" si="111"/>
        <v>0</v>
      </c>
      <c r="CR251" s="59">
        <f t="shared" si="112"/>
        <v>0</v>
      </c>
      <c r="CS251" s="59">
        <f t="shared" si="112"/>
        <v>0</v>
      </c>
      <c r="CT251" s="59">
        <f t="shared" si="112"/>
        <v>0</v>
      </c>
      <c r="CU251" s="59">
        <f t="shared" si="112"/>
        <v>0</v>
      </c>
      <c r="CV251" s="59">
        <f t="shared" si="112"/>
        <v>0</v>
      </c>
      <c r="CW251" s="59">
        <f t="shared" si="112"/>
        <v>0</v>
      </c>
      <c r="CX251" s="59">
        <f t="shared" si="112"/>
        <v>0</v>
      </c>
      <c r="CY251" s="59">
        <f t="shared" si="112"/>
        <v>0</v>
      </c>
      <c r="CZ251" s="59">
        <f t="shared" si="112"/>
        <v>0</v>
      </c>
      <c r="DA251" s="59">
        <f t="shared" si="112"/>
        <v>0</v>
      </c>
      <c r="DB251" s="59">
        <f t="shared" si="113"/>
        <v>0</v>
      </c>
      <c r="DC251" s="59">
        <f t="shared" si="113"/>
        <v>0</v>
      </c>
      <c r="DD251" s="59">
        <f t="shared" si="113"/>
        <v>0</v>
      </c>
      <c r="DE251" s="59">
        <f t="shared" si="113"/>
        <v>0</v>
      </c>
      <c r="DF251" s="59">
        <f t="shared" si="113"/>
        <v>0</v>
      </c>
      <c r="DG251" s="59">
        <f t="shared" si="113"/>
        <v>0</v>
      </c>
      <c r="DH251" s="59">
        <f t="shared" si="113"/>
        <v>0</v>
      </c>
      <c r="DI251" s="59">
        <f t="shared" si="113"/>
        <v>0</v>
      </c>
      <c r="DJ251" s="59">
        <f t="shared" si="113"/>
        <v>0</v>
      </c>
      <c r="DK251" s="59">
        <f t="shared" si="113"/>
        <v>0</v>
      </c>
      <c r="DL251" s="59">
        <f t="shared" si="114"/>
        <v>0</v>
      </c>
      <c r="DM251" s="59">
        <f t="shared" si="114"/>
        <v>0</v>
      </c>
      <c r="DN251" s="59">
        <f t="shared" si="114"/>
        <v>0</v>
      </c>
      <c r="DO251" s="59">
        <f t="shared" si="114"/>
        <v>0</v>
      </c>
      <c r="DP251" s="59">
        <f t="shared" si="114"/>
        <v>0</v>
      </c>
      <c r="DQ251" s="59">
        <f t="shared" si="114"/>
        <v>0</v>
      </c>
      <c r="DR251" s="59">
        <f t="shared" si="114"/>
        <v>0</v>
      </c>
      <c r="DS251" s="59">
        <f t="shared" si="114"/>
        <v>0</v>
      </c>
      <c r="DT251" s="59">
        <f t="shared" si="114"/>
        <v>0</v>
      </c>
      <c r="DU251" s="59">
        <f t="shared" si="114"/>
        <v>0</v>
      </c>
      <c r="DV251" s="59">
        <f t="shared" si="115"/>
        <v>0</v>
      </c>
      <c r="DW251" s="59">
        <f t="shared" si="115"/>
        <v>0</v>
      </c>
      <c r="DX251" s="59">
        <f t="shared" si="115"/>
        <v>0</v>
      </c>
      <c r="DY251" s="59">
        <f t="shared" si="115"/>
        <v>0</v>
      </c>
      <c r="DZ251" s="59">
        <f t="shared" si="115"/>
        <v>0</v>
      </c>
      <c r="EA251" s="59">
        <f t="shared" si="115"/>
        <v>0</v>
      </c>
      <c r="EB251" s="59">
        <f t="shared" si="115"/>
        <v>0</v>
      </c>
      <c r="EC251" s="59">
        <f t="shared" si="115"/>
        <v>0</v>
      </c>
      <c r="ED251" s="59">
        <f t="shared" si="115"/>
        <v>0</v>
      </c>
      <c r="EE251" s="59">
        <f t="shared" si="115"/>
        <v>0</v>
      </c>
      <c r="EF251" s="59">
        <f t="shared" si="116"/>
        <v>0</v>
      </c>
      <c r="EG251" s="59">
        <f t="shared" si="116"/>
        <v>0</v>
      </c>
      <c r="EH251" s="59">
        <f t="shared" si="116"/>
        <v>0</v>
      </c>
      <c r="EI251" s="59">
        <f t="shared" si="116"/>
        <v>0</v>
      </c>
      <c r="EJ251" s="59">
        <f t="shared" si="116"/>
        <v>0</v>
      </c>
      <c r="EK251" s="59">
        <f t="shared" si="116"/>
        <v>0</v>
      </c>
      <c r="EL251" s="59">
        <f t="shared" si="116"/>
        <v>0</v>
      </c>
      <c r="EM251" s="59">
        <f t="shared" si="116"/>
        <v>0</v>
      </c>
      <c r="EN251" s="59">
        <f t="shared" si="116"/>
        <v>0</v>
      </c>
      <c r="EO251" s="59">
        <f t="shared" si="116"/>
        <v>0</v>
      </c>
      <c r="EP251" s="59">
        <f t="shared" si="117"/>
        <v>0</v>
      </c>
      <c r="EQ251" s="59">
        <f t="shared" si="117"/>
        <v>0</v>
      </c>
      <c r="ER251" s="59">
        <f t="shared" si="117"/>
        <v>0</v>
      </c>
      <c r="ES251" s="59">
        <f t="shared" si="117"/>
        <v>0</v>
      </c>
      <c r="ET251" s="59">
        <f t="shared" si="117"/>
        <v>0</v>
      </c>
      <c r="EU251" s="59">
        <f t="shared" si="117"/>
        <v>0</v>
      </c>
      <c r="EV251" s="59">
        <f t="shared" si="117"/>
        <v>0</v>
      </c>
      <c r="EW251" s="59">
        <f t="shared" si="117"/>
        <v>0</v>
      </c>
      <c r="EX251" s="59">
        <f t="shared" si="117"/>
        <v>0</v>
      </c>
      <c r="EY251" s="59">
        <f t="shared" si="117"/>
        <v>0</v>
      </c>
      <c r="EZ251" s="59">
        <f t="shared" si="118"/>
        <v>0</v>
      </c>
      <c r="FA251" s="59">
        <f t="shared" si="118"/>
        <v>0</v>
      </c>
      <c r="FB251" s="59">
        <f t="shared" si="118"/>
        <v>0</v>
      </c>
      <c r="FC251" s="59">
        <f t="shared" si="118"/>
        <v>0</v>
      </c>
      <c r="FD251" s="59">
        <f t="shared" si="118"/>
        <v>0</v>
      </c>
      <c r="FE251" s="59">
        <f t="shared" si="118"/>
        <v>0</v>
      </c>
      <c r="FF251" s="59">
        <f t="shared" si="118"/>
        <v>0</v>
      </c>
      <c r="FG251" s="59">
        <f t="shared" si="118"/>
        <v>0</v>
      </c>
      <c r="FH251" s="59">
        <f t="shared" si="118"/>
        <v>0</v>
      </c>
      <c r="FI251" s="59">
        <f t="shared" si="118"/>
        <v>0</v>
      </c>
      <c r="FJ251" s="59">
        <f t="shared" si="119"/>
        <v>0</v>
      </c>
      <c r="FK251" s="59">
        <f t="shared" si="119"/>
        <v>0</v>
      </c>
      <c r="FL251" s="59">
        <f t="shared" si="119"/>
        <v>0</v>
      </c>
      <c r="FM251" s="59">
        <f t="shared" si="119"/>
        <v>0</v>
      </c>
      <c r="FN251" s="59">
        <f t="shared" si="119"/>
        <v>0</v>
      </c>
      <c r="FO251" s="59">
        <f t="shared" si="119"/>
        <v>0</v>
      </c>
      <c r="FP251" s="59">
        <f t="shared" si="119"/>
        <v>0</v>
      </c>
      <c r="FQ251" s="59">
        <f t="shared" si="119"/>
        <v>0</v>
      </c>
      <c r="FR251" s="59">
        <f t="shared" si="119"/>
        <v>0</v>
      </c>
      <c r="FS251" s="59">
        <f t="shared" si="119"/>
        <v>0</v>
      </c>
      <c r="FT251" s="59">
        <f t="shared" si="120"/>
        <v>0</v>
      </c>
      <c r="FU251" s="59">
        <f t="shared" si="120"/>
        <v>0</v>
      </c>
      <c r="FV251" s="59">
        <f t="shared" si="120"/>
        <v>0</v>
      </c>
      <c r="FW251" s="59">
        <f t="shared" si="120"/>
        <v>0</v>
      </c>
      <c r="FX251" s="59">
        <f t="shared" si="120"/>
        <v>0</v>
      </c>
      <c r="FY251" s="59">
        <f t="shared" si="120"/>
        <v>0</v>
      </c>
      <c r="FZ251" s="59">
        <f t="shared" si="120"/>
        <v>0</v>
      </c>
      <c r="GA251" s="59">
        <f t="shared" si="120"/>
        <v>0</v>
      </c>
      <c r="GB251" s="59">
        <f t="shared" si="120"/>
        <v>0</v>
      </c>
      <c r="GC251" s="59">
        <f t="shared" si="120"/>
        <v>0</v>
      </c>
      <c r="GD251" s="59">
        <f t="shared" si="121"/>
        <v>0</v>
      </c>
      <c r="GE251" s="59">
        <f t="shared" si="121"/>
        <v>0</v>
      </c>
      <c r="GF251" s="59">
        <f t="shared" si="121"/>
        <v>0</v>
      </c>
      <c r="GG251" s="59">
        <f t="shared" si="121"/>
        <v>0</v>
      </c>
      <c r="GH251" s="59">
        <f t="shared" si="121"/>
        <v>0</v>
      </c>
      <c r="GI251" s="59">
        <f t="shared" si="121"/>
        <v>0</v>
      </c>
      <c r="GJ251" s="59">
        <f t="shared" si="121"/>
        <v>0</v>
      </c>
      <c r="GK251" s="59">
        <f t="shared" si="121"/>
        <v>0</v>
      </c>
      <c r="GL251" s="59">
        <f t="shared" si="121"/>
        <v>0</v>
      </c>
      <c r="GM251" s="59">
        <f t="shared" si="121"/>
        <v>0</v>
      </c>
      <c r="GN251" s="59">
        <f t="shared" si="122"/>
        <v>0</v>
      </c>
      <c r="GO251" s="59">
        <f t="shared" si="122"/>
        <v>0</v>
      </c>
      <c r="GP251" s="59">
        <f t="shared" si="122"/>
        <v>0</v>
      </c>
      <c r="GQ251" s="59">
        <f t="shared" si="122"/>
        <v>0</v>
      </c>
      <c r="GR251" s="59">
        <f t="shared" si="122"/>
        <v>0</v>
      </c>
      <c r="GS251" s="59">
        <f t="shared" si="122"/>
        <v>0</v>
      </c>
      <c r="GT251" s="59">
        <f t="shared" si="122"/>
        <v>0</v>
      </c>
      <c r="GU251" s="59">
        <f t="shared" si="122"/>
        <v>0</v>
      </c>
      <c r="GV251" s="59">
        <f t="shared" si="122"/>
        <v>0</v>
      </c>
      <c r="GW251" s="59">
        <f t="shared" si="122"/>
        <v>0</v>
      </c>
      <c r="GX251" s="59">
        <f t="shared" si="122"/>
        <v>0</v>
      </c>
      <c r="GY251" s="59">
        <f t="shared" si="122"/>
        <v>0</v>
      </c>
      <c r="GZ251" s="59">
        <f t="shared" si="122"/>
        <v>0</v>
      </c>
      <c r="HA251" s="59">
        <f t="shared" si="122"/>
        <v>0</v>
      </c>
      <c r="HC251" s="17"/>
    </row>
    <row r="252" spans="1:211">
      <c r="B252" s="48">
        <v>39</v>
      </c>
      <c r="E252" s="48" t="s">
        <v>673</v>
      </c>
      <c r="F252" s="59">
        <f t="shared" si="103"/>
        <v>0</v>
      </c>
      <c r="G252" s="59">
        <f t="shared" si="103"/>
        <v>0</v>
      </c>
      <c r="H252" s="59">
        <f t="shared" si="103"/>
        <v>5778.1155393261461</v>
      </c>
      <c r="I252" s="59">
        <f t="shared" si="103"/>
        <v>5758.8311063494339</v>
      </c>
      <c r="J252" s="59">
        <f t="shared" si="103"/>
        <v>5747.4130513354448</v>
      </c>
      <c r="K252" s="59">
        <f t="shared" si="103"/>
        <v>5754.7049276666012</v>
      </c>
      <c r="L252" s="59">
        <f t="shared" si="103"/>
        <v>5786.4252509909584</v>
      </c>
      <c r="M252" s="59">
        <f t="shared" si="103"/>
        <v>5903.7904472911332</v>
      </c>
      <c r="N252" s="59">
        <f t="shared" si="103"/>
        <v>6146.2243469845062</v>
      </c>
      <c r="O252" s="59">
        <f t="shared" si="103"/>
        <v>6407.2372931964474</v>
      </c>
      <c r="P252" s="59">
        <f t="shared" si="104"/>
        <v>6443.6436141965087</v>
      </c>
      <c r="Q252" s="59">
        <f t="shared" si="104"/>
        <v>6892.7240398853946</v>
      </c>
      <c r="R252" s="59">
        <f t="shared" si="104"/>
        <v>6985.1661250021161</v>
      </c>
      <c r="S252" s="59">
        <f t="shared" si="104"/>
        <v>6845.5967023749035</v>
      </c>
      <c r="T252" s="59">
        <f t="shared" si="104"/>
        <v>6920.8789410447516</v>
      </c>
      <c r="U252" s="59">
        <f t="shared" si="104"/>
        <v>7092.1089293528421</v>
      </c>
      <c r="V252" s="59">
        <f t="shared" si="104"/>
        <v>7077.6082101188476</v>
      </c>
      <c r="W252" s="59">
        <f t="shared" si="104"/>
        <v>7050.5103812140487</v>
      </c>
      <c r="X252" s="59">
        <f t="shared" si="104"/>
        <v>6428.8793110641354</v>
      </c>
      <c r="Y252" s="59">
        <f t="shared" si="104"/>
        <v>6592.8302200065573</v>
      </c>
      <c r="Z252" s="59">
        <f t="shared" si="105"/>
        <v>6039.310831542799</v>
      </c>
      <c r="AA252" s="59">
        <f t="shared" si="105"/>
        <v>6515.4621241082023</v>
      </c>
      <c r="AB252" s="59">
        <f t="shared" si="105"/>
        <v>6511.0365222990695</v>
      </c>
      <c r="AC252" s="59">
        <f t="shared" si="105"/>
        <v>6442.6435375056844</v>
      </c>
      <c r="AD252" s="59">
        <f t="shared" si="105"/>
        <v>6241.1661794077754</v>
      </c>
      <c r="AE252" s="59">
        <f t="shared" si="105"/>
        <v>6071.0018659581565</v>
      </c>
      <c r="AF252" s="59">
        <f t="shared" si="105"/>
        <v>0</v>
      </c>
      <c r="AG252" s="59">
        <f t="shared" si="105"/>
        <v>2605.8330829370652</v>
      </c>
      <c r="AH252" s="59">
        <f t="shared" si="105"/>
        <v>2597.8591268107234</v>
      </c>
      <c r="AI252" s="59">
        <f t="shared" si="105"/>
        <v>2586.0772924330995</v>
      </c>
      <c r="AJ252" s="59">
        <f t="shared" si="106"/>
        <v>2579.5892686631182</v>
      </c>
      <c r="AK252" s="59">
        <f t="shared" si="106"/>
        <v>2131.2019357938148</v>
      </c>
      <c r="AL252" s="59">
        <f t="shared" si="106"/>
        <v>2596.0465369064732</v>
      </c>
      <c r="AM252" s="59">
        <f t="shared" si="106"/>
        <v>2163.6658708781833</v>
      </c>
      <c r="AN252" s="59">
        <f t="shared" si="106"/>
        <v>2639.816208906861</v>
      </c>
      <c r="AO252" s="59">
        <f t="shared" si="106"/>
        <v>2644.6728647995551</v>
      </c>
      <c r="AP252" s="59">
        <f t="shared" si="106"/>
        <v>2769.9017725264557</v>
      </c>
      <c r="AQ252" s="59">
        <f t="shared" si="106"/>
        <v>2807.9661605156975</v>
      </c>
      <c r="AR252" s="59">
        <f t="shared" si="106"/>
        <v>2930.4822016447815</v>
      </c>
      <c r="AS252" s="59">
        <f t="shared" si="106"/>
        <v>2801.1689483747605</v>
      </c>
      <c r="AT252" s="59">
        <f t="shared" si="107"/>
        <v>2836.5144515076281</v>
      </c>
      <c r="AU252" s="59">
        <f t="shared" si="107"/>
        <v>2829.7172393666888</v>
      </c>
      <c r="AV252" s="59">
        <f t="shared" si="107"/>
        <v>2828.3577969385042</v>
      </c>
      <c r="AW252" s="59">
        <f t="shared" si="107"/>
        <v>2814.0104728924853</v>
      </c>
      <c r="AX252" s="59">
        <f t="shared" si="107"/>
        <v>2809.9321456079238</v>
      </c>
      <c r="AY252" s="59">
        <f t="shared" si="107"/>
        <v>2817.9477758068206</v>
      </c>
      <c r="AZ252" s="59">
        <f t="shared" si="107"/>
        <v>2373.9766052449982</v>
      </c>
      <c r="BA252" s="59">
        <f t="shared" si="107"/>
        <v>2816.1228150848187</v>
      </c>
      <c r="BB252" s="59">
        <f t="shared" si="107"/>
        <v>2578.5180853664019</v>
      </c>
      <c r="BC252" s="59">
        <f t="shared" si="107"/>
        <v>2412.0501272529841</v>
      </c>
      <c r="BD252" s="59">
        <f t="shared" si="108"/>
        <v>2614.1724359489708</v>
      </c>
      <c r="BE252" s="59">
        <f t="shared" si="108"/>
        <v>0</v>
      </c>
      <c r="BF252" s="59">
        <f t="shared" si="108"/>
        <v>0</v>
      </c>
      <c r="BG252" s="59">
        <f t="shared" si="108"/>
        <v>2378.9483035154781</v>
      </c>
      <c r="BH252" s="59">
        <f t="shared" si="108"/>
        <v>1975.4669754579127</v>
      </c>
      <c r="BI252" s="59">
        <f t="shared" si="108"/>
        <v>2375.0643881521742</v>
      </c>
      <c r="BJ252" s="59">
        <f t="shared" si="108"/>
        <v>1990.2810517760115</v>
      </c>
      <c r="BK252" s="59">
        <f t="shared" si="108"/>
        <v>2035.1705276872522</v>
      </c>
      <c r="BL252" s="59">
        <f t="shared" si="108"/>
        <v>2579.2936361662296</v>
      </c>
      <c r="BM252" s="59">
        <f t="shared" si="108"/>
        <v>2201.4477756210886</v>
      </c>
      <c r="BN252" s="59">
        <f t="shared" si="109"/>
        <v>2903.0529775149221</v>
      </c>
      <c r="BO252" s="59">
        <f t="shared" si="109"/>
        <v>3431.5299025435434</v>
      </c>
      <c r="BP252" s="59">
        <f t="shared" si="109"/>
        <v>3452.6032345345957</v>
      </c>
      <c r="BQ252" s="59">
        <f t="shared" si="109"/>
        <v>3639.1544135745339</v>
      </c>
      <c r="BR252" s="59">
        <f t="shared" si="109"/>
        <v>3786.9757934915006</v>
      </c>
      <c r="BS252" s="59">
        <f t="shared" si="109"/>
        <v>3467.2963862981351</v>
      </c>
      <c r="BT252" s="59">
        <f t="shared" si="109"/>
        <v>3437.1962203484768</v>
      </c>
      <c r="BU252" s="59">
        <f t="shared" si="109"/>
        <v>3431.3053031596628</v>
      </c>
      <c r="BV252" s="59">
        <f t="shared" si="109"/>
        <v>3249.7593829148927</v>
      </c>
      <c r="BW252" s="59">
        <f t="shared" si="109"/>
        <v>2992.3792335205926</v>
      </c>
      <c r="BX252" s="59">
        <f t="shared" si="110"/>
        <v>2733.0018287605644</v>
      </c>
      <c r="BY252" s="59">
        <f t="shared" si="110"/>
        <v>2420.3850000888438</v>
      </c>
      <c r="BZ252" s="59">
        <f t="shared" si="110"/>
        <v>2378.063376674525</v>
      </c>
      <c r="CA252" s="59">
        <f t="shared" si="110"/>
        <v>2885.3066631855645</v>
      </c>
      <c r="CB252" s="59">
        <f t="shared" si="110"/>
        <v>2243.2043369484468</v>
      </c>
      <c r="CC252" s="59">
        <f t="shared" si="110"/>
        <v>2234.5997960048176</v>
      </c>
      <c r="CD252" s="59">
        <f t="shared" si="110"/>
        <v>2697.4016616286617</v>
      </c>
      <c r="CE252" s="59">
        <f t="shared" si="110"/>
        <v>0</v>
      </c>
      <c r="CF252" s="59">
        <f t="shared" si="110"/>
        <v>1003.5491491751092</v>
      </c>
      <c r="CG252" s="59">
        <f t="shared" si="110"/>
        <v>1076.3305083317173</v>
      </c>
      <c r="CH252" s="59">
        <f t="shared" si="111"/>
        <v>985.55954052757852</v>
      </c>
      <c r="CI252" s="59">
        <f t="shared" si="111"/>
        <v>1279.3591612442574</v>
      </c>
      <c r="CJ252" s="59">
        <f t="shared" si="111"/>
        <v>995.07929613239207</v>
      </c>
      <c r="CK252" s="59">
        <f t="shared" si="111"/>
        <v>1478.7598327786313</v>
      </c>
      <c r="CL252" s="59">
        <f t="shared" si="111"/>
        <v>1008.2205729382008</v>
      </c>
      <c r="CM252" s="59">
        <f t="shared" si="111"/>
        <v>1300.3795063518978</v>
      </c>
      <c r="CN252" s="59">
        <f t="shared" si="111"/>
        <v>1567.3705768344571</v>
      </c>
      <c r="CO252" s="59">
        <f t="shared" si="111"/>
        <v>2086.0754402178127</v>
      </c>
      <c r="CP252" s="59">
        <f t="shared" si="111"/>
        <v>1977.0225673749042</v>
      </c>
      <c r="CQ252" s="59">
        <f t="shared" si="111"/>
        <v>1948.3368123036996</v>
      </c>
      <c r="CR252" s="59">
        <f t="shared" si="112"/>
        <v>1853.4180440021676</v>
      </c>
      <c r="CS252" s="59">
        <f t="shared" si="112"/>
        <v>1582.0641520593767</v>
      </c>
      <c r="CT252" s="59">
        <f t="shared" si="112"/>
        <v>1577.7929687838923</v>
      </c>
      <c r="CU252" s="59">
        <f t="shared" si="112"/>
        <v>1547.1620240876578</v>
      </c>
      <c r="CV252" s="59">
        <f t="shared" si="112"/>
        <v>1435.6863197568057</v>
      </c>
      <c r="CW252" s="59">
        <f t="shared" si="112"/>
        <v>1315.8350726676067</v>
      </c>
      <c r="CX252" s="59">
        <f t="shared" si="112"/>
        <v>1087.2615877231115</v>
      </c>
      <c r="CY252" s="59">
        <f t="shared" si="112"/>
        <v>1074.974468801742</v>
      </c>
      <c r="CZ252" s="59">
        <f t="shared" si="112"/>
        <v>1386.1674211607228</v>
      </c>
      <c r="DA252" s="59">
        <f t="shared" si="112"/>
        <v>1063.3682746228471</v>
      </c>
      <c r="DB252" s="59">
        <f t="shared" si="113"/>
        <v>1259.4269417596313</v>
      </c>
      <c r="DC252" s="59">
        <f t="shared" si="113"/>
        <v>1020.9657658230343</v>
      </c>
      <c r="DD252" s="59">
        <f t="shared" si="113"/>
        <v>0</v>
      </c>
      <c r="DE252" s="59">
        <f t="shared" si="113"/>
        <v>0</v>
      </c>
      <c r="DF252" s="59">
        <f t="shared" si="113"/>
        <v>3604.9442443620956</v>
      </c>
      <c r="DG252" s="59">
        <f t="shared" si="113"/>
        <v>3555.3382331207458</v>
      </c>
      <c r="DH252" s="59">
        <f t="shared" si="113"/>
        <v>4087.4969736571907</v>
      </c>
      <c r="DI252" s="59">
        <f t="shared" si="113"/>
        <v>3567.6326164625207</v>
      </c>
      <c r="DJ252" s="59">
        <f t="shared" si="113"/>
        <v>3642.8230623482941</v>
      </c>
      <c r="DK252" s="59">
        <f t="shared" si="113"/>
        <v>4303.0564190990426</v>
      </c>
      <c r="DL252" s="59">
        <f t="shared" si="114"/>
        <v>3892.865092362681</v>
      </c>
      <c r="DM252" s="59">
        <f t="shared" si="114"/>
        <v>4645.5060422103961</v>
      </c>
      <c r="DN252" s="59">
        <f t="shared" si="114"/>
        <v>4953.2545336679914</v>
      </c>
      <c r="DO252" s="59">
        <f t="shared" si="114"/>
        <v>6029.1471562880624</v>
      </c>
      <c r="DP252" s="59">
        <f t="shared" si="114"/>
        <v>6231.3320337527039</v>
      </c>
      <c r="DQ252" s="59">
        <f t="shared" si="114"/>
        <v>6808.6867036399726</v>
      </c>
      <c r="DR252" s="59">
        <f t="shared" si="114"/>
        <v>6607.0552302694414</v>
      </c>
      <c r="DS252" s="59">
        <f t="shared" si="114"/>
        <v>5845.1692810067325</v>
      </c>
      <c r="DT252" s="59">
        <f t="shared" si="114"/>
        <v>5814.3552526344902</v>
      </c>
      <c r="DU252" s="59">
        <f t="shared" si="114"/>
        <v>5676.3238793565988</v>
      </c>
      <c r="DV252" s="59">
        <f t="shared" si="115"/>
        <v>4436.3926414531707</v>
      </c>
      <c r="DW252" s="59">
        <f t="shared" si="115"/>
        <v>5334.8266011048163</v>
      </c>
      <c r="DX252" s="59">
        <f t="shared" si="115"/>
        <v>4189.0513410065141</v>
      </c>
      <c r="DY252" s="59">
        <f t="shared" si="115"/>
        <v>4562.437300747868</v>
      </c>
      <c r="DZ252" s="59">
        <f t="shared" si="115"/>
        <v>3912.1374974828277</v>
      </c>
      <c r="EA252" s="59">
        <f t="shared" si="115"/>
        <v>3894.9872164177582</v>
      </c>
      <c r="EB252" s="59">
        <f t="shared" si="115"/>
        <v>3912.2376346204737</v>
      </c>
      <c r="EC252" s="59">
        <f t="shared" si="115"/>
        <v>4245.6426073346429</v>
      </c>
      <c r="ED252" s="59">
        <f t="shared" si="115"/>
        <v>0</v>
      </c>
      <c r="EE252" s="59">
        <f t="shared" si="115"/>
        <v>1725.1183030250027</v>
      </c>
      <c r="EF252" s="59">
        <f t="shared" si="116"/>
        <v>1983.4193618039665</v>
      </c>
      <c r="EG252" s="59">
        <f t="shared" si="116"/>
        <v>1674.6988276193156</v>
      </c>
      <c r="EH252" s="59">
        <f t="shared" si="116"/>
        <v>1865.0880539607297</v>
      </c>
      <c r="EI252" s="59">
        <f t="shared" si="116"/>
        <v>1679.5429764684586</v>
      </c>
      <c r="EJ252" s="59">
        <f t="shared" si="116"/>
        <v>2053.7956124366524</v>
      </c>
      <c r="EK252" s="59">
        <f t="shared" si="116"/>
        <v>1697.6545818230866</v>
      </c>
      <c r="EL252" s="59">
        <f t="shared" si="116"/>
        <v>1692.4916847485115</v>
      </c>
      <c r="EM252" s="59">
        <f t="shared" si="116"/>
        <v>2077.3333009693379</v>
      </c>
      <c r="EN252" s="59">
        <f t="shared" si="116"/>
        <v>2525.6274514727111</v>
      </c>
      <c r="EO252" s="59">
        <f t="shared" si="116"/>
        <v>2538.8965777341145</v>
      </c>
      <c r="EP252" s="59">
        <f t="shared" si="117"/>
        <v>2856.0258010432608</v>
      </c>
      <c r="EQ252" s="59">
        <f t="shared" si="117"/>
        <v>2742.8945027433419</v>
      </c>
      <c r="ER252" s="59">
        <f t="shared" si="117"/>
        <v>2506.9052043970969</v>
      </c>
      <c r="ES252" s="59">
        <f t="shared" si="117"/>
        <v>2480.7658513425331</v>
      </c>
      <c r="ET252" s="59">
        <f t="shared" si="117"/>
        <v>2475.3077138050007</v>
      </c>
      <c r="EU252" s="59">
        <f t="shared" si="117"/>
        <v>1976.5698259971348</v>
      </c>
      <c r="EV252" s="59">
        <f t="shared" si="117"/>
        <v>2485.016922780087</v>
      </c>
      <c r="EW252" s="59">
        <f t="shared" si="117"/>
        <v>1752.6401935020506</v>
      </c>
      <c r="EX252" s="59">
        <f t="shared" si="117"/>
        <v>2097.1814567146607</v>
      </c>
      <c r="EY252" s="59">
        <f t="shared" si="117"/>
        <v>1729.998226755102</v>
      </c>
      <c r="EZ252" s="59">
        <f t="shared" si="118"/>
        <v>2056.5843728764958</v>
      </c>
      <c r="FA252" s="59">
        <f t="shared" si="118"/>
        <v>1772.5786824487925</v>
      </c>
      <c r="FB252" s="59">
        <f t="shared" si="118"/>
        <v>2447.6569433300879</v>
      </c>
      <c r="FC252" s="59">
        <f t="shared" si="118"/>
        <v>0</v>
      </c>
      <c r="FD252" s="59">
        <f t="shared" si="118"/>
        <v>0</v>
      </c>
      <c r="FE252" s="59">
        <f t="shared" si="118"/>
        <v>2955.5949958007168</v>
      </c>
      <c r="FF252" s="59">
        <f t="shared" si="118"/>
        <v>2353.6873728613946</v>
      </c>
      <c r="FG252" s="59">
        <f t="shared" si="118"/>
        <v>2617.6615946092352</v>
      </c>
      <c r="FH252" s="59">
        <f t="shared" si="118"/>
        <v>2365.2245108345442</v>
      </c>
      <c r="FI252" s="59">
        <f t="shared" si="118"/>
        <v>2400.3507768188965</v>
      </c>
      <c r="FJ252" s="59">
        <f t="shared" si="119"/>
        <v>3021.9963056339193</v>
      </c>
      <c r="FK252" s="59">
        <f t="shared" si="119"/>
        <v>2584.8443013405358</v>
      </c>
      <c r="FL252" s="59">
        <f t="shared" si="119"/>
        <v>2689.1104464831965</v>
      </c>
      <c r="FM252" s="59">
        <f t="shared" si="119"/>
        <v>3966.9806504380795</v>
      </c>
      <c r="FN252" s="59">
        <f t="shared" si="119"/>
        <v>4050.5939499751953</v>
      </c>
      <c r="FO252" s="59">
        <f t="shared" si="119"/>
        <v>4075.1223790955214</v>
      </c>
      <c r="FP252" s="59">
        <f t="shared" si="119"/>
        <v>4409.3695774681082</v>
      </c>
      <c r="FQ252" s="59">
        <f t="shared" si="119"/>
        <v>4200.5953344384316</v>
      </c>
      <c r="FR252" s="59">
        <f t="shared" si="119"/>
        <v>4030.2023135523887</v>
      </c>
      <c r="FS252" s="59">
        <f t="shared" si="119"/>
        <v>4017.0610367465761</v>
      </c>
      <c r="FT252" s="59">
        <f t="shared" si="120"/>
        <v>4012.6850013323074</v>
      </c>
      <c r="FU252" s="59">
        <f t="shared" si="120"/>
        <v>3093.3365757451588</v>
      </c>
      <c r="FV252" s="59">
        <f t="shared" si="120"/>
        <v>3330.8376969809665</v>
      </c>
      <c r="FW252" s="59">
        <f t="shared" si="120"/>
        <v>3032.7092478567297</v>
      </c>
      <c r="FX252" s="59">
        <f t="shared" si="120"/>
        <v>3291.3887037200993</v>
      </c>
      <c r="FY252" s="59">
        <f t="shared" si="120"/>
        <v>3121.0258504518583</v>
      </c>
      <c r="FZ252" s="59">
        <f t="shared" si="120"/>
        <v>2671.7969010571978</v>
      </c>
      <c r="GA252" s="59">
        <f t="shared" si="120"/>
        <v>3016.4333059329151</v>
      </c>
      <c r="GB252" s="59">
        <f t="shared" si="120"/>
        <v>2542.5353606434501</v>
      </c>
      <c r="GC252" s="59">
        <f t="shared" si="120"/>
        <v>0</v>
      </c>
      <c r="GD252" s="59">
        <f t="shared" si="121"/>
        <v>1142.6148662006367</v>
      </c>
      <c r="GE252" s="59">
        <f t="shared" si="121"/>
        <v>1194.4997371764748</v>
      </c>
      <c r="GF252" s="59">
        <f t="shared" si="121"/>
        <v>1039.6864165180461</v>
      </c>
      <c r="GG252" s="59">
        <f t="shared" si="121"/>
        <v>1296.1855103720829</v>
      </c>
      <c r="GH252" s="59">
        <f t="shared" si="121"/>
        <v>1412.4646630188063</v>
      </c>
      <c r="GI252" s="59">
        <f t="shared" si="121"/>
        <v>1319.7123208953385</v>
      </c>
      <c r="GJ252" s="59">
        <f t="shared" si="121"/>
        <v>1061.933864650852</v>
      </c>
      <c r="GK252" s="59">
        <f t="shared" si="121"/>
        <v>1309.0110239459482</v>
      </c>
      <c r="GL252" s="59">
        <f t="shared" si="121"/>
        <v>1646.3477105687398</v>
      </c>
      <c r="GM252" s="59">
        <f t="shared" si="121"/>
        <v>2153.0743162391391</v>
      </c>
      <c r="GN252" s="59">
        <f t="shared" si="122"/>
        <v>2320.2455318999669</v>
      </c>
      <c r="GO252" s="59">
        <f t="shared" si="122"/>
        <v>2080.5516622748878</v>
      </c>
      <c r="GP252" s="59">
        <f t="shared" si="122"/>
        <v>2074.499256380363</v>
      </c>
      <c r="GQ252" s="59">
        <f t="shared" si="122"/>
        <v>1843.767428859358</v>
      </c>
      <c r="GR252" s="59">
        <f t="shared" si="122"/>
        <v>1640.0331167420327</v>
      </c>
      <c r="GS252" s="59">
        <f t="shared" si="122"/>
        <v>1640.560852082559</v>
      </c>
      <c r="GT252" s="59">
        <f t="shared" si="122"/>
        <v>1344.2719009749446</v>
      </c>
      <c r="GU252" s="59">
        <f t="shared" si="122"/>
        <v>1068.1670187541213</v>
      </c>
      <c r="GV252" s="59">
        <f t="shared" si="122"/>
        <v>1101.5499757082787</v>
      </c>
      <c r="GW252" s="59">
        <f t="shared" si="122"/>
        <v>1321.7199161953872</v>
      </c>
      <c r="GX252" s="59">
        <f t="shared" si="122"/>
        <v>1103.5125218869907</v>
      </c>
      <c r="GY252" s="59">
        <f t="shared" si="122"/>
        <v>1299.7009781771192</v>
      </c>
      <c r="GZ252" s="59">
        <f t="shared" si="122"/>
        <v>1088.2977883408691</v>
      </c>
      <c r="HA252" s="59">
        <f t="shared" si="122"/>
        <v>1061.933864650852</v>
      </c>
    </row>
    <row r="253" spans="1:211"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  <c r="CJ253" s="59"/>
      <c r="CK253" s="59"/>
      <c r="CL253" s="59"/>
      <c r="CM253" s="59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59"/>
      <c r="DC253" s="59"/>
      <c r="DD253" s="59"/>
      <c r="DE253" s="59"/>
      <c r="DF253" s="59"/>
      <c r="DG253" s="59"/>
      <c r="DH253" s="59"/>
      <c r="DI253" s="59"/>
      <c r="DJ253" s="59"/>
      <c r="DK253" s="59"/>
      <c r="DL253" s="59"/>
      <c r="DM253" s="59"/>
      <c r="DN253" s="59"/>
      <c r="DO253" s="59"/>
      <c r="DP253" s="59"/>
      <c r="DQ253" s="59"/>
      <c r="DR253" s="59"/>
      <c r="DS253" s="59"/>
      <c r="DT253" s="59"/>
      <c r="DU253" s="59"/>
      <c r="DV253" s="59"/>
      <c r="DW253" s="59"/>
      <c r="DX253" s="59"/>
      <c r="DY253" s="59"/>
      <c r="DZ253" s="59"/>
      <c r="EA253" s="59"/>
      <c r="EB253" s="59"/>
      <c r="EC253" s="59"/>
      <c r="ED253" s="59"/>
      <c r="EE253" s="59"/>
      <c r="EF253" s="59"/>
      <c r="EG253" s="59"/>
      <c r="EH253" s="59"/>
      <c r="EI253" s="59"/>
      <c r="EJ253" s="59"/>
      <c r="EK253" s="59"/>
      <c r="EL253" s="59"/>
      <c r="EM253" s="59"/>
      <c r="EN253" s="59"/>
      <c r="EO253" s="59"/>
      <c r="EP253" s="59"/>
      <c r="EQ253" s="59"/>
      <c r="ER253" s="59"/>
      <c r="ES253" s="59"/>
      <c r="ET253" s="59"/>
      <c r="EU253" s="59"/>
      <c r="EV253" s="59"/>
      <c r="EW253" s="59"/>
      <c r="EX253" s="59"/>
      <c r="EY253" s="59"/>
      <c r="EZ253" s="59"/>
      <c r="FA253" s="59"/>
      <c r="FB253" s="59"/>
      <c r="FC253" s="59"/>
      <c r="FD253" s="59"/>
      <c r="FE253" s="59"/>
      <c r="FF253" s="59"/>
      <c r="FG253" s="59"/>
      <c r="FH253" s="59"/>
      <c r="FI253" s="59"/>
      <c r="FJ253" s="59"/>
      <c r="FK253" s="59"/>
      <c r="FL253" s="59"/>
      <c r="FM253" s="59"/>
      <c r="FN253" s="59"/>
      <c r="FO253" s="59"/>
      <c r="FP253" s="59"/>
      <c r="FQ253" s="59"/>
      <c r="FR253" s="59"/>
      <c r="FS253" s="59"/>
      <c r="FT253" s="59"/>
      <c r="FU253" s="59"/>
      <c r="FV253" s="59"/>
      <c r="FW253" s="59"/>
      <c r="FX253" s="59"/>
      <c r="FY253" s="59"/>
      <c r="FZ253" s="59"/>
      <c r="GA253" s="59"/>
      <c r="GB253" s="59"/>
      <c r="GC253" s="59"/>
      <c r="GD253" s="59"/>
      <c r="GE253" s="59"/>
      <c r="GF253" s="59"/>
      <c r="GG253" s="59"/>
      <c r="GH253" s="59"/>
      <c r="GI253" s="59"/>
      <c r="GJ253" s="59"/>
      <c r="GK253" s="59"/>
      <c r="GL253" s="59"/>
      <c r="GM253" s="59"/>
      <c r="GN253" s="59"/>
      <c r="GO253" s="59"/>
      <c r="GP253" s="59"/>
      <c r="GQ253" s="59"/>
      <c r="GR253" s="59"/>
      <c r="GS253" s="59"/>
      <c r="GT253" s="59"/>
      <c r="GU253" s="59"/>
      <c r="GV253" s="59"/>
      <c r="GW253" s="59"/>
      <c r="GX253" s="59"/>
      <c r="GY253" s="59"/>
      <c r="GZ253" s="59"/>
      <c r="HA253" s="59"/>
    </row>
    <row r="254" spans="1:211"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  <c r="CS254" s="62"/>
      <c r="CT254" s="62"/>
      <c r="CU254" s="62"/>
      <c r="CV254" s="62"/>
      <c r="CW254" s="62"/>
      <c r="CX254" s="62"/>
      <c r="CY254" s="62"/>
      <c r="CZ254" s="62"/>
      <c r="DA254" s="62"/>
      <c r="DB254" s="62"/>
      <c r="DC254" s="62"/>
      <c r="DD254" s="62"/>
      <c r="DE254" s="62"/>
      <c r="DF254" s="62"/>
      <c r="DG254" s="62"/>
      <c r="DH254" s="62"/>
      <c r="DI254" s="62"/>
      <c r="DJ254" s="62"/>
      <c r="DK254" s="62"/>
      <c r="DL254" s="62"/>
      <c r="DM254" s="62"/>
      <c r="DN254" s="62"/>
      <c r="DO254" s="62"/>
      <c r="DP254" s="62"/>
      <c r="DQ254" s="62"/>
      <c r="DR254" s="62"/>
      <c r="DS254" s="62"/>
      <c r="DT254" s="62"/>
      <c r="DU254" s="62"/>
      <c r="DV254" s="62"/>
      <c r="DW254" s="62"/>
      <c r="DX254" s="62"/>
      <c r="DY254" s="62"/>
      <c r="DZ254" s="62"/>
      <c r="EA254" s="62"/>
      <c r="EB254" s="62"/>
      <c r="EC254" s="62"/>
      <c r="ED254" s="62"/>
      <c r="EE254" s="62"/>
      <c r="EF254" s="62"/>
      <c r="EG254" s="62"/>
      <c r="EH254" s="62"/>
      <c r="EI254" s="62"/>
      <c r="EJ254" s="62"/>
      <c r="EK254" s="62"/>
      <c r="EL254" s="62"/>
      <c r="EM254" s="62"/>
      <c r="EN254" s="62"/>
      <c r="EO254" s="62"/>
      <c r="EP254" s="62"/>
      <c r="EQ254" s="62"/>
      <c r="ER254" s="62"/>
      <c r="ES254" s="62"/>
      <c r="ET254" s="62"/>
      <c r="EU254" s="62"/>
      <c r="EV254" s="62"/>
      <c r="EW254" s="62"/>
      <c r="EX254" s="62"/>
      <c r="EY254" s="62"/>
      <c r="EZ254" s="62"/>
      <c r="FA254" s="62"/>
      <c r="FB254" s="62"/>
      <c r="FC254" s="62"/>
      <c r="FD254" s="62"/>
      <c r="FE254" s="62"/>
      <c r="FF254" s="62"/>
      <c r="FG254" s="62"/>
      <c r="FH254" s="62"/>
      <c r="FI254" s="62"/>
      <c r="FJ254" s="62"/>
      <c r="FK254" s="62"/>
      <c r="FL254" s="62"/>
      <c r="FM254" s="62"/>
      <c r="FN254" s="62"/>
      <c r="FO254" s="62"/>
      <c r="FP254" s="62"/>
      <c r="FQ254" s="62"/>
      <c r="FR254" s="62"/>
      <c r="FS254" s="62"/>
      <c r="FT254" s="62"/>
      <c r="FU254" s="62"/>
      <c r="FV254" s="62"/>
      <c r="FW254" s="62"/>
      <c r="FX254" s="62"/>
      <c r="FY254" s="62"/>
      <c r="FZ254" s="62"/>
      <c r="GA254" s="62"/>
      <c r="GB254" s="62"/>
      <c r="GC254" s="62"/>
      <c r="GD254" s="62"/>
      <c r="GE254" s="62"/>
      <c r="GF254" s="62"/>
      <c r="GG254" s="62"/>
      <c r="GH254" s="62"/>
      <c r="GI254" s="62"/>
      <c r="GJ254" s="62"/>
      <c r="GK254" s="62"/>
      <c r="GL254" s="62"/>
      <c r="GM254" s="62"/>
      <c r="GN254" s="62"/>
      <c r="GO254" s="62"/>
      <c r="GP254" s="62"/>
      <c r="GQ254" s="62"/>
      <c r="GR254" s="62"/>
      <c r="GS254" s="62"/>
      <c r="GT254" s="62"/>
      <c r="GU254" s="62"/>
      <c r="GV254" s="62"/>
      <c r="GW254" s="62"/>
      <c r="GX254" s="62"/>
      <c r="GY254" s="62"/>
      <c r="GZ254" s="62"/>
      <c r="HA254" s="62"/>
    </row>
    <row r="255" spans="1:211"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2"/>
      <c r="BZ255" s="62"/>
      <c r="CA255" s="62"/>
      <c r="CB255" s="62"/>
      <c r="CC255" s="62"/>
      <c r="CD255" s="62"/>
      <c r="CE255" s="62"/>
      <c r="CF255" s="62"/>
      <c r="CG255" s="62"/>
      <c r="CH255" s="62"/>
      <c r="CI255" s="62"/>
      <c r="CJ255" s="62"/>
      <c r="CK255" s="62"/>
      <c r="CL255" s="62"/>
      <c r="CM255" s="62"/>
      <c r="CN255" s="62"/>
      <c r="CO255" s="62"/>
      <c r="CP255" s="62"/>
      <c r="CQ255" s="62"/>
      <c r="CR255" s="62"/>
      <c r="CS255" s="62"/>
      <c r="CT255" s="62"/>
      <c r="CU255" s="62"/>
      <c r="CV255" s="62"/>
      <c r="CW255" s="62"/>
      <c r="CX255" s="62"/>
      <c r="CY255" s="62"/>
      <c r="CZ255" s="62"/>
      <c r="DA255" s="62"/>
      <c r="DB255" s="62"/>
      <c r="DC255" s="62"/>
      <c r="DD255" s="62"/>
      <c r="DE255" s="62"/>
      <c r="DF255" s="62"/>
      <c r="DG255" s="62"/>
      <c r="DH255" s="62"/>
      <c r="DI255" s="62"/>
      <c r="DJ255" s="62"/>
      <c r="DK255" s="62"/>
      <c r="DL255" s="62"/>
      <c r="DM255" s="62"/>
      <c r="DN255" s="62"/>
      <c r="DO255" s="62"/>
      <c r="DP255" s="62"/>
      <c r="DQ255" s="62"/>
      <c r="DR255" s="62"/>
      <c r="DS255" s="62"/>
      <c r="DT255" s="62"/>
      <c r="DU255" s="62"/>
      <c r="DV255" s="62"/>
      <c r="DW255" s="62"/>
      <c r="DX255" s="62"/>
      <c r="DY255" s="62"/>
      <c r="DZ255" s="62"/>
      <c r="EA255" s="62"/>
      <c r="EB255" s="62"/>
      <c r="EC255" s="62"/>
      <c r="ED255" s="62"/>
      <c r="EE255" s="62"/>
      <c r="EF255" s="62"/>
      <c r="EG255" s="62"/>
      <c r="EH255" s="62"/>
      <c r="EI255" s="62"/>
      <c r="EJ255" s="62"/>
      <c r="EK255" s="62"/>
      <c r="EL255" s="62"/>
      <c r="EM255" s="62"/>
      <c r="EN255" s="62"/>
      <c r="EO255" s="62"/>
      <c r="EP255" s="62"/>
      <c r="EQ255" s="62"/>
      <c r="ER255" s="62"/>
      <c r="ES255" s="62"/>
      <c r="ET255" s="62"/>
      <c r="EU255" s="62"/>
      <c r="EV255" s="62"/>
      <c r="EW255" s="62"/>
      <c r="EX255" s="62"/>
      <c r="EY255" s="62"/>
      <c r="EZ255" s="62"/>
      <c r="FA255" s="62"/>
      <c r="FB255" s="62"/>
      <c r="FC255" s="62"/>
      <c r="FD255" s="62"/>
      <c r="FE255" s="62"/>
      <c r="FF255" s="62"/>
      <c r="FG255" s="62"/>
      <c r="FH255" s="62"/>
      <c r="FI255" s="62"/>
      <c r="FJ255" s="62"/>
      <c r="FK255" s="62"/>
      <c r="FL255" s="62"/>
      <c r="FM255" s="62"/>
      <c r="FN255" s="62"/>
      <c r="FO255" s="62"/>
      <c r="FP255" s="62"/>
      <c r="FQ255" s="62"/>
      <c r="FR255" s="62"/>
      <c r="FS255" s="62"/>
      <c r="FT255" s="62"/>
      <c r="FU255" s="62"/>
      <c r="FV255" s="62"/>
      <c r="FW255" s="62"/>
      <c r="FX255" s="62"/>
      <c r="FY255" s="62"/>
      <c r="FZ255" s="62"/>
      <c r="GA255" s="62"/>
      <c r="GB255" s="62"/>
      <c r="GC255" s="62"/>
      <c r="GD255" s="62"/>
      <c r="GE255" s="62"/>
      <c r="GF255" s="62"/>
      <c r="GG255" s="62"/>
      <c r="GH255" s="62"/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</row>
    <row r="256" spans="1:211"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  <c r="BR256" s="62"/>
      <c r="BS256" s="62"/>
      <c r="BT256" s="62"/>
      <c r="BU256" s="62"/>
      <c r="BV256" s="62"/>
      <c r="BW256" s="62"/>
      <c r="BX256" s="62"/>
      <c r="BY256" s="62"/>
      <c r="BZ256" s="62"/>
      <c r="CA256" s="62"/>
      <c r="CB256" s="62"/>
      <c r="CC256" s="62"/>
      <c r="CD256" s="62"/>
      <c r="CE256" s="62"/>
      <c r="CF256" s="62"/>
      <c r="CG256" s="62"/>
      <c r="CH256" s="62"/>
      <c r="CI256" s="62"/>
      <c r="CJ256" s="62"/>
      <c r="CK256" s="62"/>
      <c r="CL256" s="62"/>
      <c r="CM256" s="62"/>
      <c r="CN256" s="62"/>
      <c r="CO256" s="62"/>
      <c r="CP256" s="62"/>
      <c r="CQ256" s="62"/>
      <c r="CR256" s="62"/>
      <c r="CS256" s="62"/>
      <c r="CT256" s="62"/>
      <c r="CU256" s="62"/>
      <c r="CV256" s="62"/>
      <c r="CW256" s="62"/>
      <c r="CX256" s="62"/>
      <c r="CY256" s="62"/>
      <c r="CZ256" s="62"/>
      <c r="DA256" s="62"/>
      <c r="DB256" s="62"/>
      <c r="DC256" s="62"/>
      <c r="DD256" s="62"/>
      <c r="DE256" s="62"/>
      <c r="DF256" s="62"/>
      <c r="DG256" s="62"/>
      <c r="DH256" s="62"/>
      <c r="DI256" s="62"/>
      <c r="DJ256" s="62"/>
      <c r="DK256" s="62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62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  <c r="FG256" s="62"/>
      <c r="FH256" s="62"/>
      <c r="FI256" s="62"/>
      <c r="FJ256" s="62"/>
      <c r="FK256" s="62"/>
      <c r="FL256" s="62"/>
      <c r="FM256" s="62"/>
      <c r="FN256" s="62"/>
      <c r="FO256" s="62"/>
      <c r="FP256" s="62"/>
      <c r="FQ256" s="62"/>
      <c r="FR256" s="62"/>
      <c r="FS256" s="62"/>
      <c r="FT256" s="62"/>
      <c r="FU256" s="62"/>
      <c r="FV256" s="62"/>
      <c r="FW256" s="62"/>
      <c r="FX256" s="62"/>
      <c r="FY256" s="62"/>
      <c r="FZ256" s="62"/>
      <c r="GA256" s="62"/>
      <c r="GB256" s="62"/>
      <c r="GC256" s="62"/>
      <c r="GD256" s="62"/>
      <c r="GE256" s="62"/>
      <c r="GF256" s="62"/>
      <c r="GG256" s="62"/>
      <c r="GH256" s="62"/>
      <c r="GI256" s="62"/>
      <c r="GJ256" s="62"/>
      <c r="GK256" s="62"/>
      <c r="GL256" s="62"/>
      <c r="GM256" s="62"/>
      <c r="GN256" s="62"/>
      <c r="GO256" s="62"/>
      <c r="GP256" s="62"/>
      <c r="GQ256" s="62"/>
      <c r="GR256" s="62"/>
      <c r="GS256" s="62"/>
      <c r="GT256" s="62"/>
      <c r="GU256" s="62"/>
      <c r="GV256" s="62"/>
      <c r="GW256" s="62"/>
      <c r="GX256" s="62"/>
      <c r="GY256" s="62"/>
      <c r="GZ256" s="62"/>
      <c r="HA256" s="62"/>
    </row>
    <row r="257" spans="3:213">
      <c r="C257" s="48" t="s">
        <v>674</v>
      </c>
    </row>
    <row r="258" spans="3:213">
      <c r="C258" s="48" t="s">
        <v>675</v>
      </c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  <c r="CS258" s="62"/>
      <c r="CT258" s="62"/>
      <c r="CU258" s="62"/>
      <c r="CV258" s="62"/>
      <c r="CW258" s="62"/>
      <c r="CX258" s="62"/>
      <c r="CY258" s="62"/>
      <c r="CZ258" s="62"/>
      <c r="DA258" s="62"/>
      <c r="DB258" s="62"/>
      <c r="DC258" s="62"/>
      <c r="DD258" s="62"/>
      <c r="DE258" s="62"/>
      <c r="DF258" s="62"/>
      <c r="DG258" s="62"/>
      <c r="DH258" s="62"/>
      <c r="DI258" s="62"/>
      <c r="DJ258" s="62"/>
      <c r="DK258" s="62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62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  <c r="FG258" s="62"/>
      <c r="FH258" s="62"/>
      <c r="FI258" s="62"/>
      <c r="FJ258" s="62"/>
      <c r="FK258" s="62"/>
      <c r="FL258" s="62"/>
      <c r="FM258" s="62"/>
      <c r="FN258" s="62"/>
      <c r="FO258" s="62"/>
      <c r="FP258" s="62"/>
      <c r="FQ258" s="62"/>
      <c r="FR258" s="62"/>
      <c r="FS258" s="62"/>
      <c r="FT258" s="62"/>
      <c r="FU258" s="62"/>
      <c r="FV258" s="62"/>
      <c r="FW258" s="62"/>
      <c r="FX258" s="62"/>
      <c r="FY258" s="62"/>
      <c r="FZ258" s="62"/>
      <c r="GA258" s="62"/>
      <c r="GB258" s="62"/>
      <c r="GC258" s="62"/>
      <c r="GD258" s="62"/>
      <c r="GE258" s="62"/>
      <c r="GF258" s="62"/>
      <c r="GG258" s="62"/>
      <c r="GH258" s="62"/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</row>
    <row r="259" spans="3:213">
      <c r="C259" s="48">
        <f>C213</f>
        <v>0</v>
      </c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  <c r="CS259" s="62"/>
      <c r="CT259" s="62"/>
      <c r="CU259" s="62"/>
      <c r="CV259" s="62"/>
      <c r="CW259" s="62"/>
      <c r="CX259" s="62"/>
      <c r="CY259" s="62"/>
      <c r="CZ259" s="62"/>
      <c r="DA259" s="62"/>
      <c r="DB259" s="62"/>
      <c r="DC259" s="62"/>
      <c r="DD259" s="62"/>
      <c r="DE259" s="62"/>
      <c r="DF259" s="62"/>
      <c r="DG259" s="62"/>
      <c r="DH259" s="62"/>
      <c r="DI259" s="62"/>
      <c r="DJ259" s="62"/>
      <c r="DK259" s="62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62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  <c r="FG259" s="62"/>
      <c r="FH259" s="62"/>
      <c r="FI259" s="62"/>
      <c r="FJ259" s="62"/>
      <c r="FK259" s="62"/>
      <c r="FL259" s="62"/>
      <c r="FM259" s="62"/>
      <c r="FN259" s="62"/>
      <c r="FO259" s="62"/>
      <c r="FP259" s="62"/>
      <c r="FQ259" s="62"/>
      <c r="FR259" s="62"/>
      <c r="FS259" s="62"/>
      <c r="FT259" s="62"/>
      <c r="FU259" s="62"/>
      <c r="FV259" s="62"/>
      <c r="FW259" s="62"/>
      <c r="FX259" s="62"/>
      <c r="FY259" s="62"/>
      <c r="FZ259" s="62"/>
      <c r="GA259" s="62"/>
      <c r="GB259" s="62"/>
      <c r="GC259" s="62"/>
      <c r="GD259" s="62"/>
      <c r="GE259" s="62"/>
      <c r="GF259" s="62"/>
      <c r="GG259" s="62"/>
      <c r="GH259" s="62"/>
      <c r="GI259" s="62"/>
      <c r="GJ259" s="62"/>
      <c r="GK259" s="62"/>
      <c r="GL259" s="62"/>
      <c r="GM259" s="62"/>
      <c r="GN259" s="62"/>
      <c r="GO259" s="62"/>
      <c r="GP259" s="62"/>
      <c r="GQ259" s="62"/>
      <c r="GR259" s="62"/>
      <c r="GS259" s="62"/>
      <c r="GT259" s="62"/>
      <c r="GU259" s="62"/>
      <c r="GV259" s="62"/>
      <c r="GW259" s="62"/>
      <c r="GX259" s="62"/>
      <c r="GY259" s="62"/>
      <c r="GZ259" s="62"/>
      <c r="HA259" s="62"/>
    </row>
    <row r="260" spans="3:213">
      <c r="C260" s="48" t="str">
        <f>C214</f>
        <v>Period</v>
      </c>
      <c r="D260" s="48" t="str">
        <f>D214</f>
        <v>Process</v>
      </c>
      <c r="E260" s="5"/>
      <c r="F260" s="48" t="str">
        <f>F214</f>
        <v>S</v>
      </c>
      <c r="G260" s="48" t="str">
        <f t="shared" ref="G260:BR260" si="123">G214</f>
        <v>SK</v>
      </c>
      <c r="H260" s="48" t="str">
        <f t="shared" si="123"/>
        <v>SK1</v>
      </c>
      <c r="I260" s="48" t="str">
        <f t="shared" si="123"/>
        <v>SK2</v>
      </c>
      <c r="J260" s="48" t="str">
        <f t="shared" si="123"/>
        <v>SK3</v>
      </c>
      <c r="K260" s="48" t="str">
        <f t="shared" si="123"/>
        <v>SK4</v>
      </c>
      <c r="L260" s="48" t="str">
        <f t="shared" si="123"/>
        <v>SK5</v>
      </c>
      <c r="M260" s="48" t="str">
        <f t="shared" si="123"/>
        <v>SK6</v>
      </c>
      <c r="N260" s="48" t="str">
        <f t="shared" si="123"/>
        <v>SK7</v>
      </c>
      <c r="O260" s="48" t="str">
        <f t="shared" si="123"/>
        <v>SK8</v>
      </c>
      <c r="P260" s="48" t="str">
        <f t="shared" si="123"/>
        <v>SK9</v>
      </c>
      <c r="Q260" s="48" t="str">
        <f t="shared" si="123"/>
        <v>SK10</v>
      </c>
      <c r="R260" s="48" t="str">
        <f t="shared" si="123"/>
        <v>SK11</v>
      </c>
      <c r="S260" s="48" t="str">
        <f t="shared" si="123"/>
        <v>SK12</v>
      </c>
      <c r="T260" s="48" t="str">
        <f t="shared" si="123"/>
        <v>SK13</v>
      </c>
      <c r="U260" s="48" t="str">
        <f t="shared" si="123"/>
        <v>SK14</v>
      </c>
      <c r="V260" s="48" t="str">
        <f t="shared" si="123"/>
        <v>SK15</v>
      </c>
      <c r="W260" s="48" t="str">
        <f t="shared" si="123"/>
        <v>SK16</v>
      </c>
      <c r="X260" s="48" t="str">
        <f t="shared" si="123"/>
        <v>SK17</v>
      </c>
      <c r="Y260" s="48" t="str">
        <f t="shared" si="123"/>
        <v>SK18</v>
      </c>
      <c r="Z260" s="48" t="str">
        <f t="shared" si="123"/>
        <v>SK19</v>
      </c>
      <c r="AA260" s="48" t="str">
        <f t="shared" si="123"/>
        <v>SK20</v>
      </c>
      <c r="AB260" s="48" t="str">
        <f t="shared" si="123"/>
        <v>SK21</v>
      </c>
      <c r="AC260" s="48" t="str">
        <f t="shared" si="123"/>
        <v>SK22</v>
      </c>
      <c r="AD260" s="48" t="str">
        <f t="shared" si="123"/>
        <v>SK23</v>
      </c>
      <c r="AE260" s="48" t="str">
        <f t="shared" si="123"/>
        <v>SK24</v>
      </c>
      <c r="AF260" s="48" t="str">
        <f t="shared" si="123"/>
        <v>SE</v>
      </c>
      <c r="AG260" s="48" t="str">
        <f t="shared" si="123"/>
        <v>SE1</v>
      </c>
      <c r="AH260" s="48" t="str">
        <f t="shared" si="123"/>
        <v>SE2</v>
      </c>
      <c r="AI260" s="48" t="str">
        <f t="shared" si="123"/>
        <v>SE3</v>
      </c>
      <c r="AJ260" s="48" t="str">
        <f t="shared" si="123"/>
        <v>SE4</v>
      </c>
      <c r="AK260" s="48" t="str">
        <f t="shared" si="123"/>
        <v>SE5</v>
      </c>
      <c r="AL260" s="48" t="str">
        <f t="shared" si="123"/>
        <v>SE6</v>
      </c>
      <c r="AM260" s="48" t="str">
        <f t="shared" si="123"/>
        <v>SE7</v>
      </c>
      <c r="AN260" s="48" t="str">
        <f t="shared" si="123"/>
        <v>SE8</v>
      </c>
      <c r="AO260" s="48" t="str">
        <f t="shared" si="123"/>
        <v>SE9</v>
      </c>
      <c r="AP260" s="48" t="str">
        <f t="shared" si="123"/>
        <v>SE10</v>
      </c>
      <c r="AQ260" s="48" t="str">
        <f t="shared" si="123"/>
        <v>SE11</v>
      </c>
      <c r="AR260" s="48" t="str">
        <f t="shared" si="123"/>
        <v>SE12</v>
      </c>
      <c r="AS260" s="48" t="str">
        <f t="shared" si="123"/>
        <v>SE13</v>
      </c>
      <c r="AT260" s="48" t="str">
        <f t="shared" si="123"/>
        <v>SE14</v>
      </c>
      <c r="AU260" s="48" t="str">
        <f t="shared" si="123"/>
        <v>SE15</v>
      </c>
      <c r="AV260" s="48" t="str">
        <f t="shared" si="123"/>
        <v>SE16</v>
      </c>
      <c r="AW260" s="48" t="str">
        <f t="shared" si="123"/>
        <v>SE17</v>
      </c>
      <c r="AX260" s="48" t="str">
        <f t="shared" si="123"/>
        <v>SE18</v>
      </c>
      <c r="AY260" s="48" t="str">
        <f t="shared" si="123"/>
        <v>SE19</v>
      </c>
      <c r="AZ260" s="48" t="str">
        <f t="shared" si="123"/>
        <v>SE20</v>
      </c>
      <c r="BA260" s="48" t="str">
        <f t="shared" si="123"/>
        <v>SE21</v>
      </c>
      <c r="BB260" s="48" t="str">
        <f t="shared" si="123"/>
        <v>SE22</v>
      </c>
      <c r="BC260" s="48" t="str">
        <f t="shared" si="123"/>
        <v>SE23</v>
      </c>
      <c r="BD260" s="48" t="str">
        <f t="shared" si="123"/>
        <v>SE24</v>
      </c>
      <c r="BE260" s="48" t="str">
        <f t="shared" si="123"/>
        <v>F</v>
      </c>
      <c r="BF260" s="48" t="str">
        <f t="shared" si="123"/>
        <v>FK</v>
      </c>
      <c r="BG260" s="48" t="str">
        <f t="shared" si="123"/>
        <v>FK1</v>
      </c>
      <c r="BH260" s="48" t="str">
        <f t="shared" si="123"/>
        <v>FK2</v>
      </c>
      <c r="BI260" s="48" t="str">
        <f t="shared" si="123"/>
        <v>FK3</v>
      </c>
      <c r="BJ260" s="48" t="str">
        <f t="shared" si="123"/>
        <v>FK4</v>
      </c>
      <c r="BK260" s="48" t="str">
        <f t="shared" si="123"/>
        <v>FK5</v>
      </c>
      <c r="BL260" s="48" t="str">
        <f t="shared" si="123"/>
        <v>FK6</v>
      </c>
      <c r="BM260" s="48" t="str">
        <f t="shared" si="123"/>
        <v>FK7</v>
      </c>
      <c r="BN260" s="48" t="str">
        <f t="shared" si="123"/>
        <v>FK8</v>
      </c>
      <c r="BO260" s="48" t="str">
        <f t="shared" si="123"/>
        <v>FK9</v>
      </c>
      <c r="BP260" s="48" t="str">
        <f t="shared" si="123"/>
        <v>FK10</v>
      </c>
      <c r="BQ260" s="48" t="str">
        <f t="shared" si="123"/>
        <v>FK11</v>
      </c>
      <c r="BR260" s="48" t="str">
        <f t="shared" si="123"/>
        <v>FK12</v>
      </c>
      <c r="BS260" s="48" t="str">
        <f t="shared" ref="BS260:ED260" si="124">BS214</f>
        <v>FK13</v>
      </c>
      <c r="BT260" s="48" t="str">
        <f t="shared" si="124"/>
        <v>FK14</v>
      </c>
      <c r="BU260" s="48" t="str">
        <f t="shared" si="124"/>
        <v>FK15</v>
      </c>
      <c r="BV260" s="48" t="str">
        <f t="shared" si="124"/>
        <v>FK16</v>
      </c>
      <c r="BW260" s="48" t="str">
        <f t="shared" si="124"/>
        <v>FK17</v>
      </c>
      <c r="BX260" s="48" t="str">
        <f t="shared" si="124"/>
        <v>FK18</v>
      </c>
      <c r="BY260" s="48" t="str">
        <f t="shared" si="124"/>
        <v>FK19</v>
      </c>
      <c r="BZ260" s="48" t="str">
        <f t="shared" si="124"/>
        <v>FK20</v>
      </c>
      <c r="CA260" s="48" t="str">
        <f t="shared" si="124"/>
        <v>FK21</v>
      </c>
      <c r="CB260" s="48" t="str">
        <f t="shared" si="124"/>
        <v>FK22</v>
      </c>
      <c r="CC260" s="48" t="str">
        <f t="shared" si="124"/>
        <v>FK23</v>
      </c>
      <c r="CD260" s="48" t="str">
        <f t="shared" si="124"/>
        <v>FK24</v>
      </c>
      <c r="CE260" s="48" t="str">
        <f t="shared" si="124"/>
        <v>FE</v>
      </c>
      <c r="CF260" s="48" t="str">
        <f t="shared" si="124"/>
        <v>FE1</v>
      </c>
      <c r="CG260" s="48" t="str">
        <f t="shared" si="124"/>
        <v>FE2</v>
      </c>
      <c r="CH260" s="48" t="str">
        <f t="shared" si="124"/>
        <v>FE3</v>
      </c>
      <c r="CI260" s="48" t="str">
        <f t="shared" si="124"/>
        <v>FE4</v>
      </c>
      <c r="CJ260" s="48" t="str">
        <f t="shared" si="124"/>
        <v>FE5</v>
      </c>
      <c r="CK260" s="48" t="str">
        <f t="shared" si="124"/>
        <v>FE6</v>
      </c>
      <c r="CL260" s="48" t="str">
        <f t="shared" si="124"/>
        <v>FE7</v>
      </c>
      <c r="CM260" s="48" t="str">
        <f t="shared" si="124"/>
        <v>FE8</v>
      </c>
      <c r="CN260" s="48" t="str">
        <f t="shared" si="124"/>
        <v>FE9</v>
      </c>
      <c r="CO260" s="48" t="str">
        <f t="shared" si="124"/>
        <v>FE10</v>
      </c>
      <c r="CP260" s="48" t="str">
        <f t="shared" si="124"/>
        <v>FE11</v>
      </c>
      <c r="CQ260" s="48" t="str">
        <f t="shared" si="124"/>
        <v>FE12</v>
      </c>
      <c r="CR260" s="48" t="str">
        <f t="shared" si="124"/>
        <v>FE13</v>
      </c>
      <c r="CS260" s="48" t="str">
        <f t="shared" si="124"/>
        <v>FE14</v>
      </c>
      <c r="CT260" s="48" t="str">
        <f t="shared" si="124"/>
        <v>FE15</v>
      </c>
      <c r="CU260" s="48" t="str">
        <f t="shared" si="124"/>
        <v>FE16</v>
      </c>
      <c r="CV260" s="48" t="str">
        <f t="shared" si="124"/>
        <v>FE17</v>
      </c>
      <c r="CW260" s="48" t="str">
        <f t="shared" si="124"/>
        <v>FE18</v>
      </c>
      <c r="CX260" s="48" t="str">
        <f t="shared" si="124"/>
        <v>FE19</v>
      </c>
      <c r="CY260" s="48" t="str">
        <f t="shared" si="124"/>
        <v>FE20</v>
      </c>
      <c r="CZ260" s="48" t="str">
        <f t="shared" si="124"/>
        <v>FE21</v>
      </c>
      <c r="DA260" s="48" t="str">
        <f t="shared" si="124"/>
        <v>FE22</v>
      </c>
      <c r="DB260" s="48" t="str">
        <f t="shared" si="124"/>
        <v>FE23</v>
      </c>
      <c r="DC260" s="48" t="str">
        <f t="shared" si="124"/>
        <v>FE24</v>
      </c>
      <c r="DD260" s="48" t="str">
        <f t="shared" si="124"/>
        <v>W</v>
      </c>
      <c r="DE260" s="48" t="str">
        <f t="shared" si="124"/>
        <v>WK</v>
      </c>
      <c r="DF260" s="48" t="str">
        <f t="shared" si="124"/>
        <v>WK1</v>
      </c>
      <c r="DG260" s="48" t="str">
        <f t="shared" si="124"/>
        <v>WK2</v>
      </c>
      <c r="DH260" s="48" t="str">
        <f t="shared" si="124"/>
        <v>WK3</v>
      </c>
      <c r="DI260" s="48" t="str">
        <f t="shared" si="124"/>
        <v>WK4</v>
      </c>
      <c r="DJ260" s="48" t="str">
        <f t="shared" si="124"/>
        <v>WK5</v>
      </c>
      <c r="DK260" s="48" t="str">
        <f t="shared" si="124"/>
        <v>WK6</v>
      </c>
      <c r="DL260" s="48" t="str">
        <f t="shared" si="124"/>
        <v>WK7</v>
      </c>
      <c r="DM260" s="48" t="str">
        <f t="shared" si="124"/>
        <v>WK8</v>
      </c>
      <c r="DN260" s="48" t="str">
        <f t="shared" si="124"/>
        <v>WK9</v>
      </c>
      <c r="DO260" s="48" t="str">
        <f t="shared" si="124"/>
        <v>WK10</v>
      </c>
      <c r="DP260" s="48" t="str">
        <f t="shared" si="124"/>
        <v>WK11</v>
      </c>
      <c r="DQ260" s="48" t="str">
        <f t="shared" si="124"/>
        <v>WK12</v>
      </c>
      <c r="DR260" s="48" t="str">
        <f t="shared" si="124"/>
        <v>WK13</v>
      </c>
      <c r="DS260" s="48" t="str">
        <f t="shared" si="124"/>
        <v>WK14</v>
      </c>
      <c r="DT260" s="48" t="str">
        <f t="shared" si="124"/>
        <v>WK15</v>
      </c>
      <c r="DU260" s="48" t="str">
        <f t="shared" si="124"/>
        <v>WK16</v>
      </c>
      <c r="DV260" s="48" t="str">
        <f t="shared" si="124"/>
        <v>WK17</v>
      </c>
      <c r="DW260" s="48" t="str">
        <f t="shared" si="124"/>
        <v>WK18</v>
      </c>
      <c r="DX260" s="48" t="str">
        <f t="shared" si="124"/>
        <v>WK19</v>
      </c>
      <c r="DY260" s="48" t="str">
        <f t="shared" si="124"/>
        <v>WK20</v>
      </c>
      <c r="DZ260" s="48" t="str">
        <f t="shared" si="124"/>
        <v>WK21</v>
      </c>
      <c r="EA260" s="48" t="str">
        <f t="shared" si="124"/>
        <v>WK22</v>
      </c>
      <c r="EB260" s="48" t="str">
        <f t="shared" si="124"/>
        <v>WK23</v>
      </c>
      <c r="EC260" s="48" t="str">
        <f t="shared" si="124"/>
        <v>WK24</v>
      </c>
      <c r="ED260" s="48" t="str">
        <f t="shared" si="124"/>
        <v>WE</v>
      </c>
      <c r="EE260" s="48" t="str">
        <f t="shared" ref="EE260:GP260" si="125">EE214</f>
        <v>WE1</v>
      </c>
      <c r="EF260" s="48" t="str">
        <f t="shared" si="125"/>
        <v>WE2</v>
      </c>
      <c r="EG260" s="48" t="str">
        <f t="shared" si="125"/>
        <v>WE3</v>
      </c>
      <c r="EH260" s="48" t="str">
        <f t="shared" si="125"/>
        <v>WE4</v>
      </c>
      <c r="EI260" s="48" t="str">
        <f t="shared" si="125"/>
        <v>WE5</v>
      </c>
      <c r="EJ260" s="48" t="str">
        <f t="shared" si="125"/>
        <v>WE6</v>
      </c>
      <c r="EK260" s="48" t="str">
        <f t="shared" si="125"/>
        <v>WE7</v>
      </c>
      <c r="EL260" s="48" t="str">
        <f t="shared" si="125"/>
        <v>WE8</v>
      </c>
      <c r="EM260" s="48" t="str">
        <f t="shared" si="125"/>
        <v>WE9</v>
      </c>
      <c r="EN260" s="48" t="str">
        <f t="shared" si="125"/>
        <v>WE10</v>
      </c>
      <c r="EO260" s="48" t="str">
        <f t="shared" si="125"/>
        <v>WE11</v>
      </c>
      <c r="EP260" s="48" t="str">
        <f t="shared" si="125"/>
        <v>WE12</v>
      </c>
      <c r="EQ260" s="48" t="str">
        <f t="shared" si="125"/>
        <v>WE13</v>
      </c>
      <c r="ER260" s="48" t="str">
        <f t="shared" si="125"/>
        <v>WE14</v>
      </c>
      <c r="ES260" s="48" t="str">
        <f t="shared" si="125"/>
        <v>WE15</v>
      </c>
      <c r="ET260" s="48" t="str">
        <f t="shared" si="125"/>
        <v>WE16</v>
      </c>
      <c r="EU260" s="48" t="str">
        <f t="shared" si="125"/>
        <v>WE17</v>
      </c>
      <c r="EV260" s="48" t="str">
        <f t="shared" si="125"/>
        <v>WE18</v>
      </c>
      <c r="EW260" s="48" t="str">
        <f t="shared" si="125"/>
        <v>WE19</v>
      </c>
      <c r="EX260" s="48" t="str">
        <f t="shared" si="125"/>
        <v>WE20</v>
      </c>
      <c r="EY260" s="48" t="str">
        <f t="shared" si="125"/>
        <v>WE21</v>
      </c>
      <c r="EZ260" s="48" t="str">
        <f t="shared" si="125"/>
        <v>WE22</v>
      </c>
      <c r="FA260" s="48" t="str">
        <f t="shared" si="125"/>
        <v>WE23</v>
      </c>
      <c r="FB260" s="48" t="str">
        <f t="shared" si="125"/>
        <v>WE24</v>
      </c>
      <c r="FC260" s="48" t="str">
        <f t="shared" si="125"/>
        <v>R</v>
      </c>
      <c r="FD260" s="48" t="str">
        <f t="shared" si="125"/>
        <v>RK</v>
      </c>
      <c r="FE260" s="48" t="str">
        <f t="shared" si="125"/>
        <v>RK1</v>
      </c>
      <c r="FF260" s="48" t="str">
        <f t="shared" si="125"/>
        <v>RK2</v>
      </c>
      <c r="FG260" s="48" t="str">
        <f t="shared" si="125"/>
        <v>RK3</v>
      </c>
      <c r="FH260" s="48" t="str">
        <f t="shared" si="125"/>
        <v>RK4</v>
      </c>
      <c r="FI260" s="48" t="str">
        <f t="shared" si="125"/>
        <v>RK5</v>
      </c>
      <c r="FJ260" s="48" t="str">
        <f t="shared" si="125"/>
        <v>RK6</v>
      </c>
      <c r="FK260" s="48" t="str">
        <f t="shared" si="125"/>
        <v>RK7</v>
      </c>
      <c r="FL260" s="48" t="str">
        <f t="shared" si="125"/>
        <v>RK8</v>
      </c>
      <c r="FM260" s="48" t="str">
        <f t="shared" si="125"/>
        <v>RK9</v>
      </c>
      <c r="FN260" s="48" t="str">
        <f t="shared" si="125"/>
        <v>RK10</v>
      </c>
      <c r="FO260" s="48" t="str">
        <f t="shared" si="125"/>
        <v>RK11</v>
      </c>
      <c r="FP260" s="48" t="str">
        <f t="shared" si="125"/>
        <v>RK12</v>
      </c>
      <c r="FQ260" s="48" t="str">
        <f t="shared" si="125"/>
        <v>RK13</v>
      </c>
      <c r="FR260" s="48" t="str">
        <f t="shared" si="125"/>
        <v>RK14</v>
      </c>
      <c r="FS260" s="48" t="str">
        <f t="shared" si="125"/>
        <v>RK15</v>
      </c>
      <c r="FT260" s="48" t="str">
        <f t="shared" si="125"/>
        <v>RK16</v>
      </c>
      <c r="FU260" s="48" t="str">
        <f t="shared" si="125"/>
        <v>RK17</v>
      </c>
      <c r="FV260" s="48" t="str">
        <f t="shared" si="125"/>
        <v>RK18</v>
      </c>
      <c r="FW260" s="48" t="str">
        <f t="shared" si="125"/>
        <v>RK19</v>
      </c>
      <c r="FX260" s="48" t="str">
        <f t="shared" si="125"/>
        <v>RK20</v>
      </c>
      <c r="FY260" s="48" t="str">
        <f t="shared" si="125"/>
        <v>RK21</v>
      </c>
      <c r="FZ260" s="48" t="str">
        <f t="shared" si="125"/>
        <v>RK22</v>
      </c>
      <c r="GA260" s="48" t="str">
        <f t="shared" si="125"/>
        <v>RK23</v>
      </c>
      <c r="GB260" s="48" t="str">
        <f t="shared" si="125"/>
        <v>RK24</v>
      </c>
      <c r="GC260" s="48" t="str">
        <f t="shared" si="125"/>
        <v>RE</v>
      </c>
      <c r="GD260" s="48" t="str">
        <f t="shared" si="125"/>
        <v>RE1</v>
      </c>
      <c r="GE260" s="48" t="str">
        <f t="shared" si="125"/>
        <v>RE2</v>
      </c>
      <c r="GF260" s="48" t="str">
        <f t="shared" si="125"/>
        <v>RE3</v>
      </c>
      <c r="GG260" s="48" t="str">
        <f t="shared" si="125"/>
        <v>RE4</v>
      </c>
      <c r="GH260" s="48" t="str">
        <f t="shared" si="125"/>
        <v>RE5</v>
      </c>
      <c r="GI260" s="48" t="str">
        <f t="shared" si="125"/>
        <v>RE6</v>
      </c>
      <c r="GJ260" s="48" t="str">
        <f t="shared" si="125"/>
        <v>RE7</v>
      </c>
      <c r="GK260" s="48" t="str">
        <f t="shared" si="125"/>
        <v>RE8</v>
      </c>
      <c r="GL260" s="48" t="str">
        <f t="shared" si="125"/>
        <v>RE9</v>
      </c>
      <c r="GM260" s="48" t="str">
        <f t="shared" si="125"/>
        <v>RE10</v>
      </c>
      <c r="GN260" s="48" t="str">
        <f t="shared" si="125"/>
        <v>RE11</v>
      </c>
      <c r="GO260" s="48" t="str">
        <f t="shared" si="125"/>
        <v>RE12</v>
      </c>
      <c r="GP260" s="48" t="str">
        <f t="shared" si="125"/>
        <v>RE13</v>
      </c>
      <c r="GQ260" s="48" t="str">
        <f t="shared" ref="GQ260:HA260" si="126">GQ214</f>
        <v>RE14</v>
      </c>
      <c r="GR260" s="48" t="str">
        <f t="shared" si="126"/>
        <v>RE15</v>
      </c>
      <c r="GS260" s="48" t="str">
        <f t="shared" si="126"/>
        <v>RE16</v>
      </c>
      <c r="GT260" s="48" t="str">
        <f t="shared" si="126"/>
        <v>RE17</v>
      </c>
      <c r="GU260" s="48" t="str">
        <f t="shared" si="126"/>
        <v>RE18</v>
      </c>
      <c r="GV260" s="48" t="str">
        <f t="shared" si="126"/>
        <v>RE19</v>
      </c>
      <c r="GW260" s="48" t="str">
        <f t="shared" si="126"/>
        <v>RE20</v>
      </c>
      <c r="GX260" s="48" t="str">
        <f t="shared" si="126"/>
        <v>RE21</v>
      </c>
      <c r="GY260" s="48" t="str">
        <f t="shared" si="126"/>
        <v>RE22</v>
      </c>
      <c r="GZ260" s="48" t="str">
        <f t="shared" si="126"/>
        <v>RE23</v>
      </c>
      <c r="HA260" s="48" t="str">
        <f t="shared" si="126"/>
        <v>RE24</v>
      </c>
    </row>
    <row r="261" spans="3:213">
      <c r="C261" s="48" t="str">
        <f>C215</f>
        <v>'2050</v>
      </c>
      <c r="E261" s="5" t="s">
        <v>219</v>
      </c>
      <c r="F261" s="49">
        <f>SUMIF($A$215:$A$243,$E261,F$215:F$243)</f>
        <v>33120.997953488499</v>
      </c>
      <c r="G261" s="49"/>
      <c r="H261" s="49">
        <f>$F$261*H274/SUM($H$274:$AE$274,$AG$274:$BD$274)</f>
        <v>946.64009302325962</v>
      </c>
      <c r="I261" s="49">
        <f t="shared" ref="I261:AE261" si="127">$F$261*I274/SUM($H$274:$AE$274,$AG$274:$BD$274)</f>
        <v>946.64009302325962</v>
      </c>
      <c r="J261" s="49">
        <f t="shared" si="127"/>
        <v>946.64009302325962</v>
      </c>
      <c r="K261" s="49">
        <f t="shared" si="127"/>
        <v>946.64009302325962</v>
      </c>
      <c r="L261" s="49">
        <f t="shared" si="127"/>
        <v>946.64009302325962</v>
      </c>
      <c r="M261" s="49">
        <f t="shared" si="127"/>
        <v>946.64009302325962</v>
      </c>
      <c r="N261" s="49">
        <f t="shared" si="127"/>
        <v>946.64009302325962</v>
      </c>
      <c r="O261" s="49">
        <f t="shared" si="127"/>
        <v>946.64009302325962</v>
      </c>
      <c r="P261" s="49">
        <f t="shared" si="127"/>
        <v>946.64009302325962</v>
      </c>
      <c r="Q261" s="49">
        <f t="shared" si="127"/>
        <v>946.64009302325962</v>
      </c>
      <c r="R261" s="49">
        <f t="shared" si="127"/>
        <v>946.64009302325962</v>
      </c>
      <c r="S261" s="49">
        <f t="shared" si="127"/>
        <v>946.64009302325962</v>
      </c>
      <c r="T261" s="49">
        <f t="shared" si="127"/>
        <v>946.64009302325962</v>
      </c>
      <c r="U261" s="49">
        <f t="shared" si="127"/>
        <v>946.64009302325962</v>
      </c>
      <c r="V261" s="49">
        <f t="shared" si="127"/>
        <v>946.64009302325962</v>
      </c>
      <c r="W261" s="49">
        <f t="shared" si="127"/>
        <v>946.64009302325962</v>
      </c>
      <c r="X261" s="49">
        <f t="shared" si="127"/>
        <v>946.64009302325962</v>
      </c>
      <c r="Y261" s="49">
        <f t="shared" si="127"/>
        <v>946.64009302325962</v>
      </c>
      <c r="Z261" s="49">
        <f t="shared" si="127"/>
        <v>946.64009302325962</v>
      </c>
      <c r="AA261" s="49">
        <f t="shared" si="127"/>
        <v>946.64009302325962</v>
      </c>
      <c r="AB261" s="49">
        <f t="shared" si="127"/>
        <v>946.64009302325962</v>
      </c>
      <c r="AC261" s="49">
        <f t="shared" si="127"/>
        <v>946.64009302325962</v>
      </c>
      <c r="AD261" s="49">
        <f t="shared" si="127"/>
        <v>946.64009302325962</v>
      </c>
      <c r="AE261" s="49">
        <f t="shared" si="127"/>
        <v>946.64009302325962</v>
      </c>
      <c r="AF261" s="49"/>
      <c r="AG261" s="49">
        <f>$F$261*AG274/SUM($H$274:$AE$274,$AG$274:$BD$274)</f>
        <v>433.40148837209483</v>
      </c>
      <c r="AH261" s="49">
        <f t="shared" ref="AH261:BD261" si="128">$F$261*AH274/SUM($H$274:$AE$274,$AG$274:$BD$274)</f>
        <v>433.40148837209483</v>
      </c>
      <c r="AI261" s="49">
        <f t="shared" si="128"/>
        <v>433.40148837209483</v>
      </c>
      <c r="AJ261" s="49">
        <f t="shared" si="128"/>
        <v>433.40148837209483</v>
      </c>
      <c r="AK261" s="49">
        <f t="shared" si="128"/>
        <v>433.40148837209483</v>
      </c>
      <c r="AL261" s="49">
        <f t="shared" si="128"/>
        <v>433.40148837209483</v>
      </c>
      <c r="AM261" s="49">
        <f t="shared" si="128"/>
        <v>433.40148837209483</v>
      </c>
      <c r="AN261" s="49">
        <f t="shared" si="128"/>
        <v>433.40148837209483</v>
      </c>
      <c r="AO261" s="49">
        <f t="shared" si="128"/>
        <v>433.40148837209483</v>
      </c>
      <c r="AP261" s="49">
        <f t="shared" si="128"/>
        <v>433.40148837209483</v>
      </c>
      <c r="AQ261" s="49">
        <f t="shared" si="128"/>
        <v>433.40148837209483</v>
      </c>
      <c r="AR261" s="49">
        <f t="shared" si="128"/>
        <v>433.40148837209483</v>
      </c>
      <c r="AS261" s="49">
        <f t="shared" si="128"/>
        <v>433.40148837209483</v>
      </c>
      <c r="AT261" s="49">
        <f t="shared" si="128"/>
        <v>433.40148837209483</v>
      </c>
      <c r="AU261" s="49">
        <f t="shared" si="128"/>
        <v>433.40148837209483</v>
      </c>
      <c r="AV261" s="49">
        <f t="shared" si="128"/>
        <v>433.40148837209483</v>
      </c>
      <c r="AW261" s="49">
        <f t="shared" si="128"/>
        <v>433.40148837209483</v>
      </c>
      <c r="AX261" s="49">
        <f t="shared" si="128"/>
        <v>433.40148837209483</v>
      </c>
      <c r="AY261" s="49">
        <f t="shared" si="128"/>
        <v>433.40148837209483</v>
      </c>
      <c r="AZ261" s="49">
        <f t="shared" si="128"/>
        <v>433.40148837209483</v>
      </c>
      <c r="BA261" s="49">
        <f t="shared" si="128"/>
        <v>433.40148837209483</v>
      </c>
      <c r="BB261" s="49">
        <f t="shared" si="128"/>
        <v>433.40148837209483</v>
      </c>
      <c r="BC261" s="49">
        <f t="shared" si="128"/>
        <v>433.40148837209483</v>
      </c>
      <c r="BD261" s="49">
        <f t="shared" si="128"/>
        <v>433.40148837209483</v>
      </c>
      <c r="BE261" s="49">
        <f>SUMIF($A$215:$A$243,$E261,BE$215:BE$243)</f>
        <v>17747.824154111098</v>
      </c>
      <c r="BF261" s="49"/>
      <c r="BG261" s="49">
        <f>$BE$261*BG274/SUM($BG$274:$CD$274,$CF$274:$DC$274)</f>
        <v>481.79068095124768</v>
      </c>
      <c r="BH261" s="49">
        <f t="shared" ref="BH261:CD261" si="129">$BE$261*BH274/SUM($BG$274:$CD$274,$CF$274:$DC$274)</f>
        <v>481.79068095124768</v>
      </c>
      <c r="BI261" s="49">
        <f t="shared" si="129"/>
        <v>481.79068095124768</v>
      </c>
      <c r="BJ261" s="49">
        <f t="shared" si="129"/>
        <v>481.79068095124768</v>
      </c>
      <c r="BK261" s="49">
        <f t="shared" si="129"/>
        <v>481.79068095124768</v>
      </c>
      <c r="BL261" s="49">
        <f t="shared" si="129"/>
        <v>481.79068095124768</v>
      </c>
      <c r="BM261" s="49">
        <f t="shared" si="129"/>
        <v>481.79068095124768</v>
      </c>
      <c r="BN261" s="49">
        <f t="shared" si="129"/>
        <v>481.79068095124768</v>
      </c>
      <c r="BO261" s="49">
        <f t="shared" si="129"/>
        <v>481.79068095124768</v>
      </c>
      <c r="BP261" s="49">
        <f t="shared" si="129"/>
        <v>481.79068095124768</v>
      </c>
      <c r="BQ261" s="49">
        <f t="shared" si="129"/>
        <v>481.79068095124768</v>
      </c>
      <c r="BR261" s="49">
        <f t="shared" si="129"/>
        <v>481.79068095124768</v>
      </c>
      <c r="BS261" s="49">
        <f t="shared" si="129"/>
        <v>481.79068095124768</v>
      </c>
      <c r="BT261" s="49">
        <f t="shared" si="129"/>
        <v>481.79068095124768</v>
      </c>
      <c r="BU261" s="49">
        <f t="shared" si="129"/>
        <v>481.79068095124768</v>
      </c>
      <c r="BV261" s="49">
        <f t="shared" si="129"/>
        <v>481.79068095124768</v>
      </c>
      <c r="BW261" s="49">
        <f t="shared" si="129"/>
        <v>481.79068095124768</v>
      </c>
      <c r="BX261" s="49">
        <f t="shared" si="129"/>
        <v>481.79068095124768</v>
      </c>
      <c r="BY261" s="49">
        <f t="shared" si="129"/>
        <v>481.79068095124768</v>
      </c>
      <c r="BZ261" s="49">
        <f t="shared" si="129"/>
        <v>481.79068095124768</v>
      </c>
      <c r="CA261" s="49">
        <f t="shared" si="129"/>
        <v>481.79068095124768</v>
      </c>
      <c r="CB261" s="49">
        <f t="shared" si="129"/>
        <v>481.79068095124768</v>
      </c>
      <c r="CC261" s="49">
        <f t="shared" si="129"/>
        <v>481.79068095124768</v>
      </c>
      <c r="CD261" s="49">
        <f t="shared" si="129"/>
        <v>481.79068095124768</v>
      </c>
      <c r="CE261" s="49"/>
      <c r="CF261" s="49">
        <f>$BE$261*CF274/SUM($BG$274:$CD$274,$CF$274:$DC$274)</f>
        <v>257.7019921367139</v>
      </c>
      <c r="CG261" s="49">
        <f t="shared" ref="CG261:DC261" si="130">$BE$261*CG274/SUM($BG$274:$CD$274,$CF$274:$DC$274)</f>
        <v>257.7019921367139</v>
      </c>
      <c r="CH261" s="49">
        <f t="shared" si="130"/>
        <v>257.7019921367139</v>
      </c>
      <c r="CI261" s="49">
        <f t="shared" si="130"/>
        <v>257.7019921367139</v>
      </c>
      <c r="CJ261" s="49">
        <f t="shared" si="130"/>
        <v>257.7019921367139</v>
      </c>
      <c r="CK261" s="49">
        <f t="shared" si="130"/>
        <v>257.7019921367139</v>
      </c>
      <c r="CL261" s="49">
        <f t="shared" si="130"/>
        <v>257.7019921367139</v>
      </c>
      <c r="CM261" s="49">
        <f t="shared" si="130"/>
        <v>257.7019921367139</v>
      </c>
      <c r="CN261" s="49">
        <f t="shared" si="130"/>
        <v>257.7019921367139</v>
      </c>
      <c r="CO261" s="49">
        <f t="shared" si="130"/>
        <v>257.7019921367139</v>
      </c>
      <c r="CP261" s="49">
        <f t="shared" si="130"/>
        <v>257.7019921367139</v>
      </c>
      <c r="CQ261" s="49">
        <f t="shared" si="130"/>
        <v>257.7019921367139</v>
      </c>
      <c r="CR261" s="49">
        <f t="shared" si="130"/>
        <v>257.7019921367139</v>
      </c>
      <c r="CS261" s="49">
        <f t="shared" si="130"/>
        <v>257.7019921367139</v>
      </c>
      <c r="CT261" s="49">
        <f t="shared" si="130"/>
        <v>257.7019921367139</v>
      </c>
      <c r="CU261" s="49">
        <f t="shared" si="130"/>
        <v>257.7019921367139</v>
      </c>
      <c r="CV261" s="49">
        <f t="shared" si="130"/>
        <v>257.7019921367139</v>
      </c>
      <c r="CW261" s="49">
        <f t="shared" si="130"/>
        <v>257.7019921367139</v>
      </c>
      <c r="CX261" s="49">
        <f t="shared" si="130"/>
        <v>257.7019921367139</v>
      </c>
      <c r="CY261" s="49">
        <f t="shared" si="130"/>
        <v>257.7019921367139</v>
      </c>
      <c r="CZ261" s="49">
        <f t="shared" si="130"/>
        <v>257.7019921367139</v>
      </c>
      <c r="DA261" s="49">
        <f t="shared" si="130"/>
        <v>257.7019921367139</v>
      </c>
      <c r="DB261" s="49">
        <f t="shared" si="130"/>
        <v>257.7019921367139</v>
      </c>
      <c r="DC261" s="49">
        <f t="shared" si="130"/>
        <v>257.7019921367139</v>
      </c>
      <c r="DD261" s="49">
        <f>SUMIF($A$215:$A$243,$E261,DD$215:DD$243)</f>
        <v>27560.879864493501</v>
      </c>
      <c r="DE261" s="49"/>
      <c r="DF261" s="49">
        <f>$DD$261*DF274/SUM($DF$274:$EC$274,$EE$274:$FB$274)</f>
        <v>765.57999623593093</v>
      </c>
      <c r="DG261" s="49">
        <f t="shared" ref="DG261:EC261" si="131">$DD$261*DG274/SUM($DF$274:$EC$274,$EE$274:$FB$274)</f>
        <v>765.57999623593093</v>
      </c>
      <c r="DH261" s="49">
        <f t="shared" si="131"/>
        <v>765.57999623593093</v>
      </c>
      <c r="DI261" s="49">
        <f t="shared" si="131"/>
        <v>765.57999623593093</v>
      </c>
      <c r="DJ261" s="49">
        <f t="shared" si="131"/>
        <v>765.57999623593093</v>
      </c>
      <c r="DK261" s="49">
        <f t="shared" si="131"/>
        <v>765.57999623593093</v>
      </c>
      <c r="DL261" s="49">
        <f t="shared" si="131"/>
        <v>765.57999623593093</v>
      </c>
      <c r="DM261" s="49">
        <f t="shared" si="131"/>
        <v>765.57999623593093</v>
      </c>
      <c r="DN261" s="49">
        <f t="shared" si="131"/>
        <v>765.57999623593093</v>
      </c>
      <c r="DO261" s="49">
        <f t="shared" si="131"/>
        <v>765.57999623593093</v>
      </c>
      <c r="DP261" s="49">
        <f t="shared" si="131"/>
        <v>765.57999623593093</v>
      </c>
      <c r="DQ261" s="49">
        <f t="shared" si="131"/>
        <v>765.57999623593093</v>
      </c>
      <c r="DR261" s="49">
        <f t="shared" si="131"/>
        <v>765.57999623593093</v>
      </c>
      <c r="DS261" s="49">
        <f t="shared" si="131"/>
        <v>765.57999623593093</v>
      </c>
      <c r="DT261" s="49">
        <f t="shared" si="131"/>
        <v>765.57999623593093</v>
      </c>
      <c r="DU261" s="49">
        <f t="shared" si="131"/>
        <v>765.57999623593093</v>
      </c>
      <c r="DV261" s="49">
        <f t="shared" si="131"/>
        <v>765.57999623593093</v>
      </c>
      <c r="DW261" s="49">
        <f t="shared" si="131"/>
        <v>765.57999623593093</v>
      </c>
      <c r="DX261" s="49">
        <f t="shared" si="131"/>
        <v>765.57999623593093</v>
      </c>
      <c r="DY261" s="49">
        <f t="shared" si="131"/>
        <v>765.57999623593093</v>
      </c>
      <c r="DZ261" s="49">
        <f t="shared" si="131"/>
        <v>765.57999623593093</v>
      </c>
      <c r="EA261" s="49">
        <f t="shared" si="131"/>
        <v>765.57999623593093</v>
      </c>
      <c r="EB261" s="49">
        <f t="shared" si="131"/>
        <v>765.57999623593093</v>
      </c>
      <c r="EC261" s="49">
        <f t="shared" si="131"/>
        <v>765.57999623593093</v>
      </c>
      <c r="ED261" s="49"/>
      <c r="EE261" s="49">
        <f>$DD$261*EE274/SUM($DF$274:$EC$274,$EE$274:$FB$274)</f>
        <v>382.78999811796547</v>
      </c>
      <c r="EF261" s="49">
        <f t="shared" ref="EF261:FB261" si="132">$DD$261*EF274/SUM($DF$274:$EC$274,$EE$274:$FB$274)</f>
        <v>382.78999811796547</v>
      </c>
      <c r="EG261" s="49">
        <f t="shared" si="132"/>
        <v>382.78999811796547</v>
      </c>
      <c r="EH261" s="49">
        <f t="shared" si="132"/>
        <v>382.78999811796547</v>
      </c>
      <c r="EI261" s="49">
        <f t="shared" si="132"/>
        <v>382.78999811796547</v>
      </c>
      <c r="EJ261" s="49">
        <f t="shared" si="132"/>
        <v>382.78999811796547</v>
      </c>
      <c r="EK261" s="49">
        <f t="shared" si="132"/>
        <v>382.78999811796547</v>
      </c>
      <c r="EL261" s="49">
        <f t="shared" si="132"/>
        <v>382.78999811796547</v>
      </c>
      <c r="EM261" s="49">
        <f t="shared" si="132"/>
        <v>382.78999811796547</v>
      </c>
      <c r="EN261" s="49">
        <f t="shared" si="132"/>
        <v>382.78999811796547</v>
      </c>
      <c r="EO261" s="49">
        <f t="shared" si="132"/>
        <v>382.78999811796547</v>
      </c>
      <c r="EP261" s="49">
        <f t="shared" si="132"/>
        <v>382.78999811796547</v>
      </c>
      <c r="EQ261" s="49">
        <f t="shared" si="132"/>
        <v>382.78999811796547</v>
      </c>
      <c r="ER261" s="49">
        <f t="shared" si="132"/>
        <v>382.78999811796547</v>
      </c>
      <c r="ES261" s="49">
        <f t="shared" si="132"/>
        <v>382.78999811796547</v>
      </c>
      <c r="ET261" s="49">
        <f t="shared" si="132"/>
        <v>382.78999811796547</v>
      </c>
      <c r="EU261" s="49">
        <f t="shared" si="132"/>
        <v>382.78999811796547</v>
      </c>
      <c r="EV261" s="49">
        <f t="shared" si="132"/>
        <v>382.78999811796547</v>
      </c>
      <c r="EW261" s="49">
        <f t="shared" si="132"/>
        <v>382.78999811796547</v>
      </c>
      <c r="EX261" s="49">
        <f t="shared" si="132"/>
        <v>382.78999811796547</v>
      </c>
      <c r="EY261" s="49">
        <f t="shared" si="132"/>
        <v>382.78999811796547</v>
      </c>
      <c r="EZ261" s="49">
        <f t="shared" si="132"/>
        <v>382.78999811796547</v>
      </c>
      <c r="FA261" s="49">
        <f t="shared" si="132"/>
        <v>382.78999811796547</v>
      </c>
      <c r="FB261" s="49">
        <f t="shared" si="132"/>
        <v>382.78999811796547</v>
      </c>
      <c r="FC261" s="49">
        <f>SUMIF($A$215:$A$243,$E261,FC$215:FC$243)</f>
        <v>0</v>
      </c>
      <c r="FD261" s="49"/>
      <c r="FE261" s="49">
        <f>$FC$261*FE274/SUM($FE$274:$GB$274,$GD$274:$HA$274)</f>
        <v>0</v>
      </c>
      <c r="FF261" s="49">
        <f t="shared" ref="FF261:GB261" si="133">$FC$261*FF274/SUM($FE$274:$GB$274,$GD$274:$HA$274)</f>
        <v>0</v>
      </c>
      <c r="FG261" s="49">
        <f t="shared" si="133"/>
        <v>0</v>
      </c>
      <c r="FH261" s="49">
        <f t="shared" si="133"/>
        <v>0</v>
      </c>
      <c r="FI261" s="49">
        <f t="shared" si="133"/>
        <v>0</v>
      </c>
      <c r="FJ261" s="49">
        <f t="shared" si="133"/>
        <v>0</v>
      </c>
      <c r="FK261" s="49">
        <f t="shared" si="133"/>
        <v>0</v>
      </c>
      <c r="FL261" s="49">
        <f t="shared" si="133"/>
        <v>0</v>
      </c>
      <c r="FM261" s="49">
        <f t="shared" si="133"/>
        <v>0</v>
      </c>
      <c r="FN261" s="49">
        <f t="shared" si="133"/>
        <v>0</v>
      </c>
      <c r="FO261" s="49">
        <f t="shared" si="133"/>
        <v>0</v>
      </c>
      <c r="FP261" s="49">
        <f t="shared" si="133"/>
        <v>0</v>
      </c>
      <c r="FQ261" s="49">
        <f t="shared" si="133"/>
        <v>0</v>
      </c>
      <c r="FR261" s="49">
        <f t="shared" si="133"/>
        <v>0</v>
      </c>
      <c r="FS261" s="49">
        <f t="shared" si="133"/>
        <v>0</v>
      </c>
      <c r="FT261" s="49">
        <f t="shared" si="133"/>
        <v>0</v>
      </c>
      <c r="FU261" s="49">
        <f t="shared" si="133"/>
        <v>0</v>
      </c>
      <c r="FV261" s="49">
        <f t="shared" si="133"/>
        <v>0</v>
      </c>
      <c r="FW261" s="49">
        <f t="shared" si="133"/>
        <v>0</v>
      </c>
      <c r="FX261" s="49">
        <f t="shared" si="133"/>
        <v>0</v>
      </c>
      <c r="FY261" s="49">
        <f t="shared" si="133"/>
        <v>0</v>
      </c>
      <c r="FZ261" s="49">
        <f t="shared" si="133"/>
        <v>0</v>
      </c>
      <c r="GA261" s="49">
        <f t="shared" si="133"/>
        <v>0</v>
      </c>
      <c r="GB261" s="49">
        <f t="shared" si="133"/>
        <v>0</v>
      </c>
      <c r="GC261" s="49"/>
      <c r="GD261" s="49">
        <f>$FC$261*GD274/SUM($FE$274:$GB$274,$GD$274:$HA$274)</f>
        <v>0</v>
      </c>
      <c r="GE261" s="49">
        <f t="shared" ref="GE261:HA261" si="134">$FC$261*GE274/SUM($FE$274:$GB$274,$GD$274:$HA$274)</f>
        <v>0</v>
      </c>
      <c r="GF261" s="49">
        <f t="shared" si="134"/>
        <v>0</v>
      </c>
      <c r="GG261" s="49">
        <f t="shared" si="134"/>
        <v>0</v>
      </c>
      <c r="GH261" s="49">
        <f t="shared" si="134"/>
        <v>0</v>
      </c>
      <c r="GI261" s="49">
        <f t="shared" si="134"/>
        <v>0</v>
      </c>
      <c r="GJ261" s="49">
        <f t="shared" si="134"/>
        <v>0</v>
      </c>
      <c r="GK261" s="49">
        <f t="shared" si="134"/>
        <v>0</v>
      </c>
      <c r="GL261" s="49">
        <f t="shared" si="134"/>
        <v>0</v>
      </c>
      <c r="GM261" s="49">
        <f t="shared" si="134"/>
        <v>0</v>
      </c>
      <c r="GN261" s="49">
        <f t="shared" si="134"/>
        <v>0</v>
      </c>
      <c r="GO261" s="49">
        <f t="shared" si="134"/>
        <v>0</v>
      </c>
      <c r="GP261" s="49">
        <f t="shared" si="134"/>
        <v>0</v>
      </c>
      <c r="GQ261" s="49">
        <f t="shared" si="134"/>
        <v>0</v>
      </c>
      <c r="GR261" s="49">
        <f t="shared" si="134"/>
        <v>0</v>
      </c>
      <c r="GS261" s="49">
        <f t="shared" si="134"/>
        <v>0</v>
      </c>
      <c r="GT261" s="49">
        <f t="shared" si="134"/>
        <v>0</v>
      </c>
      <c r="GU261" s="49">
        <f t="shared" si="134"/>
        <v>0</v>
      </c>
      <c r="GV261" s="49">
        <f t="shared" si="134"/>
        <v>0</v>
      </c>
      <c r="GW261" s="49">
        <f t="shared" si="134"/>
        <v>0</v>
      </c>
      <c r="GX261" s="49">
        <f t="shared" si="134"/>
        <v>0</v>
      </c>
      <c r="GY261" s="49">
        <f t="shared" si="134"/>
        <v>0</v>
      </c>
      <c r="GZ261" s="49">
        <f t="shared" si="134"/>
        <v>0</v>
      </c>
      <c r="HA261" s="49">
        <f t="shared" si="134"/>
        <v>0</v>
      </c>
      <c r="HC261" s="17"/>
      <c r="HD261" s="3"/>
      <c r="HE261" s="3"/>
    </row>
    <row r="262" spans="3:213">
      <c r="E262" s="5" t="s">
        <v>220</v>
      </c>
      <c r="F262" s="49"/>
      <c r="G262" s="49">
        <f>SUMIF($A$215:$A$243,$E262,G$215:G$243)</f>
        <v>17151.739380435363</v>
      </c>
      <c r="H262" s="49">
        <f>$G$262*H274/SUM($H$274:$AE$274)</f>
        <v>714.65580751813968</v>
      </c>
      <c r="I262" s="49">
        <f t="shared" ref="I262:AE262" si="135">$G$262*I274/SUM($H$274:$AE$274)</f>
        <v>714.65580751813968</v>
      </c>
      <c r="J262" s="49">
        <f t="shared" si="135"/>
        <v>714.65580751813968</v>
      </c>
      <c r="K262" s="49">
        <f t="shared" si="135"/>
        <v>714.65580751813968</v>
      </c>
      <c r="L262" s="49">
        <f t="shared" si="135"/>
        <v>714.65580751813968</v>
      </c>
      <c r="M262" s="49">
        <f t="shared" si="135"/>
        <v>714.65580751813968</v>
      </c>
      <c r="N262" s="49">
        <f t="shared" si="135"/>
        <v>714.65580751813968</v>
      </c>
      <c r="O262" s="49">
        <f t="shared" si="135"/>
        <v>714.65580751813968</v>
      </c>
      <c r="P262" s="49">
        <f t="shared" si="135"/>
        <v>714.65580751813968</v>
      </c>
      <c r="Q262" s="49">
        <f t="shared" si="135"/>
        <v>714.65580751813968</v>
      </c>
      <c r="R262" s="49">
        <f t="shared" si="135"/>
        <v>714.65580751813968</v>
      </c>
      <c r="S262" s="49">
        <f t="shared" si="135"/>
        <v>714.65580751813968</v>
      </c>
      <c r="T262" s="49">
        <f t="shared" si="135"/>
        <v>714.65580751813968</v>
      </c>
      <c r="U262" s="49">
        <f t="shared" si="135"/>
        <v>714.65580751813968</v>
      </c>
      <c r="V262" s="49">
        <f t="shared" si="135"/>
        <v>714.65580751813968</v>
      </c>
      <c r="W262" s="49">
        <f t="shared" si="135"/>
        <v>714.65580751813968</v>
      </c>
      <c r="X262" s="49">
        <f t="shared" si="135"/>
        <v>714.65580751813968</v>
      </c>
      <c r="Y262" s="49">
        <f t="shared" si="135"/>
        <v>714.65580751813968</v>
      </c>
      <c r="Z262" s="49">
        <f t="shared" si="135"/>
        <v>714.65580751813968</v>
      </c>
      <c r="AA262" s="49">
        <f t="shared" si="135"/>
        <v>714.65580751813968</v>
      </c>
      <c r="AB262" s="49">
        <f t="shared" si="135"/>
        <v>714.65580751813968</v>
      </c>
      <c r="AC262" s="49">
        <f t="shared" si="135"/>
        <v>714.65580751813968</v>
      </c>
      <c r="AD262" s="49">
        <f t="shared" si="135"/>
        <v>714.65580751813968</v>
      </c>
      <c r="AE262" s="49">
        <f t="shared" si="135"/>
        <v>714.65580751813968</v>
      </c>
      <c r="AF262" s="49">
        <f>SUMIF($A$215:$A$243,$E262,AF$215:AF$243)</f>
        <v>5737.2394627404474</v>
      </c>
      <c r="AG262" s="49">
        <f>$AF$262*AG274/SUM($AG$274:$BD$274)</f>
        <v>239.05164428085192</v>
      </c>
      <c r="AH262" s="49">
        <f t="shared" ref="AH262:BD262" si="136">$AF$262*AH274/SUM($AG$274:$BD$274)</f>
        <v>239.05164428085192</v>
      </c>
      <c r="AI262" s="49">
        <f t="shared" si="136"/>
        <v>239.05164428085192</v>
      </c>
      <c r="AJ262" s="49">
        <f t="shared" si="136"/>
        <v>239.05164428085192</v>
      </c>
      <c r="AK262" s="49">
        <f t="shared" si="136"/>
        <v>239.05164428085192</v>
      </c>
      <c r="AL262" s="49">
        <f t="shared" si="136"/>
        <v>239.05164428085192</v>
      </c>
      <c r="AM262" s="49">
        <f t="shared" si="136"/>
        <v>239.05164428085192</v>
      </c>
      <c r="AN262" s="49">
        <f t="shared" si="136"/>
        <v>239.05164428085192</v>
      </c>
      <c r="AO262" s="49">
        <f t="shared" si="136"/>
        <v>239.05164428085192</v>
      </c>
      <c r="AP262" s="49">
        <f t="shared" si="136"/>
        <v>239.05164428085192</v>
      </c>
      <c r="AQ262" s="49">
        <f t="shared" si="136"/>
        <v>239.05164428085192</v>
      </c>
      <c r="AR262" s="49">
        <f t="shared" si="136"/>
        <v>239.05164428085192</v>
      </c>
      <c r="AS262" s="49">
        <f t="shared" si="136"/>
        <v>239.05164428085192</v>
      </c>
      <c r="AT262" s="49">
        <f t="shared" si="136"/>
        <v>239.05164428085192</v>
      </c>
      <c r="AU262" s="49">
        <f t="shared" si="136"/>
        <v>239.05164428085192</v>
      </c>
      <c r="AV262" s="49">
        <f t="shared" si="136"/>
        <v>239.05164428085192</v>
      </c>
      <c r="AW262" s="49">
        <f t="shared" si="136"/>
        <v>239.05164428085192</v>
      </c>
      <c r="AX262" s="49">
        <f t="shared" si="136"/>
        <v>239.05164428085192</v>
      </c>
      <c r="AY262" s="49">
        <f t="shared" si="136"/>
        <v>239.05164428085192</v>
      </c>
      <c r="AZ262" s="49">
        <f t="shared" si="136"/>
        <v>239.05164428085192</v>
      </c>
      <c r="BA262" s="49">
        <f t="shared" si="136"/>
        <v>239.05164428085192</v>
      </c>
      <c r="BB262" s="49">
        <f t="shared" si="136"/>
        <v>239.05164428085192</v>
      </c>
      <c r="BC262" s="49">
        <f t="shared" si="136"/>
        <v>239.05164428085192</v>
      </c>
      <c r="BD262" s="49">
        <f t="shared" si="136"/>
        <v>239.05164428085192</v>
      </c>
      <c r="BE262" s="49"/>
      <c r="BF262" s="49">
        <f>SUMIF($A$215:$A$243,$E262,BF$215:BF$243)</f>
        <v>8885.8408838400101</v>
      </c>
      <c r="BG262" s="49">
        <f>$BF$262*BG274/SUM($BG$274:$CD$274)</f>
        <v>370.2433701600005</v>
      </c>
      <c r="BH262" s="49">
        <f t="shared" ref="BH262:CD262" si="137">$BF$262*BH274/SUM($BG$274:$CD$274)</f>
        <v>370.2433701600005</v>
      </c>
      <c r="BI262" s="49">
        <f t="shared" si="137"/>
        <v>370.2433701600005</v>
      </c>
      <c r="BJ262" s="49">
        <f t="shared" si="137"/>
        <v>370.2433701600005</v>
      </c>
      <c r="BK262" s="49">
        <f t="shared" si="137"/>
        <v>370.2433701600005</v>
      </c>
      <c r="BL262" s="49">
        <f t="shared" si="137"/>
        <v>370.2433701600005</v>
      </c>
      <c r="BM262" s="49">
        <f t="shared" si="137"/>
        <v>370.2433701600005</v>
      </c>
      <c r="BN262" s="49">
        <f t="shared" si="137"/>
        <v>370.2433701600005</v>
      </c>
      <c r="BO262" s="49">
        <f t="shared" si="137"/>
        <v>370.2433701600005</v>
      </c>
      <c r="BP262" s="49">
        <f t="shared" si="137"/>
        <v>370.2433701600005</v>
      </c>
      <c r="BQ262" s="49">
        <f t="shared" si="137"/>
        <v>370.2433701600005</v>
      </c>
      <c r="BR262" s="49">
        <f t="shared" si="137"/>
        <v>370.2433701600005</v>
      </c>
      <c r="BS262" s="49">
        <f t="shared" si="137"/>
        <v>370.2433701600005</v>
      </c>
      <c r="BT262" s="49">
        <f t="shared" si="137"/>
        <v>370.2433701600005</v>
      </c>
      <c r="BU262" s="49">
        <f t="shared" si="137"/>
        <v>370.2433701600005</v>
      </c>
      <c r="BV262" s="49">
        <f t="shared" si="137"/>
        <v>370.2433701600005</v>
      </c>
      <c r="BW262" s="49">
        <f t="shared" si="137"/>
        <v>370.2433701600005</v>
      </c>
      <c r="BX262" s="49">
        <f t="shared" si="137"/>
        <v>370.2433701600005</v>
      </c>
      <c r="BY262" s="49">
        <f t="shared" si="137"/>
        <v>370.2433701600005</v>
      </c>
      <c r="BZ262" s="49">
        <f t="shared" si="137"/>
        <v>370.2433701600005</v>
      </c>
      <c r="CA262" s="49">
        <f t="shared" si="137"/>
        <v>370.2433701600005</v>
      </c>
      <c r="CB262" s="49">
        <f t="shared" si="137"/>
        <v>370.2433701600005</v>
      </c>
      <c r="CC262" s="49">
        <f t="shared" si="137"/>
        <v>370.2433701600005</v>
      </c>
      <c r="CD262" s="49">
        <f t="shared" si="137"/>
        <v>370.2433701600005</v>
      </c>
      <c r="CE262" s="49">
        <f>SUMIF($A$215:$A$243,$E262,CE$215:CE$243)</f>
        <v>0</v>
      </c>
      <c r="CF262" s="49">
        <f>$CE$262*CF274/SUM($CF$274:$DC$274)</f>
        <v>0</v>
      </c>
      <c r="CG262" s="49">
        <f t="shared" ref="CG262:DC262" si="138">$CE$262*CG274/SUM($CF$274:$DC$274)</f>
        <v>0</v>
      </c>
      <c r="CH262" s="49">
        <f t="shared" si="138"/>
        <v>0</v>
      </c>
      <c r="CI262" s="49">
        <f t="shared" si="138"/>
        <v>0</v>
      </c>
      <c r="CJ262" s="49">
        <f t="shared" si="138"/>
        <v>0</v>
      </c>
      <c r="CK262" s="49">
        <f t="shared" si="138"/>
        <v>0</v>
      </c>
      <c r="CL262" s="49">
        <f t="shared" si="138"/>
        <v>0</v>
      </c>
      <c r="CM262" s="49">
        <f t="shared" si="138"/>
        <v>0</v>
      </c>
      <c r="CN262" s="49">
        <f t="shared" si="138"/>
        <v>0</v>
      </c>
      <c r="CO262" s="49">
        <f t="shared" si="138"/>
        <v>0</v>
      </c>
      <c r="CP262" s="49">
        <f t="shared" si="138"/>
        <v>0</v>
      </c>
      <c r="CQ262" s="49">
        <f t="shared" si="138"/>
        <v>0</v>
      </c>
      <c r="CR262" s="49">
        <f t="shared" si="138"/>
        <v>0</v>
      </c>
      <c r="CS262" s="49">
        <f t="shared" si="138"/>
        <v>0</v>
      </c>
      <c r="CT262" s="49">
        <f t="shared" si="138"/>
        <v>0</v>
      </c>
      <c r="CU262" s="49">
        <f t="shared" si="138"/>
        <v>0</v>
      </c>
      <c r="CV262" s="49">
        <f t="shared" si="138"/>
        <v>0</v>
      </c>
      <c r="CW262" s="49">
        <f t="shared" si="138"/>
        <v>0</v>
      </c>
      <c r="CX262" s="49">
        <f t="shared" si="138"/>
        <v>0</v>
      </c>
      <c r="CY262" s="49">
        <f t="shared" si="138"/>
        <v>0</v>
      </c>
      <c r="CZ262" s="49">
        <f t="shared" si="138"/>
        <v>0</v>
      </c>
      <c r="DA262" s="49">
        <f t="shared" si="138"/>
        <v>0</v>
      </c>
      <c r="DB262" s="49">
        <f t="shared" si="138"/>
        <v>0</v>
      </c>
      <c r="DC262" s="49">
        <f t="shared" si="138"/>
        <v>0</v>
      </c>
      <c r="DD262" s="49"/>
      <c r="DE262" s="49">
        <f>SUMIF($A$215:$A$243,$E262,DE$215:DE$243)</f>
        <v>7246.0240071787712</v>
      </c>
      <c r="DF262" s="49">
        <f>$DE$262*DF274/SUM($DF$274:$EC$274)</f>
        <v>301.91766696578202</v>
      </c>
      <c r="DG262" s="49">
        <f t="shared" ref="DG262:EC262" si="139">$DE$262*DG274/SUM($DF$274:$EC$274)</f>
        <v>301.91766696578202</v>
      </c>
      <c r="DH262" s="49">
        <f t="shared" si="139"/>
        <v>301.91766696578202</v>
      </c>
      <c r="DI262" s="49">
        <f t="shared" si="139"/>
        <v>301.91766696578202</v>
      </c>
      <c r="DJ262" s="49">
        <f t="shared" si="139"/>
        <v>301.91766696578202</v>
      </c>
      <c r="DK262" s="49">
        <f t="shared" si="139"/>
        <v>301.91766696578202</v>
      </c>
      <c r="DL262" s="49">
        <f t="shared" si="139"/>
        <v>301.91766696578202</v>
      </c>
      <c r="DM262" s="49">
        <f t="shared" si="139"/>
        <v>301.91766696578202</v>
      </c>
      <c r="DN262" s="49">
        <f t="shared" si="139"/>
        <v>301.91766696578202</v>
      </c>
      <c r="DO262" s="49">
        <f t="shared" si="139"/>
        <v>301.91766696578202</v>
      </c>
      <c r="DP262" s="49">
        <f t="shared" si="139"/>
        <v>301.91766696578202</v>
      </c>
      <c r="DQ262" s="49">
        <f t="shared" si="139"/>
        <v>301.91766696578202</v>
      </c>
      <c r="DR262" s="49">
        <f t="shared" si="139"/>
        <v>301.91766696578202</v>
      </c>
      <c r="DS262" s="49">
        <f t="shared" si="139"/>
        <v>301.91766696578202</v>
      </c>
      <c r="DT262" s="49">
        <f t="shared" si="139"/>
        <v>301.91766696578202</v>
      </c>
      <c r="DU262" s="49">
        <f t="shared" si="139"/>
        <v>301.91766696578202</v>
      </c>
      <c r="DV262" s="49">
        <f t="shared" si="139"/>
        <v>301.91766696578202</v>
      </c>
      <c r="DW262" s="49">
        <f t="shared" si="139"/>
        <v>301.91766696578202</v>
      </c>
      <c r="DX262" s="49">
        <f t="shared" si="139"/>
        <v>301.91766696578202</v>
      </c>
      <c r="DY262" s="49">
        <f t="shared" si="139"/>
        <v>301.91766696578202</v>
      </c>
      <c r="DZ262" s="49">
        <f t="shared" si="139"/>
        <v>301.91766696578202</v>
      </c>
      <c r="EA262" s="49">
        <f t="shared" si="139"/>
        <v>301.91766696578202</v>
      </c>
      <c r="EB262" s="49">
        <f t="shared" si="139"/>
        <v>301.91766696578202</v>
      </c>
      <c r="EC262" s="49">
        <f t="shared" si="139"/>
        <v>301.91766696578202</v>
      </c>
      <c r="ED262" s="49">
        <f>SUMIF($A$215:$A$243,$E262,ED$215:ED$243)</f>
        <v>2940.9708599540372</v>
      </c>
      <c r="EE262" s="49">
        <f>$ED$262*EE274/SUM($EE$274:$FB$274)</f>
        <v>122.54045249808485</v>
      </c>
      <c r="EF262" s="49">
        <f t="shared" ref="EF262:FB262" si="140">$ED$262*EF274/SUM($EE$274:$FB$274)</f>
        <v>122.54045249808485</v>
      </c>
      <c r="EG262" s="49">
        <f t="shared" si="140"/>
        <v>122.54045249808485</v>
      </c>
      <c r="EH262" s="49">
        <f t="shared" si="140"/>
        <v>122.54045249808485</v>
      </c>
      <c r="EI262" s="49">
        <f t="shared" si="140"/>
        <v>122.54045249808485</v>
      </c>
      <c r="EJ262" s="49">
        <f t="shared" si="140"/>
        <v>122.54045249808485</v>
      </c>
      <c r="EK262" s="49">
        <f t="shared" si="140"/>
        <v>122.54045249808485</v>
      </c>
      <c r="EL262" s="49">
        <f t="shared" si="140"/>
        <v>122.54045249808485</v>
      </c>
      <c r="EM262" s="49">
        <f t="shared" si="140"/>
        <v>122.54045249808485</v>
      </c>
      <c r="EN262" s="49">
        <f t="shared" si="140"/>
        <v>122.54045249808485</v>
      </c>
      <c r="EO262" s="49">
        <f t="shared" si="140"/>
        <v>122.54045249808485</v>
      </c>
      <c r="EP262" s="49">
        <f t="shared" si="140"/>
        <v>122.54045249808485</v>
      </c>
      <c r="EQ262" s="49">
        <f t="shared" si="140"/>
        <v>122.54045249808485</v>
      </c>
      <c r="ER262" s="49">
        <f t="shared" si="140"/>
        <v>122.54045249808485</v>
      </c>
      <c r="ES262" s="49">
        <f t="shared" si="140"/>
        <v>122.54045249808485</v>
      </c>
      <c r="ET262" s="49">
        <f t="shared" si="140"/>
        <v>122.54045249808485</v>
      </c>
      <c r="EU262" s="49">
        <f t="shared" si="140"/>
        <v>122.54045249808485</v>
      </c>
      <c r="EV262" s="49">
        <f t="shared" si="140"/>
        <v>122.54045249808485</v>
      </c>
      <c r="EW262" s="49">
        <f t="shared" si="140"/>
        <v>122.54045249808485</v>
      </c>
      <c r="EX262" s="49">
        <f t="shared" si="140"/>
        <v>122.54045249808485</v>
      </c>
      <c r="EY262" s="49">
        <f t="shared" si="140"/>
        <v>122.54045249808485</v>
      </c>
      <c r="EZ262" s="49">
        <f t="shared" si="140"/>
        <v>122.54045249808485</v>
      </c>
      <c r="FA262" s="49">
        <f t="shared" si="140"/>
        <v>122.54045249808485</v>
      </c>
      <c r="FB262" s="49">
        <f t="shared" si="140"/>
        <v>122.54045249808485</v>
      </c>
      <c r="FC262" s="49"/>
      <c r="FD262" s="49">
        <f>SUMIF($A$215:$A$243,$E262,FD$215:FD$243)</f>
        <v>4099.5384441403221</v>
      </c>
      <c r="FE262" s="49">
        <f>$FD$262*FE274/SUM($FE$274:$GB$274)</f>
        <v>170.81410183918015</v>
      </c>
      <c r="FF262" s="49">
        <f t="shared" ref="FF262:GB262" si="141">$FD$262*FF274/SUM($FE$274:$GB$274)</f>
        <v>170.81410183918015</v>
      </c>
      <c r="FG262" s="49">
        <f t="shared" si="141"/>
        <v>170.81410183918015</v>
      </c>
      <c r="FH262" s="49">
        <f t="shared" si="141"/>
        <v>170.81410183918015</v>
      </c>
      <c r="FI262" s="49">
        <f t="shared" si="141"/>
        <v>170.81410183918015</v>
      </c>
      <c r="FJ262" s="49">
        <f t="shared" si="141"/>
        <v>170.81410183918015</v>
      </c>
      <c r="FK262" s="49">
        <f t="shared" si="141"/>
        <v>170.81410183918015</v>
      </c>
      <c r="FL262" s="49">
        <f t="shared" si="141"/>
        <v>170.81410183918015</v>
      </c>
      <c r="FM262" s="49">
        <f t="shared" si="141"/>
        <v>170.81410183918015</v>
      </c>
      <c r="FN262" s="49">
        <f t="shared" si="141"/>
        <v>170.81410183918015</v>
      </c>
      <c r="FO262" s="49">
        <f t="shared" si="141"/>
        <v>170.81410183918015</v>
      </c>
      <c r="FP262" s="49">
        <f t="shared" si="141"/>
        <v>170.81410183918015</v>
      </c>
      <c r="FQ262" s="49">
        <f t="shared" si="141"/>
        <v>170.81410183918015</v>
      </c>
      <c r="FR262" s="49">
        <f t="shared" si="141"/>
        <v>170.81410183918015</v>
      </c>
      <c r="FS262" s="49">
        <f t="shared" si="141"/>
        <v>170.81410183918015</v>
      </c>
      <c r="FT262" s="49">
        <f t="shared" si="141"/>
        <v>170.81410183918015</v>
      </c>
      <c r="FU262" s="49">
        <f t="shared" si="141"/>
        <v>170.81410183918015</v>
      </c>
      <c r="FV262" s="49">
        <f t="shared" si="141"/>
        <v>170.81410183918015</v>
      </c>
      <c r="FW262" s="49">
        <f t="shared" si="141"/>
        <v>170.81410183918015</v>
      </c>
      <c r="FX262" s="49">
        <f t="shared" si="141"/>
        <v>170.81410183918015</v>
      </c>
      <c r="FY262" s="49">
        <f t="shared" si="141"/>
        <v>170.81410183918015</v>
      </c>
      <c r="FZ262" s="49">
        <f t="shared" si="141"/>
        <v>170.81410183918015</v>
      </c>
      <c r="GA262" s="49">
        <f t="shared" si="141"/>
        <v>170.81410183918015</v>
      </c>
      <c r="GB262" s="49">
        <f t="shared" si="141"/>
        <v>170.81410183918015</v>
      </c>
      <c r="GC262" s="49">
        <f>SUMIF($A$215:$A$243,$E262,GC$215:GC$243)</f>
        <v>0</v>
      </c>
      <c r="GD262" s="49">
        <f>$GC$262*GD274/SUM($GD$274:$HA$274)</f>
        <v>0</v>
      </c>
      <c r="GE262" s="49">
        <f t="shared" ref="GE262:HA262" si="142">$GC$262*GE274/SUM($GD$274:$HA$274)</f>
        <v>0</v>
      </c>
      <c r="GF262" s="49">
        <f t="shared" si="142"/>
        <v>0</v>
      </c>
      <c r="GG262" s="49">
        <f t="shared" si="142"/>
        <v>0</v>
      </c>
      <c r="GH262" s="49">
        <f t="shared" si="142"/>
        <v>0</v>
      </c>
      <c r="GI262" s="49">
        <f t="shared" si="142"/>
        <v>0</v>
      </c>
      <c r="GJ262" s="49">
        <f t="shared" si="142"/>
        <v>0</v>
      </c>
      <c r="GK262" s="49">
        <f t="shared" si="142"/>
        <v>0</v>
      </c>
      <c r="GL262" s="49">
        <f t="shared" si="142"/>
        <v>0</v>
      </c>
      <c r="GM262" s="49">
        <f t="shared" si="142"/>
        <v>0</v>
      </c>
      <c r="GN262" s="49">
        <f t="shared" si="142"/>
        <v>0</v>
      </c>
      <c r="GO262" s="49">
        <f t="shared" si="142"/>
        <v>0</v>
      </c>
      <c r="GP262" s="49">
        <f t="shared" si="142"/>
        <v>0</v>
      </c>
      <c r="GQ262" s="49">
        <f t="shared" si="142"/>
        <v>0</v>
      </c>
      <c r="GR262" s="49">
        <f t="shared" si="142"/>
        <v>0</v>
      </c>
      <c r="GS262" s="49">
        <f t="shared" si="142"/>
        <v>0</v>
      </c>
      <c r="GT262" s="49">
        <f t="shared" si="142"/>
        <v>0</v>
      </c>
      <c r="GU262" s="49">
        <f t="shared" si="142"/>
        <v>0</v>
      </c>
      <c r="GV262" s="49">
        <f t="shared" si="142"/>
        <v>0</v>
      </c>
      <c r="GW262" s="49">
        <f t="shared" si="142"/>
        <v>0</v>
      </c>
      <c r="GX262" s="49">
        <f t="shared" si="142"/>
        <v>0</v>
      </c>
      <c r="GY262" s="49">
        <f t="shared" si="142"/>
        <v>0</v>
      </c>
      <c r="GZ262" s="49">
        <f t="shared" si="142"/>
        <v>0</v>
      </c>
      <c r="HA262" s="49">
        <f t="shared" si="142"/>
        <v>0</v>
      </c>
      <c r="HC262" s="17"/>
      <c r="HD262" s="63"/>
      <c r="HE262" s="3"/>
    </row>
    <row r="263" spans="3:213">
      <c r="E263" s="5" t="s">
        <v>221</v>
      </c>
      <c r="F263" s="49"/>
      <c r="G263" s="49"/>
      <c r="H263" s="49">
        <f t="shared" ref="H263:W263" si="143">SUMIF($A$215:$A$243,$E263,H$215:H$243)</f>
        <v>0</v>
      </c>
      <c r="I263" s="49">
        <f t="shared" si="143"/>
        <v>0</v>
      </c>
      <c r="J263" s="49">
        <f t="shared" si="143"/>
        <v>0</v>
      </c>
      <c r="K263" s="49">
        <f t="shared" si="143"/>
        <v>0</v>
      </c>
      <c r="L263" s="49">
        <f t="shared" si="143"/>
        <v>0</v>
      </c>
      <c r="M263" s="49">
        <f t="shared" si="143"/>
        <v>0</v>
      </c>
      <c r="N263" s="49">
        <f t="shared" si="143"/>
        <v>0</v>
      </c>
      <c r="O263" s="49">
        <f t="shared" si="143"/>
        <v>0</v>
      </c>
      <c r="P263" s="49">
        <f t="shared" si="143"/>
        <v>0</v>
      </c>
      <c r="Q263" s="49">
        <f t="shared" si="143"/>
        <v>0</v>
      </c>
      <c r="R263" s="49">
        <f t="shared" si="143"/>
        <v>0</v>
      </c>
      <c r="S263" s="49">
        <f t="shared" si="143"/>
        <v>0</v>
      </c>
      <c r="T263" s="49">
        <f t="shared" si="143"/>
        <v>0</v>
      </c>
      <c r="U263" s="49">
        <f t="shared" si="143"/>
        <v>0</v>
      </c>
      <c r="V263" s="49">
        <f t="shared" si="143"/>
        <v>0</v>
      </c>
      <c r="W263" s="49">
        <f t="shared" si="143"/>
        <v>0</v>
      </c>
      <c r="X263" s="49">
        <f t="shared" ref="I263:AE272" si="144">SUMIF($A$215:$A$243,$E263,X$215:X$243)</f>
        <v>0</v>
      </c>
      <c r="Y263" s="49">
        <f t="shared" si="144"/>
        <v>0</v>
      </c>
      <c r="Z263" s="49">
        <f t="shared" si="144"/>
        <v>0</v>
      </c>
      <c r="AA263" s="49">
        <f t="shared" si="144"/>
        <v>0</v>
      </c>
      <c r="AB263" s="49">
        <f t="shared" si="144"/>
        <v>0</v>
      </c>
      <c r="AC263" s="49">
        <f t="shared" si="144"/>
        <v>0</v>
      </c>
      <c r="AD263" s="49">
        <f t="shared" si="144"/>
        <v>0</v>
      </c>
      <c r="AE263" s="49">
        <f t="shared" si="144"/>
        <v>0</v>
      </c>
      <c r="AF263" s="49"/>
      <c r="AG263" s="49">
        <f t="shared" ref="AG263:AV272" si="145">SUMIF($A$215:$A$243,$E263,AG$215:AG$243)</f>
        <v>0</v>
      </c>
      <c r="AH263" s="49">
        <f t="shared" si="145"/>
        <v>0</v>
      </c>
      <c r="AI263" s="49">
        <f t="shared" si="145"/>
        <v>0</v>
      </c>
      <c r="AJ263" s="49">
        <f t="shared" si="145"/>
        <v>0</v>
      </c>
      <c r="AK263" s="49">
        <f t="shared" si="145"/>
        <v>0</v>
      </c>
      <c r="AL263" s="49">
        <f t="shared" si="145"/>
        <v>0</v>
      </c>
      <c r="AM263" s="49">
        <f t="shared" si="145"/>
        <v>0</v>
      </c>
      <c r="AN263" s="49">
        <f t="shared" si="145"/>
        <v>0</v>
      </c>
      <c r="AO263" s="49">
        <f t="shared" si="145"/>
        <v>0</v>
      </c>
      <c r="AP263" s="49">
        <f t="shared" si="145"/>
        <v>0</v>
      </c>
      <c r="AQ263" s="49">
        <f t="shared" si="145"/>
        <v>0</v>
      </c>
      <c r="AR263" s="49">
        <f t="shared" si="145"/>
        <v>0</v>
      </c>
      <c r="AS263" s="49">
        <f t="shared" si="145"/>
        <v>0</v>
      </c>
      <c r="AT263" s="49">
        <f t="shared" si="145"/>
        <v>0</v>
      </c>
      <c r="AU263" s="49">
        <f t="shared" si="145"/>
        <v>0</v>
      </c>
      <c r="AV263" s="49">
        <f t="shared" si="145"/>
        <v>0</v>
      </c>
      <c r="AW263" s="49">
        <f t="shared" ref="AW263:BD272" si="146">SUMIF($A$215:$A$243,$E263,AW$215:AW$243)</f>
        <v>0</v>
      </c>
      <c r="AX263" s="49">
        <f t="shared" si="146"/>
        <v>0</v>
      </c>
      <c r="AY263" s="49">
        <f t="shared" si="146"/>
        <v>0</v>
      </c>
      <c r="AZ263" s="49">
        <f t="shared" si="146"/>
        <v>0</v>
      </c>
      <c r="BA263" s="49">
        <f t="shared" si="146"/>
        <v>0</v>
      </c>
      <c r="BB263" s="49">
        <f t="shared" si="146"/>
        <v>0</v>
      </c>
      <c r="BC263" s="49">
        <f t="shared" si="146"/>
        <v>0</v>
      </c>
      <c r="BD263" s="49">
        <f t="shared" si="146"/>
        <v>0</v>
      </c>
      <c r="BE263" s="49"/>
      <c r="BF263" s="49"/>
      <c r="BG263" s="49">
        <f t="shared" ref="BG263:BV272" si="147">SUMIF($A$215:$A$243,$E263,BG$215:BG$243)</f>
        <v>0</v>
      </c>
      <c r="BH263" s="49">
        <f t="shared" si="147"/>
        <v>0</v>
      </c>
      <c r="BI263" s="49">
        <f t="shared" si="147"/>
        <v>0</v>
      </c>
      <c r="BJ263" s="49">
        <f t="shared" si="147"/>
        <v>0</v>
      </c>
      <c r="BK263" s="49">
        <f t="shared" si="147"/>
        <v>0</v>
      </c>
      <c r="BL263" s="49">
        <f t="shared" si="147"/>
        <v>0</v>
      </c>
      <c r="BM263" s="49">
        <f t="shared" si="147"/>
        <v>0</v>
      </c>
      <c r="BN263" s="49">
        <f t="shared" si="147"/>
        <v>0</v>
      </c>
      <c r="BO263" s="49">
        <f t="shared" si="147"/>
        <v>0</v>
      </c>
      <c r="BP263" s="49">
        <f t="shared" si="147"/>
        <v>0</v>
      </c>
      <c r="BQ263" s="49">
        <f t="shared" si="147"/>
        <v>0</v>
      </c>
      <c r="BR263" s="49">
        <f t="shared" si="147"/>
        <v>0</v>
      </c>
      <c r="BS263" s="49">
        <f t="shared" si="147"/>
        <v>0</v>
      </c>
      <c r="BT263" s="49">
        <f t="shared" si="147"/>
        <v>0</v>
      </c>
      <c r="BU263" s="49">
        <f t="shared" si="147"/>
        <v>0</v>
      </c>
      <c r="BV263" s="49">
        <f t="shared" si="147"/>
        <v>0</v>
      </c>
      <c r="BW263" s="49">
        <f t="shared" ref="BW263:CD272" si="148">SUMIF($A$215:$A$243,$E263,BW$215:BW$243)</f>
        <v>0</v>
      </c>
      <c r="BX263" s="49">
        <f t="shared" si="148"/>
        <v>0</v>
      </c>
      <c r="BY263" s="49">
        <f t="shared" si="148"/>
        <v>0</v>
      </c>
      <c r="BZ263" s="49">
        <f t="shared" si="148"/>
        <v>0</v>
      </c>
      <c r="CA263" s="49">
        <f t="shared" si="148"/>
        <v>0</v>
      </c>
      <c r="CB263" s="49">
        <f t="shared" si="148"/>
        <v>0</v>
      </c>
      <c r="CC263" s="49">
        <f t="shared" si="148"/>
        <v>0</v>
      </c>
      <c r="CD263" s="49">
        <f t="shared" si="148"/>
        <v>0</v>
      </c>
      <c r="CE263" s="49"/>
      <c r="CF263" s="49">
        <f t="shared" ref="CF263:CU272" si="149">SUMIF($A$215:$A$243,$E263,CF$215:CF$243)</f>
        <v>0</v>
      </c>
      <c r="CG263" s="49">
        <f t="shared" si="149"/>
        <v>0</v>
      </c>
      <c r="CH263" s="49">
        <f t="shared" si="149"/>
        <v>0</v>
      </c>
      <c r="CI263" s="49">
        <f t="shared" si="149"/>
        <v>0</v>
      </c>
      <c r="CJ263" s="49">
        <f t="shared" si="149"/>
        <v>0</v>
      </c>
      <c r="CK263" s="49">
        <f t="shared" si="149"/>
        <v>0</v>
      </c>
      <c r="CL263" s="49">
        <f t="shared" si="149"/>
        <v>0</v>
      </c>
      <c r="CM263" s="49">
        <f t="shared" si="149"/>
        <v>0</v>
      </c>
      <c r="CN263" s="49">
        <f t="shared" si="149"/>
        <v>0</v>
      </c>
      <c r="CO263" s="49">
        <f t="shared" si="149"/>
        <v>0</v>
      </c>
      <c r="CP263" s="49">
        <f t="shared" si="149"/>
        <v>0</v>
      </c>
      <c r="CQ263" s="49">
        <f t="shared" si="149"/>
        <v>0</v>
      </c>
      <c r="CR263" s="49">
        <f t="shared" si="149"/>
        <v>0</v>
      </c>
      <c r="CS263" s="49">
        <f t="shared" si="149"/>
        <v>0</v>
      </c>
      <c r="CT263" s="49">
        <f t="shared" si="149"/>
        <v>0</v>
      </c>
      <c r="CU263" s="49">
        <f t="shared" si="149"/>
        <v>0</v>
      </c>
      <c r="CV263" s="49">
        <f t="shared" ref="CV263:DC272" si="150">SUMIF($A$215:$A$243,$E263,CV$215:CV$243)</f>
        <v>0</v>
      </c>
      <c r="CW263" s="49">
        <f t="shared" si="150"/>
        <v>0</v>
      </c>
      <c r="CX263" s="49">
        <f t="shared" si="150"/>
        <v>0</v>
      </c>
      <c r="CY263" s="49">
        <f t="shared" si="150"/>
        <v>0</v>
      </c>
      <c r="CZ263" s="49">
        <f t="shared" si="150"/>
        <v>0</v>
      </c>
      <c r="DA263" s="49">
        <f t="shared" si="150"/>
        <v>0</v>
      </c>
      <c r="DB263" s="49">
        <f t="shared" si="150"/>
        <v>0</v>
      </c>
      <c r="DC263" s="49">
        <f t="shared" si="150"/>
        <v>0</v>
      </c>
      <c r="DD263" s="49"/>
      <c r="DE263" s="49"/>
      <c r="DF263" s="49">
        <f t="shared" ref="DF263:DU272" si="151">SUMIF($A$215:$A$243,$E263,DF$215:DF$243)</f>
        <v>0</v>
      </c>
      <c r="DG263" s="49">
        <f t="shared" si="151"/>
        <v>0</v>
      </c>
      <c r="DH263" s="49">
        <f t="shared" si="151"/>
        <v>0</v>
      </c>
      <c r="DI263" s="49">
        <f t="shared" si="151"/>
        <v>0</v>
      </c>
      <c r="DJ263" s="49">
        <f t="shared" si="151"/>
        <v>0</v>
      </c>
      <c r="DK263" s="49">
        <f t="shared" si="151"/>
        <v>0</v>
      </c>
      <c r="DL263" s="49">
        <f t="shared" si="151"/>
        <v>0</v>
      </c>
      <c r="DM263" s="49">
        <f t="shared" si="151"/>
        <v>0</v>
      </c>
      <c r="DN263" s="49">
        <f t="shared" si="151"/>
        <v>0</v>
      </c>
      <c r="DO263" s="49">
        <f t="shared" si="151"/>
        <v>0</v>
      </c>
      <c r="DP263" s="49">
        <f t="shared" si="151"/>
        <v>0</v>
      </c>
      <c r="DQ263" s="49">
        <f t="shared" si="151"/>
        <v>0</v>
      </c>
      <c r="DR263" s="49">
        <f t="shared" si="151"/>
        <v>0</v>
      </c>
      <c r="DS263" s="49">
        <f t="shared" si="151"/>
        <v>0</v>
      </c>
      <c r="DT263" s="49">
        <f t="shared" si="151"/>
        <v>0</v>
      </c>
      <c r="DU263" s="49">
        <f t="shared" si="151"/>
        <v>0</v>
      </c>
      <c r="DV263" s="49">
        <f t="shared" ref="DV263:EC272" si="152">SUMIF($A$215:$A$243,$E263,DV$215:DV$243)</f>
        <v>0</v>
      </c>
      <c r="DW263" s="49">
        <f t="shared" si="152"/>
        <v>0</v>
      </c>
      <c r="DX263" s="49">
        <f t="shared" si="152"/>
        <v>0</v>
      </c>
      <c r="DY263" s="49">
        <f t="shared" si="152"/>
        <v>0</v>
      </c>
      <c r="DZ263" s="49">
        <f t="shared" si="152"/>
        <v>0</v>
      </c>
      <c r="EA263" s="49">
        <f t="shared" si="152"/>
        <v>0</v>
      </c>
      <c r="EB263" s="49">
        <f t="shared" si="152"/>
        <v>0</v>
      </c>
      <c r="EC263" s="49">
        <f t="shared" si="152"/>
        <v>0</v>
      </c>
      <c r="ED263" s="49"/>
      <c r="EE263" s="49">
        <f t="shared" ref="EE263:ET272" si="153">SUMIF($A$215:$A$243,$E263,EE$215:EE$243)</f>
        <v>0</v>
      </c>
      <c r="EF263" s="49">
        <f t="shared" si="153"/>
        <v>0</v>
      </c>
      <c r="EG263" s="49">
        <f t="shared" si="153"/>
        <v>0</v>
      </c>
      <c r="EH263" s="49">
        <f t="shared" si="153"/>
        <v>0</v>
      </c>
      <c r="EI263" s="49">
        <f t="shared" si="153"/>
        <v>0</v>
      </c>
      <c r="EJ263" s="49">
        <f t="shared" si="153"/>
        <v>0</v>
      </c>
      <c r="EK263" s="49">
        <f t="shared" si="153"/>
        <v>0</v>
      </c>
      <c r="EL263" s="49">
        <f t="shared" si="153"/>
        <v>0</v>
      </c>
      <c r="EM263" s="49">
        <f t="shared" si="153"/>
        <v>0</v>
      </c>
      <c r="EN263" s="49">
        <f t="shared" si="153"/>
        <v>0</v>
      </c>
      <c r="EO263" s="49">
        <f t="shared" si="153"/>
        <v>0</v>
      </c>
      <c r="EP263" s="49">
        <f t="shared" si="153"/>
        <v>0</v>
      </c>
      <c r="EQ263" s="49">
        <f t="shared" si="153"/>
        <v>0</v>
      </c>
      <c r="ER263" s="49">
        <f t="shared" si="153"/>
        <v>0</v>
      </c>
      <c r="ES263" s="49">
        <f t="shared" si="153"/>
        <v>0</v>
      </c>
      <c r="ET263" s="49">
        <f t="shared" si="153"/>
        <v>0</v>
      </c>
      <c r="EU263" s="49">
        <f t="shared" ref="EU263:FB272" si="154">SUMIF($A$215:$A$243,$E263,EU$215:EU$243)</f>
        <v>0</v>
      </c>
      <c r="EV263" s="49">
        <f t="shared" si="154"/>
        <v>0</v>
      </c>
      <c r="EW263" s="49">
        <f t="shared" si="154"/>
        <v>0</v>
      </c>
      <c r="EX263" s="49">
        <f t="shared" si="154"/>
        <v>0</v>
      </c>
      <c r="EY263" s="49">
        <f t="shared" si="154"/>
        <v>0</v>
      </c>
      <c r="EZ263" s="49">
        <f t="shared" si="154"/>
        <v>0</v>
      </c>
      <c r="FA263" s="49">
        <f t="shared" si="154"/>
        <v>0</v>
      </c>
      <c r="FB263" s="49">
        <f t="shared" si="154"/>
        <v>0</v>
      </c>
      <c r="FC263" s="49"/>
      <c r="FD263" s="49"/>
      <c r="FE263" s="49">
        <f t="shared" ref="FE263:FT272" si="155">SUMIF($A$215:$A$243,$E263,FE$215:FE$243)</f>
        <v>0</v>
      </c>
      <c r="FF263" s="49">
        <f t="shared" si="155"/>
        <v>0</v>
      </c>
      <c r="FG263" s="49">
        <f t="shared" si="155"/>
        <v>0</v>
      </c>
      <c r="FH263" s="49">
        <f t="shared" si="155"/>
        <v>0</v>
      </c>
      <c r="FI263" s="49">
        <f t="shared" si="155"/>
        <v>0</v>
      </c>
      <c r="FJ263" s="49">
        <f t="shared" si="155"/>
        <v>0</v>
      </c>
      <c r="FK263" s="49">
        <f t="shared" si="155"/>
        <v>0</v>
      </c>
      <c r="FL263" s="49">
        <f t="shared" si="155"/>
        <v>0</v>
      </c>
      <c r="FM263" s="49">
        <f t="shared" si="155"/>
        <v>0</v>
      </c>
      <c r="FN263" s="49">
        <f t="shared" si="155"/>
        <v>0</v>
      </c>
      <c r="FO263" s="49">
        <f t="shared" si="155"/>
        <v>0</v>
      </c>
      <c r="FP263" s="49">
        <f t="shared" si="155"/>
        <v>0</v>
      </c>
      <c r="FQ263" s="49">
        <f t="shared" si="155"/>
        <v>0</v>
      </c>
      <c r="FR263" s="49">
        <f t="shared" si="155"/>
        <v>0</v>
      </c>
      <c r="FS263" s="49">
        <f t="shared" si="155"/>
        <v>0</v>
      </c>
      <c r="FT263" s="49">
        <f t="shared" si="155"/>
        <v>0</v>
      </c>
      <c r="FU263" s="49">
        <f t="shared" ref="FU263:GB272" si="156">SUMIF($A$215:$A$243,$E263,FU$215:FU$243)</f>
        <v>0</v>
      </c>
      <c r="FV263" s="49">
        <f t="shared" si="156"/>
        <v>0</v>
      </c>
      <c r="FW263" s="49">
        <f t="shared" si="156"/>
        <v>0</v>
      </c>
      <c r="FX263" s="49">
        <f t="shared" si="156"/>
        <v>0</v>
      </c>
      <c r="FY263" s="49">
        <f t="shared" si="156"/>
        <v>0</v>
      </c>
      <c r="FZ263" s="49">
        <f t="shared" si="156"/>
        <v>0</v>
      </c>
      <c r="GA263" s="49">
        <f t="shared" si="156"/>
        <v>0</v>
      </c>
      <c r="GB263" s="49">
        <f t="shared" si="156"/>
        <v>0</v>
      </c>
      <c r="GC263" s="49"/>
      <c r="GD263" s="49">
        <f t="shared" ref="GD263:GS272" si="157">SUMIF($A$215:$A$243,$E263,GD$215:GD$243)</f>
        <v>0</v>
      </c>
      <c r="GE263" s="49">
        <f t="shared" si="157"/>
        <v>0</v>
      </c>
      <c r="GF263" s="49">
        <f t="shared" si="157"/>
        <v>0</v>
      </c>
      <c r="GG263" s="49">
        <f t="shared" si="157"/>
        <v>0</v>
      </c>
      <c r="GH263" s="49">
        <f t="shared" si="157"/>
        <v>0</v>
      </c>
      <c r="GI263" s="49">
        <f t="shared" si="157"/>
        <v>0</v>
      </c>
      <c r="GJ263" s="49">
        <f t="shared" si="157"/>
        <v>0</v>
      </c>
      <c r="GK263" s="49">
        <f t="shared" si="157"/>
        <v>0</v>
      </c>
      <c r="GL263" s="49">
        <f t="shared" si="157"/>
        <v>0</v>
      </c>
      <c r="GM263" s="49">
        <f t="shared" si="157"/>
        <v>0</v>
      </c>
      <c r="GN263" s="49">
        <f t="shared" si="157"/>
        <v>0</v>
      </c>
      <c r="GO263" s="49">
        <f t="shared" si="157"/>
        <v>0</v>
      </c>
      <c r="GP263" s="49">
        <f t="shared" si="157"/>
        <v>0</v>
      </c>
      <c r="GQ263" s="49">
        <f t="shared" si="157"/>
        <v>0</v>
      </c>
      <c r="GR263" s="49">
        <f t="shared" si="157"/>
        <v>0</v>
      </c>
      <c r="GS263" s="49">
        <f t="shared" si="157"/>
        <v>0</v>
      </c>
      <c r="GT263" s="49">
        <f t="shared" ref="GT263:HA272" si="158">SUMIF($A$215:$A$243,$E263,GT$215:GT$243)</f>
        <v>0</v>
      </c>
      <c r="GU263" s="49">
        <f t="shared" si="158"/>
        <v>0</v>
      </c>
      <c r="GV263" s="49">
        <f t="shared" si="158"/>
        <v>0</v>
      </c>
      <c r="GW263" s="49">
        <f t="shared" si="158"/>
        <v>0</v>
      </c>
      <c r="GX263" s="49">
        <f t="shared" si="158"/>
        <v>0</v>
      </c>
      <c r="GY263" s="49">
        <f t="shared" si="158"/>
        <v>0</v>
      </c>
      <c r="GZ263" s="49">
        <f t="shared" si="158"/>
        <v>0</v>
      </c>
      <c r="HA263" s="49">
        <f t="shared" si="158"/>
        <v>0</v>
      </c>
      <c r="HC263" s="17"/>
      <c r="HD263" s="3"/>
    </row>
    <row r="264" spans="3:213">
      <c r="E264" s="5" t="s">
        <v>222</v>
      </c>
      <c r="F264" s="49"/>
      <c r="G264" s="49"/>
      <c r="H264" s="49">
        <f t="shared" ref="H264:H272" si="159">SUMIF($A$215:$A$243,$E264,H$215:H$243)</f>
        <v>2922.2587396007179</v>
      </c>
      <c r="I264" s="49">
        <f t="shared" si="144"/>
        <v>2902.1999391977747</v>
      </c>
      <c r="J264" s="49">
        <f t="shared" si="144"/>
        <v>2874.4802784656122</v>
      </c>
      <c r="K264" s="49">
        <f t="shared" si="144"/>
        <v>2845.84257440484</v>
      </c>
      <c r="L264" s="49">
        <f t="shared" si="144"/>
        <v>2905.9721859403617</v>
      </c>
      <c r="M264" s="49">
        <f t="shared" si="144"/>
        <v>2788.089259328457</v>
      </c>
      <c r="N264" s="49">
        <f t="shared" si="144"/>
        <v>2238.8961202993623</v>
      </c>
      <c r="O264" s="49">
        <f t="shared" si="144"/>
        <v>961.58230866000099</v>
      </c>
      <c r="P264" s="49">
        <f t="shared" si="144"/>
        <v>0</v>
      </c>
      <c r="Q264" s="49">
        <f t="shared" si="144"/>
        <v>0</v>
      </c>
      <c r="R264" s="49">
        <f t="shared" si="144"/>
        <v>0</v>
      </c>
      <c r="S264" s="49">
        <f t="shared" si="144"/>
        <v>0</v>
      </c>
      <c r="T264" s="49">
        <f t="shared" si="144"/>
        <v>0</v>
      </c>
      <c r="U264" s="49">
        <f t="shared" si="144"/>
        <v>0</v>
      </c>
      <c r="V264" s="49">
        <f t="shared" si="144"/>
        <v>0</v>
      </c>
      <c r="W264" s="49">
        <f t="shared" si="144"/>
        <v>0</v>
      </c>
      <c r="X264" s="49">
        <f t="shared" si="144"/>
        <v>504.665684689594</v>
      </c>
      <c r="Y264" s="49">
        <f t="shared" si="144"/>
        <v>2355.8175281522954</v>
      </c>
      <c r="Z264" s="49">
        <f t="shared" si="144"/>
        <v>2884.9299830765071</v>
      </c>
      <c r="AA264" s="49">
        <f t="shared" si="144"/>
        <v>3702.3036869254088</v>
      </c>
      <c r="AB264" s="49">
        <f t="shared" si="144"/>
        <v>3702.3036869254088</v>
      </c>
      <c r="AC264" s="49">
        <f t="shared" si="144"/>
        <v>3537.4304853546291</v>
      </c>
      <c r="AD264" s="49">
        <f t="shared" si="144"/>
        <v>3534.505703750614</v>
      </c>
      <c r="AE264" s="49">
        <f t="shared" si="144"/>
        <v>3231.6111491724118</v>
      </c>
      <c r="AF264" s="49"/>
      <c r="AG264" s="49">
        <f t="shared" si="145"/>
        <v>1406.2886905160269</v>
      </c>
      <c r="AH264" s="49">
        <f t="shared" si="145"/>
        <v>1371.2869025913301</v>
      </c>
      <c r="AI264" s="49">
        <f t="shared" si="145"/>
        <v>1369.4670962566627</v>
      </c>
      <c r="AJ264" s="49">
        <f t="shared" si="145"/>
        <v>1298.4702806289888</v>
      </c>
      <c r="AK264" s="49">
        <f t="shared" si="145"/>
        <v>1188.6774039155011</v>
      </c>
      <c r="AL264" s="49">
        <f t="shared" si="145"/>
        <v>1298.4702806289888</v>
      </c>
      <c r="AM264" s="49">
        <f t="shared" si="145"/>
        <v>450.95497880269062</v>
      </c>
      <c r="AN264" s="49">
        <f t="shared" si="145"/>
        <v>226.33088482341361</v>
      </c>
      <c r="AO264" s="49">
        <f t="shared" si="145"/>
        <v>0</v>
      </c>
      <c r="AP264" s="49">
        <f t="shared" si="145"/>
        <v>0</v>
      </c>
      <c r="AQ264" s="49">
        <f t="shared" si="145"/>
        <v>0</v>
      </c>
      <c r="AR264" s="49">
        <f t="shared" si="145"/>
        <v>0</v>
      </c>
      <c r="AS264" s="49">
        <f t="shared" si="145"/>
        <v>0</v>
      </c>
      <c r="AT264" s="49">
        <f t="shared" si="145"/>
        <v>0</v>
      </c>
      <c r="AU264" s="49">
        <f t="shared" si="145"/>
        <v>0</v>
      </c>
      <c r="AV264" s="49">
        <f t="shared" si="145"/>
        <v>0</v>
      </c>
      <c r="AW264" s="49">
        <f t="shared" si="146"/>
        <v>203.994045529608</v>
      </c>
      <c r="AX264" s="49">
        <f t="shared" si="146"/>
        <v>709.00123279044192</v>
      </c>
      <c r="AY264" s="49">
        <f t="shared" si="146"/>
        <v>1267.3332533143225</v>
      </c>
      <c r="AZ264" s="49">
        <f t="shared" si="146"/>
        <v>1146.3423019751931</v>
      </c>
      <c r="BA264" s="49">
        <f t="shared" si="146"/>
        <v>1695.0306036525981</v>
      </c>
      <c r="BB264" s="49">
        <f t="shared" si="146"/>
        <v>1364.5809776060851</v>
      </c>
      <c r="BC264" s="49">
        <f t="shared" si="146"/>
        <v>1177.9649278728107</v>
      </c>
      <c r="BD264" s="49">
        <f t="shared" si="146"/>
        <v>1364.5809776060851</v>
      </c>
      <c r="BE264" s="49"/>
      <c r="BF264" s="49"/>
      <c r="BG264" s="49">
        <f t="shared" si="147"/>
        <v>959.03047311923194</v>
      </c>
      <c r="BH264" s="49">
        <f t="shared" si="147"/>
        <v>301.96957466025799</v>
      </c>
      <c r="BI264" s="49">
        <f t="shared" si="147"/>
        <v>713.2072372610279</v>
      </c>
      <c r="BJ264" s="49">
        <f t="shared" si="147"/>
        <v>335.99219334613798</v>
      </c>
      <c r="BK264" s="49">
        <f t="shared" si="147"/>
        <v>355.168068299916</v>
      </c>
      <c r="BL264" s="49">
        <f t="shared" si="147"/>
        <v>853.33721615991692</v>
      </c>
      <c r="BM264" s="49">
        <f t="shared" si="147"/>
        <v>385.92069120586598</v>
      </c>
      <c r="BN264" s="49">
        <f t="shared" si="147"/>
        <v>498.169147860002</v>
      </c>
      <c r="BO264" s="49">
        <f t="shared" si="147"/>
        <v>86.931485259230996</v>
      </c>
      <c r="BP264" s="49">
        <f t="shared" si="147"/>
        <v>0</v>
      </c>
      <c r="BQ264" s="49">
        <f t="shared" si="147"/>
        <v>0</v>
      </c>
      <c r="BR264" s="49">
        <f t="shared" si="147"/>
        <v>0</v>
      </c>
      <c r="BS264" s="49">
        <f t="shared" si="147"/>
        <v>0</v>
      </c>
      <c r="BT264" s="49">
        <f t="shared" si="147"/>
        <v>0</v>
      </c>
      <c r="BU264" s="49">
        <f t="shared" si="147"/>
        <v>0</v>
      </c>
      <c r="BV264" s="49">
        <f t="shared" si="147"/>
        <v>0</v>
      </c>
      <c r="BW264" s="49">
        <f t="shared" si="148"/>
        <v>460.86132525923102</v>
      </c>
      <c r="BX264" s="49">
        <f t="shared" si="148"/>
        <v>585.10063311923295</v>
      </c>
      <c r="BY264" s="49">
        <f t="shared" si="148"/>
        <v>623.06335321033202</v>
      </c>
      <c r="BZ264" s="49">
        <f t="shared" si="148"/>
        <v>648.90258990738516</v>
      </c>
      <c r="CA264" s="49">
        <f t="shared" si="148"/>
        <v>1170.2012662384629</v>
      </c>
      <c r="CB264" s="49">
        <f t="shared" si="148"/>
        <v>585.10063311923182</v>
      </c>
      <c r="CC264" s="49">
        <f t="shared" si="148"/>
        <v>585.10063311923193</v>
      </c>
      <c r="CD264" s="49">
        <f t="shared" si="148"/>
        <v>996.33829572000104</v>
      </c>
      <c r="CE264" s="49"/>
      <c r="CF264" s="49">
        <f t="shared" si="149"/>
        <v>296.21741237897089</v>
      </c>
      <c r="CG264" s="49">
        <f t="shared" si="149"/>
        <v>483.27958137407001</v>
      </c>
      <c r="CH264" s="49">
        <f t="shared" si="149"/>
        <v>263.31525021551909</v>
      </c>
      <c r="CI264" s="49">
        <f t="shared" si="149"/>
        <v>576.27605397696834</v>
      </c>
      <c r="CJ264" s="49">
        <f t="shared" si="149"/>
        <v>309.81348651696828</v>
      </c>
      <c r="CK264" s="49">
        <f t="shared" si="149"/>
        <v>729.78680186156612</v>
      </c>
      <c r="CL264" s="49">
        <f t="shared" si="149"/>
        <v>263.31525021551909</v>
      </c>
      <c r="CM264" s="49">
        <f t="shared" si="149"/>
        <v>266.46256746</v>
      </c>
      <c r="CN264" s="49">
        <f t="shared" si="149"/>
        <v>0</v>
      </c>
      <c r="CO264" s="49">
        <f t="shared" si="149"/>
        <v>0</v>
      </c>
      <c r="CP264" s="49">
        <f t="shared" si="149"/>
        <v>0</v>
      </c>
      <c r="CQ264" s="49">
        <f t="shared" si="149"/>
        <v>0</v>
      </c>
      <c r="CR264" s="49">
        <f t="shared" si="149"/>
        <v>0</v>
      </c>
      <c r="CS264" s="49">
        <f t="shared" si="149"/>
        <v>0</v>
      </c>
      <c r="CT264" s="49">
        <f t="shared" si="149"/>
        <v>0</v>
      </c>
      <c r="CU264" s="49">
        <f t="shared" si="149"/>
        <v>0</v>
      </c>
      <c r="CV264" s="49">
        <f t="shared" si="150"/>
        <v>266.46256746</v>
      </c>
      <c r="CW264" s="49">
        <f t="shared" si="150"/>
        <v>246.50722048749611</v>
      </c>
      <c r="CX264" s="49">
        <f t="shared" si="150"/>
        <v>266.46256746</v>
      </c>
      <c r="CY264" s="49">
        <f t="shared" si="150"/>
        <v>345.35161673523578</v>
      </c>
      <c r="CZ264" s="49">
        <f t="shared" si="150"/>
        <v>625.92160752290033</v>
      </c>
      <c r="DA264" s="49">
        <f t="shared" si="150"/>
        <v>362.09041247255419</v>
      </c>
      <c r="DB264" s="49">
        <f t="shared" si="150"/>
        <v>579.42337122145011</v>
      </c>
      <c r="DC264" s="49">
        <f t="shared" si="150"/>
        <v>334.86815059991551</v>
      </c>
      <c r="DD264" s="49"/>
      <c r="DE264" s="49"/>
      <c r="DF264" s="49">
        <f t="shared" si="151"/>
        <v>925.27541981646004</v>
      </c>
      <c r="DG264" s="49">
        <f t="shared" si="151"/>
        <v>813.32803029066497</v>
      </c>
      <c r="DH264" s="49">
        <f t="shared" si="151"/>
        <v>1500.4870172091971</v>
      </c>
      <c r="DI264" s="49">
        <f t="shared" si="151"/>
        <v>712.68464384919798</v>
      </c>
      <c r="DJ264" s="49">
        <f t="shared" si="151"/>
        <v>925.27541981646004</v>
      </c>
      <c r="DK264" s="49">
        <f t="shared" si="151"/>
        <v>1575.6047467200001</v>
      </c>
      <c r="DL264" s="49">
        <f t="shared" si="151"/>
        <v>1108.412660663143</v>
      </c>
      <c r="DM264" s="49">
        <f t="shared" si="151"/>
        <v>1379.133283127444</v>
      </c>
      <c r="DN264" s="49">
        <f t="shared" si="151"/>
        <v>137.47304645645801</v>
      </c>
      <c r="DO264" s="49">
        <f t="shared" si="151"/>
        <v>0</v>
      </c>
      <c r="DP264" s="49">
        <f t="shared" si="151"/>
        <v>0</v>
      </c>
      <c r="DQ264" s="49">
        <f t="shared" si="151"/>
        <v>0</v>
      </c>
      <c r="DR264" s="49">
        <f t="shared" si="151"/>
        <v>0</v>
      </c>
      <c r="DS264" s="49">
        <f t="shared" si="151"/>
        <v>0</v>
      </c>
      <c r="DT264" s="49">
        <f t="shared" si="151"/>
        <v>0</v>
      </c>
      <c r="DU264" s="49">
        <f t="shared" si="151"/>
        <v>0</v>
      </c>
      <c r="DV264" s="49">
        <f t="shared" si="152"/>
        <v>137.47304645645801</v>
      </c>
      <c r="DW264" s="49">
        <f t="shared" si="152"/>
        <v>1516.6063295839019</v>
      </c>
      <c r="DX264" s="49">
        <f t="shared" si="152"/>
        <v>1216.8334459189919</v>
      </c>
      <c r="DY264" s="49">
        <f t="shared" si="152"/>
        <v>1850.5508396329171</v>
      </c>
      <c r="DZ264" s="49">
        <f t="shared" si="152"/>
        <v>1190.4020730319371</v>
      </c>
      <c r="EA264" s="49">
        <f t="shared" si="152"/>
        <v>1097.4043568670691</v>
      </c>
      <c r="EB264" s="49">
        <f t="shared" si="152"/>
        <v>1234.0865337296491</v>
      </c>
      <c r="EC264" s="49">
        <f t="shared" si="152"/>
        <v>1575.6047467200001</v>
      </c>
      <c r="ED264" s="49"/>
      <c r="EE264" s="49">
        <f t="shared" si="153"/>
        <v>495.58773945178513</v>
      </c>
      <c r="EF264" s="49">
        <f t="shared" si="153"/>
        <v>711.79568921766804</v>
      </c>
      <c r="EG264" s="49">
        <f t="shared" si="153"/>
        <v>386.63102576589711</v>
      </c>
      <c r="EH264" s="49">
        <f t="shared" si="153"/>
        <v>849.26873567412599</v>
      </c>
      <c r="EI264" s="49">
        <f t="shared" si="153"/>
        <v>462.63770990822911</v>
      </c>
      <c r="EJ264" s="49">
        <f t="shared" si="153"/>
        <v>787.80237336000198</v>
      </c>
      <c r="EK264" s="49">
        <f t="shared" si="153"/>
        <v>462.63770990822911</v>
      </c>
      <c r="EL264" s="49">
        <f t="shared" si="153"/>
        <v>196.893249202492</v>
      </c>
      <c r="EM264" s="49">
        <f t="shared" si="153"/>
        <v>0</v>
      </c>
      <c r="EN264" s="49">
        <f t="shared" si="153"/>
        <v>0</v>
      </c>
      <c r="EO264" s="49">
        <f t="shared" si="153"/>
        <v>0</v>
      </c>
      <c r="EP264" s="49">
        <f t="shared" si="153"/>
        <v>0</v>
      </c>
      <c r="EQ264" s="49">
        <f t="shared" si="153"/>
        <v>0</v>
      </c>
      <c r="ER264" s="49">
        <f t="shared" si="153"/>
        <v>0</v>
      </c>
      <c r="ES264" s="49">
        <f t="shared" si="153"/>
        <v>0</v>
      </c>
      <c r="ET264" s="49">
        <f t="shared" si="153"/>
        <v>0</v>
      </c>
      <c r="EU264" s="49">
        <f t="shared" si="154"/>
        <v>0</v>
      </c>
      <c r="EV264" s="49">
        <f t="shared" si="154"/>
        <v>689.56664156372301</v>
      </c>
      <c r="EW264" s="49">
        <f t="shared" si="154"/>
        <v>386.63102576589711</v>
      </c>
      <c r="EX264" s="49">
        <f t="shared" si="154"/>
        <v>849.26873567412599</v>
      </c>
      <c r="EY264" s="49">
        <f t="shared" si="154"/>
        <v>455.36754899412603</v>
      </c>
      <c r="EZ264" s="49">
        <f t="shared" si="154"/>
        <v>780.53221244589713</v>
      </c>
      <c r="FA264" s="49">
        <f t="shared" si="154"/>
        <v>564.32426268001404</v>
      </c>
      <c r="FB264" s="49">
        <f t="shared" si="154"/>
        <v>1185.1543810155072</v>
      </c>
      <c r="FC264" s="49"/>
      <c r="FD264" s="49"/>
      <c r="FE264" s="49">
        <f t="shared" si="155"/>
        <v>1931.5888731849082</v>
      </c>
      <c r="FF264" s="49">
        <f t="shared" si="155"/>
        <v>1240.8853788274359</v>
      </c>
      <c r="FG264" s="49">
        <f t="shared" si="155"/>
        <v>1496.2547100413872</v>
      </c>
      <c r="FH264" s="49">
        <f t="shared" si="155"/>
        <v>1346.0118261176681</v>
      </c>
      <c r="FI264" s="49">
        <f t="shared" si="155"/>
        <v>1286.7387991120302</v>
      </c>
      <c r="FJ264" s="49">
        <f t="shared" si="155"/>
        <v>1843.322487867435</v>
      </c>
      <c r="FK264" s="49">
        <f t="shared" si="155"/>
        <v>788.69115371115629</v>
      </c>
      <c r="FL264" s="49">
        <f t="shared" si="155"/>
        <v>0</v>
      </c>
      <c r="FM264" s="49">
        <f t="shared" si="155"/>
        <v>0</v>
      </c>
      <c r="FN264" s="49">
        <f t="shared" si="155"/>
        <v>0</v>
      </c>
      <c r="FO264" s="49">
        <f t="shared" si="155"/>
        <v>0</v>
      </c>
      <c r="FP264" s="49">
        <f t="shared" si="155"/>
        <v>0</v>
      </c>
      <c r="FQ264" s="49">
        <f t="shared" si="155"/>
        <v>0</v>
      </c>
      <c r="FR264" s="49">
        <f t="shared" si="155"/>
        <v>0</v>
      </c>
      <c r="FS264" s="49">
        <f t="shared" si="155"/>
        <v>0</v>
      </c>
      <c r="FT264" s="49">
        <f t="shared" si="155"/>
        <v>0</v>
      </c>
      <c r="FU264" s="49">
        <f t="shared" si="156"/>
        <v>105.126447290233</v>
      </c>
      <c r="FV264" s="49">
        <f t="shared" si="156"/>
        <v>1159.7577814465139</v>
      </c>
      <c r="FW264" s="49">
        <f t="shared" si="156"/>
        <v>1867.3213377767449</v>
      </c>
      <c r="FX264" s="49">
        <f t="shared" si="156"/>
        <v>2214.3891156027921</v>
      </c>
      <c r="FY264" s="49">
        <f t="shared" si="156"/>
        <v>2016.3583861432949</v>
      </c>
      <c r="FZ264" s="49">
        <f t="shared" si="156"/>
        <v>1564.1641610270149</v>
      </c>
      <c r="GA264" s="49">
        <f t="shared" si="156"/>
        <v>1931.5888731849082</v>
      </c>
      <c r="GB264" s="49">
        <f t="shared" si="156"/>
        <v>1374.2682007783953</v>
      </c>
      <c r="GC264" s="49"/>
      <c r="GD264" s="49">
        <f t="shared" si="157"/>
        <v>896.763709897735</v>
      </c>
      <c r="GE264" s="49">
        <f t="shared" si="157"/>
        <v>788.96486564633301</v>
      </c>
      <c r="GF264" s="49">
        <f t="shared" si="157"/>
        <v>628.77973741892606</v>
      </c>
      <c r="GG264" s="49">
        <f t="shared" si="157"/>
        <v>861.84061743542122</v>
      </c>
      <c r="GH264" s="49">
        <f t="shared" si="157"/>
        <v>1022.0257456628281</v>
      </c>
      <c r="GI264" s="49">
        <f t="shared" si="157"/>
        <v>856.619489804664</v>
      </c>
      <c r="GJ264" s="49">
        <f t="shared" si="157"/>
        <v>321.34666759858072</v>
      </c>
      <c r="GK264" s="49">
        <f t="shared" si="157"/>
        <v>0</v>
      </c>
      <c r="GL264" s="49">
        <f t="shared" si="157"/>
        <v>0</v>
      </c>
      <c r="GM264" s="49">
        <f t="shared" si="157"/>
        <v>0</v>
      </c>
      <c r="GN264" s="49">
        <f t="shared" si="157"/>
        <v>0</v>
      </c>
      <c r="GO264" s="49">
        <f t="shared" si="157"/>
        <v>0</v>
      </c>
      <c r="GP264" s="49">
        <f t="shared" si="157"/>
        <v>0</v>
      </c>
      <c r="GQ264" s="49">
        <f t="shared" si="157"/>
        <v>0</v>
      </c>
      <c r="GR264" s="49">
        <f t="shared" si="157"/>
        <v>0</v>
      </c>
      <c r="GS264" s="49">
        <f t="shared" si="157"/>
        <v>0</v>
      </c>
      <c r="GT264" s="49">
        <f t="shared" si="158"/>
        <v>0</v>
      </c>
      <c r="GU264" s="49">
        <f t="shared" si="158"/>
        <v>100.878785693091</v>
      </c>
      <c r="GV264" s="49">
        <f t="shared" si="158"/>
        <v>501.73696484027022</v>
      </c>
      <c r="GW264" s="49">
        <f t="shared" si="158"/>
        <v>876.28235154083222</v>
      </c>
      <c r="GX264" s="49">
        <f t="shared" si="158"/>
        <v>667.57732456408769</v>
      </c>
      <c r="GY264" s="49">
        <f t="shared" si="158"/>
        <v>876.28235154083222</v>
      </c>
      <c r="GZ264" s="49">
        <f t="shared" si="158"/>
        <v>618.71581341773424</v>
      </c>
      <c r="HA264" s="49">
        <f t="shared" si="158"/>
        <v>630.77157739876634</v>
      </c>
      <c r="HC264" s="17"/>
      <c r="HD264" s="3"/>
    </row>
    <row r="265" spans="3:213">
      <c r="E265" s="5" t="s">
        <v>223</v>
      </c>
      <c r="F265" s="49"/>
      <c r="G265" s="49"/>
      <c r="H265" s="49">
        <f t="shared" si="159"/>
        <v>0</v>
      </c>
      <c r="I265" s="49">
        <f t="shared" si="144"/>
        <v>0</v>
      </c>
      <c r="J265" s="49">
        <f t="shared" si="144"/>
        <v>0</v>
      </c>
      <c r="K265" s="49">
        <f t="shared" si="144"/>
        <v>0</v>
      </c>
      <c r="L265" s="49">
        <f t="shared" si="144"/>
        <v>0</v>
      </c>
      <c r="M265" s="49">
        <f t="shared" si="144"/>
        <v>0</v>
      </c>
      <c r="N265" s="49">
        <f t="shared" si="144"/>
        <v>0</v>
      </c>
      <c r="O265" s="49">
        <f t="shared" si="144"/>
        <v>0</v>
      </c>
      <c r="P265" s="49">
        <f t="shared" si="144"/>
        <v>0</v>
      </c>
      <c r="Q265" s="49">
        <f t="shared" si="144"/>
        <v>0</v>
      </c>
      <c r="R265" s="49">
        <f t="shared" si="144"/>
        <v>0</v>
      </c>
      <c r="S265" s="49">
        <f t="shared" si="144"/>
        <v>0</v>
      </c>
      <c r="T265" s="49">
        <f t="shared" si="144"/>
        <v>0</v>
      </c>
      <c r="U265" s="49">
        <f t="shared" si="144"/>
        <v>0</v>
      </c>
      <c r="V265" s="49">
        <f t="shared" si="144"/>
        <v>0</v>
      </c>
      <c r="W265" s="49">
        <f t="shared" si="144"/>
        <v>0</v>
      </c>
      <c r="X265" s="49">
        <f t="shared" si="144"/>
        <v>0</v>
      </c>
      <c r="Y265" s="49">
        <f t="shared" si="144"/>
        <v>0</v>
      </c>
      <c r="Z265" s="49">
        <f t="shared" si="144"/>
        <v>0</v>
      </c>
      <c r="AA265" s="49">
        <f t="shared" si="144"/>
        <v>0</v>
      </c>
      <c r="AB265" s="49">
        <f t="shared" si="144"/>
        <v>0</v>
      </c>
      <c r="AC265" s="49">
        <f t="shared" si="144"/>
        <v>0</v>
      </c>
      <c r="AD265" s="49">
        <f t="shared" si="144"/>
        <v>0</v>
      </c>
      <c r="AE265" s="49">
        <f t="shared" si="144"/>
        <v>0</v>
      </c>
      <c r="AF265" s="49"/>
      <c r="AG265" s="49">
        <f t="shared" si="145"/>
        <v>0</v>
      </c>
      <c r="AH265" s="49">
        <f t="shared" si="145"/>
        <v>0</v>
      </c>
      <c r="AI265" s="49">
        <f t="shared" si="145"/>
        <v>0</v>
      </c>
      <c r="AJ265" s="49">
        <f t="shared" si="145"/>
        <v>0</v>
      </c>
      <c r="AK265" s="49">
        <f t="shared" si="145"/>
        <v>0</v>
      </c>
      <c r="AL265" s="49">
        <f t="shared" si="145"/>
        <v>0</v>
      </c>
      <c r="AM265" s="49">
        <f t="shared" si="145"/>
        <v>0</v>
      </c>
      <c r="AN265" s="49">
        <f t="shared" si="145"/>
        <v>0</v>
      </c>
      <c r="AO265" s="49">
        <f t="shared" si="145"/>
        <v>0</v>
      </c>
      <c r="AP265" s="49">
        <f t="shared" si="145"/>
        <v>0</v>
      </c>
      <c r="AQ265" s="49">
        <f t="shared" si="145"/>
        <v>0</v>
      </c>
      <c r="AR265" s="49">
        <f t="shared" si="145"/>
        <v>0</v>
      </c>
      <c r="AS265" s="49">
        <f t="shared" si="145"/>
        <v>0</v>
      </c>
      <c r="AT265" s="49">
        <f t="shared" si="145"/>
        <v>0</v>
      </c>
      <c r="AU265" s="49">
        <f t="shared" si="145"/>
        <v>0</v>
      </c>
      <c r="AV265" s="49">
        <f t="shared" si="145"/>
        <v>0</v>
      </c>
      <c r="AW265" s="49">
        <f t="shared" si="146"/>
        <v>0</v>
      </c>
      <c r="AX265" s="49">
        <f t="shared" si="146"/>
        <v>0</v>
      </c>
      <c r="AY265" s="49">
        <f t="shared" si="146"/>
        <v>0</v>
      </c>
      <c r="AZ265" s="49">
        <f t="shared" si="146"/>
        <v>0</v>
      </c>
      <c r="BA265" s="49">
        <f t="shared" si="146"/>
        <v>0</v>
      </c>
      <c r="BB265" s="49">
        <f t="shared" si="146"/>
        <v>0</v>
      </c>
      <c r="BC265" s="49">
        <f t="shared" si="146"/>
        <v>0</v>
      </c>
      <c r="BD265" s="49">
        <f t="shared" si="146"/>
        <v>0</v>
      </c>
      <c r="BE265" s="49"/>
      <c r="BF265" s="49"/>
      <c r="BG265" s="49">
        <f t="shared" si="147"/>
        <v>0</v>
      </c>
      <c r="BH265" s="49">
        <f t="shared" si="147"/>
        <v>0</v>
      </c>
      <c r="BI265" s="49">
        <f t="shared" si="147"/>
        <v>0</v>
      </c>
      <c r="BJ265" s="49">
        <f t="shared" si="147"/>
        <v>0</v>
      </c>
      <c r="BK265" s="49">
        <f t="shared" si="147"/>
        <v>0</v>
      </c>
      <c r="BL265" s="49">
        <f t="shared" si="147"/>
        <v>0</v>
      </c>
      <c r="BM265" s="49">
        <f t="shared" si="147"/>
        <v>0</v>
      </c>
      <c r="BN265" s="49">
        <f t="shared" si="147"/>
        <v>0</v>
      </c>
      <c r="BO265" s="49">
        <f t="shared" si="147"/>
        <v>0</v>
      </c>
      <c r="BP265" s="49">
        <f t="shared" si="147"/>
        <v>0</v>
      </c>
      <c r="BQ265" s="49">
        <f t="shared" si="147"/>
        <v>0</v>
      </c>
      <c r="BR265" s="49">
        <f t="shared" si="147"/>
        <v>0</v>
      </c>
      <c r="BS265" s="49">
        <f t="shared" si="147"/>
        <v>0</v>
      </c>
      <c r="BT265" s="49">
        <f t="shared" si="147"/>
        <v>0</v>
      </c>
      <c r="BU265" s="49">
        <f t="shared" si="147"/>
        <v>0</v>
      </c>
      <c r="BV265" s="49">
        <f t="shared" si="147"/>
        <v>0</v>
      </c>
      <c r="BW265" s="49">
        <f t="shared" si="148"/>
        <v>0</v>
      </c>
      <c r="BX265" s="49">
        <f t="shared" si="148"/>
        <v>0</v>
      </c>
      <c r="BY265" s="49">
        <f t="shared" si="148"/>
        <v>0</v>
      </c>
      <c r="BZ265" s="49">
        <f t="shared" si="148"/>
        <v>0</v>
      </c>
      <c r="CA265" s="49">
        <f t="shared" si="148"/>
        <v>0</v>
      </c>
      <c r="CB265" s="49">
        <f t="shared" si="148"/>
        <v>0</v>
      </c>
      <c r="CC265" s="49">
        <f t="shared" si="148"/>
        <v>0</v>
      </c>
      <c r="CD265" s="49">
        <f t="shared" si="148"/>
        <v>0</v>
      </c>
      <c r="CE265" s="49"/>
      <c r="CF265" s="49">
        <f t="shared" si="149"/>
        <v>0</v>
      </c>
      <c r="CG265" s="49">
        <f t="shared" si="149"/>
        <v>0</v>
      </c>
      <c r="CH265" s="49">
        <f t="shared" si="149"/>
        <v>0</v>
      </c>
      <c r="CI265" s="49">
        <f t="shared" si="149"/>
        <v>0</v>
      </c>
      <c r="CJ265" s="49">
        <f t="shared" si="149"/>
        <v>0</v>
      </c>
      <c r="CK265" s="49">
        <f t="shared" si="149"/>
        <v>0</v>
      </c>
      <c r="CL265" s="49">
        <f t="shared" si="149"/>
        <v>0</v>
      </c>
      <c r="CM265" s="49">
        <f t="shared" si="149"/>
        <v>0</v>
      </c>
      <c r="CN265" s="49">
        <f t="shared" si="149"/>
        <v>0</v>
      </c>
      <c r="CO265" s="49">
        <f t="shared" si="149"/>
        <v>0</v>
      </c>
      <c r="CP265" s="49">
        <f t="shared" si="149"/>
        <v>0</v>
      </c>
      <c r="CQ265" s="49">
        <f t="shared" si="149"/>
        <v>0</v>
      </c>
      <c r="CR265" s="49">
        <f t="shared" si="149"/>
        <v>0</v>
      </c>
      <c r="CS265" s="49">
        <f t="shared" si="149"/>
        <v>0</v>
      </c>
      <c r="CT265" s="49">
        <f t="shared" si="149"/>
        <v>0</v>
      </c>
      <c r="CU265" s="49">
        <f t="shared" si="149"/>
        <v>0</v>
      </c>
      <c r="CV265" s="49">
        <f t="shared" si="150"/>
        <v>0</v>
      </c>
      <c r="CW265" s="49">
        <f t="shared" si="150"/>
        <v>0</v>
      </c>
      <c r="CX265" s="49">
        <f t="shared" si="150"/>
        <v>0</v>
      </c>
      <c r="CY265" s="49">
        <f t="shared" si="150"/>
        <v>0</v>
      </c>
      <c r="CZ265" s="49">
        <f t="shared" si="150"/>
        <v>0</v>
      </c>
      <c r="DA265" s="49">
        <f t="shared" si="150"/>
        <v>0</v>
      </c>
      <c r="DB265" s="49">
        <f t="shared" si="150"/>
        <v>0</v>
      </c>
      <c r="DC265" s="49">
        <f t="shared" si="150"/>
        <v>0</v>
      </c>
      <c r="DD265" s="49"/>
      <c r="DE265" s="49"/>
      <c r="DF265" s="49">
        <f t="shared" si="151"/>
        <v>0</v>
      </c>
      <c r="DG265" s="49">
        <f t="shared" si="151"/>
        <v>0</v>
      </c>
      <c r="DH265" s="49">
        <f t="shared" si="151"/>
        <v>0</v>
      </c>
      <c r="DI265" s="49">
        <f t="shared" si="151"/>
        <v>0</v>
      </c>
      <c r="DJ265" s="49">
        <f t="shared" si="151"/>
        <v>0</v>
      </c>
      <c r="DK265" s="49">
        <f t="shared" si="151"/>
        <v>0</v>
      </c>
      <c r="DL265" s="49">
        <f t="shared" si="151"/>
        <v>0</v>
      </c>
      <c r="DM265" s="49">
        <f t="shared" si="151"/>
        <v>0</v>
      </c>
      <c r="DN265" s="49">
        <f t="shared" si="151"/>
        <v>0</v>
      </c>
      <c r="DO265" s="49">
        <f t="shared" si="151"/>
        <v>0</v>
      </c>
      <c r="DP265" s="49">
        <f t="shared" si="151"/>
        <v>0</v>
      </c>
      <c r="DQ265" s="49">
        <f t="shared" si="151"/>
        <v>0</v>
      </c>
      <c r="DR265" s="49">
        <f t="shared" si="151"/>
        <v>0</v>
      </c>
      <c r="DS265" s="49">
        <f t="shared" si="151"/>
        <v>0</v>
      </c>
      <c r="DT265" s="49">
        <f t="shared" si="151"/>
        <v>0</v>
      </c>
      <c r="DU265" s="49">
        <f t="shared" si="151"/>
        <v>0</v>
      </c>
      <c r="DV265" s="49">
        <f t="shared" si="152"/>
        <v>0</v>
      </c>
      <c r="DW265" s="49">
        <f t="shared" si="152"/>
        <v>0</v>
      </c>
      <c r="DX265" s="49">
        <f t="shared" si="152"/>
        <v>0</v>
      </c>
      <c r="DY265" s="49">
        <f t="shared" si="152"/>
        <v>0</v>
      </c>
      <c r="DZ265" s="49">
        <f t="shared" si="152"/>
        <v>0</v>
      </c>
      <c r="EA265" s="49">
        <f t="shared" si="152"/>
        <v>0</v>
      </c>
      <c r="EB265" s="49">
        <f t="shared" si="152"/>
        <v>0</v>
      </c>
      <c r="EC265" s="49">
        <f t="shared" si="152"/>
        <v>0</v>
      </c>
      <c r="ED265" s="49"/>
      <c r="EE265" s="49">
        <f t="shared" si="153"/>
        <v>0</v>
      </c>
      <c r="EF265" s="49">
        <f t="shared" si="153"/>
        <v>0</v>
      </c>
      <c r="EG265" s="49">
        <f t="shared" si="153"/>
        <v>0</v>
      </c>
      <c r="EH265" s="49">
        <f t="shared" si="153"/>
        <v>0</v>
      </c>
      <c r="EI265" s="49">
        <f t="shared" si="153"/>
        <v>0</v>
      </c>
      <c r="EJ265" s="49">
        <f t="shared" si="153"/>
        <v>0</v>
      </c>
      <c r="EK265" s="49">
        <f t="shared" si="153"/>
        <v>0</v>
      </c>
      <c r="EL265" s="49">
        <f t="shared" si="153"/>
        <v>0</v>
      </c>
      <c r="EM265" s="49">
        <f t="shared" si="153"/>
        <v>0</v>
      </c>
      <c r="EN265" s="49">
        <f t="shared" si="153"/>
        <v>0</v>
      </c>
      <c r="EO265" s="49">
        <f t="shared" si="153"/>
        <v>0</v>
      </c>
      <c r="EP265" s="49">
        <f t="shared" si="153"/>
        <v>0</v>
      </c>
      <c r="EQ265" s="49">
        <f t="shared" si="153"/>
        <v>0</v>
      </c>
      <c r="ER265" s="49">
        <f t="shared" si="153"/>
        <v>0</v>
      </c>
      <c r="ES265" s="49">
        <f t="shared" si="153"/>
        <v>0</v>
      </c>
      <c r="ET265" s="49">
        <f t="shared" si="153"/>
        <v>0</v>
      </c>
      <c r="EU265" s="49">
        <f t="shared" si="154"/>
        <v>0</v>
      </c>
      <c r="EV265" s="49">
        <f t="shared" si="154"/>
        <v>0</v>
      </c>
      <c r="EW265" s="49">
        <f t="shared" si="154"/>
        <v>0</v>
      </c>
      <c r="EX265" s="49">
        <f t="shared" si="154"/>
        <v>0</v>
      </c>
      <c r="EY265" s="49">
        <f t="shared" si="154"/>
        <v>0</v>
      </c>
      <c r="EZ265" s="49">
        <f t="shared" si="154"/>
        <v>0</v>
      </c>
      <c r="FA265" s="49">
        <f t="shared" si="154"/>
        <v>0</v>
      </c>
      <c r="FB265" s="49">
        <f t="shared" si="154"/>
        <v>0</v>
      </c>
      <c r="FC265" s="49"/>
      <c r="FD265" s="49"/>
      <c r="FE265" s="49">
        <f t="shared" si="155"/>
        <v>0</v>
      </c>
      <c r="FF265" s="49">
        <f t="shared" si="155"/>
        <v>0</v>
      </c>
      <c r="FG265" s="49">
        <f t="shared" si="155"/>
        <v>0</v>
      </c>
      <c r="FH265" s="49">
        <f t="shared" si="155"/>
        <v>0</v>
      </c>
      <c r="FI265" s="49">
        <f t="shared" si="155"/>
        <v>0</v>
      </c>
      <c r="FJ265" s="49">
        <f t="shared" si="155"/>
        <v>0</v>
      </c>
      <c r="FK265" s="49">
        <f t="shared" si="155"/>
        <v>0</v>
      </c>
      <c r="FL265" s="49">
        <f t="shared" si="155"/>
        <v>0</v>
      </c>
      <c r="FM265" s="49">
        <f t="shared" si="155"/>
        <v>0</v>
      </c>
      <c r="FN265" s="49">
        <f t="shared" si="155"/>
        <v>0</v>
      </c>
      <c r="FO265" s="49">
        <f t="shared" si="155"/>
        <v>0</v>
      </c>
      <c r="FP265" s="49">
        <f t="shared" si="155"/>
        <v>0</v>
      </c>
      <c r="FQ265" s="49">
        <f t="shared" si="155"/>
        <v>0</v>
      </c>
      <c r="FR265" s="49">
        <f t="shared" si="155"/>
        <v>0</v>
      </c>
      <c r="FS265" s="49">
        <f t="shared" si="155"/>
        <v>0</v>
      </c>
      <c r="FT265" s="49">
        <f t="shared" si="155"/>
        <v>0</v>
      </c>
      <c r="FU265" s="49">
        <f t="shared" si="156"/>
        <v>0</v>
      </c>
      <c r="FV265" s="49">
        <f t="shared" si="156"/>
        <v>0</v>
      </c>
      <c r="FW265" s="49">
        <f t="shared" si="156"/>
        <v>0</v>
      </c>
      <c r="FX265" s="49">
        <f t="shared" si="156"/>
        <v>0</v>
      </c>
      <c r="FY265" s="49">
        <f t="shared" si="156"/>
        <v>0</v>
      </c>
      <c r="FZ265" s="49">
        <f t="shared" si="156"/>
        <v>0</v>
      </c>
      <c r="GA265" s="49">
        <f t="shared" si="156"/>
        <v>0</v>
      </c>
      <c r="GB265" s="49">
        <f t="shared" si="156"/>
        <v>0</v>
      </c>
      <c r="GC265" s="49"/>
      <c r="GD265" s="49">
        <f t="shared" si="157"/>
        <v>0</v>
      </c>
      <c r="GE265" s="49">
        <f t="shared" si="157"/>
        <v>0</v>
      </c>
      <c r="GF265" s="49">
        <f t="shared" si="157"/>
        <v>0</v>
      </c>
      <c r="GG265" s="49">
        <f t="shared" si="157"/>
        <v>0</v>
      </c>
      <c r="GH265" s="49">
        <f t="shared" si="157"/>
        <v>0</v>
      </c>
      <c r="GI265" s="49">
        <f t="shared" si="157"/>
        <v>0</v>
      </c>
      <c r="GJ265" s="49">
        <f t="shared" si="157"/>
        <v>0</v>
      </c>
      <c r="GK265" s="49">
        <f t="shared" si="157"/>
        <v>0</v>
      </c>
      <c r="GL265" s="49">
        <f t="shared" si="157"/>
        <v>0</v>
      </c>
      <c r="GM265" s="49">
        <f t="shared" si="157"/>
        <v>0</v>
      </c>
      <c r="GN265" s="49">
        <f t="shared" si="157"/>
        <v>0</v>
      </c>
      <c r="GO265" s="49">
        <f t="shared" si="157"/>
        <v>0</v>
      </c>
      <c r="GP265" s="49">
        <f t="shared" si="157"/>
        <v>0</v>
      </c>
      <c r="GQ265" s="49">
        <f t="shared" si="157"/>
        <v>0</v>
      </c>
      <c r="GR265" s="49">
        <f t="shared" si="157"/>
        <v>0</v>
      </c>
      <c r="GS265" s="49">
        <f t="shared" si="157"/>
        <v>0</v>
      </c>
      <c r="GT265" s="49">
        <f t="shared" si="158"/>
        <v>0</v>
      </c>
      <c r="GU265" s="49">
        <f t="shared" si="158"/>
        <v>0</v>
      </c>
      <c r="GV265" s="49">
        <f t="shared" si="158"/>
        <v>0</v>
      </c>
      <c r="GW265" s="49">
        <f t="shared" si="158"/>
        <v>0</v>
      </c>
      <c r="GX265" s="49">
        <f t="shared" si="158"/>
        <v>0</v>
      </c>
      <c r="GY265" s="49">
        <f t="shared" si="158"/>
        <v>0</v>
      </c>
      <c r="GZ265" s="49">
        <f t="shared" si="158"/>
        <v>0</v>
      </c>
      <c r="HA265" s="49">
        <f t="shared" si="158"/>
        <v>0</v>
      </c>
      <c r="HC265" s="17"/>
      <c r="HD265" s="3"/>
    </row>
    <row r="266" spans="3:213">
      <c r="E266" s="5" t="s">
        <v>224</v>
      </c>
      <c r="F266" s="49"/>
      <c r="G266" s="49"/>
      <c r="H266" s="49">
        <f t="shared" si="159"/>
        <v>0</v>
      </c>
      <c r="I266" s="49">
        <f t="shared" si="144"/>
        <v>0</v>
      </c>
      <c r="J266" s="49">
        <f t="shared" si="144"/>
        <v>0</v>
      </c>
      <c r="K266" s="49">
        <f t="shared" si="144"/>
        <v>0</v>
      </c>
      <c r="L266" s="49">
        <f t="shared" si="144"/>
        <v>21.937960923627902</v>
      </c>
      <c r="M266" s="49">
        <f t="shared" si="144"/>
        <v>241.567433040586</v>
      </c>
      <c r="N266" s="49">
        <f t="shared" si="144"/>
        <v>1082.54342368638</v>
      </c>
      <c r="O266" s="49">
        <f t="shared" si="144"/>
        <v>2592.2149487497099</v>
      </c>
      <c r="P266" s="49">
        <f t="shared" si="144"/>
        <v>4088.39387825637</v>
      </c>
      <c r="Q266" s="49">
        <f t="shared" si="144"/>
        <v>5414.7285146213699</v>
      </c>
      <c r="R266" s="49">
        <f t="shared" si="144"/>
        <v>6237.58944641793</v>
      </c>
      <c r="S266" s="49">
        <f t="shared" si="144"/>
        <v>6208.4929139628402</v>
      </c>
      <c r="T266" s="49">
        <f t="shared" si="144"/>
        <v>6457.3063705431196</v>
      </c>
      <c r="U266" s="49">
        <f t="shared" si="144"/>
        <v>5651.4236214887196</v>
      </c>
      <c r="V266" s="49">
        <f t="shared" si="144"/>
        <v>4802.9017718464102</v>
      </c>
      <c r="W266" s="49">
        <f t="shared" si="144"/>
        <v>3382.8560620826902</v>
      </c>
      <c r="X266" s="49">
        <f t="shared" si="144"/>
        <v>1819.7388668420999</v>
      </c>
      <c r="Y266" s="49">
        <f t="shared" si="144"/>
        <v>638.44963271132303</v>
      </c>
      <c r="Z266" s="49">
        <f t="shared" si="144"/>
        <v>122.582729261183</v>
      </c>
      <c r="AA266" s="49">
        <f t="shared" si="144"/>
        <v>0</v>
      </c>
      <c r="AB266" s="49">
        <f t="shared" si="144"/>
        <v>0</v>
      </c>
      <c r="AC266" s="49">
        <f t="shared" si="144"/>
        <v>0</v>
      </c>
      <c r="AD266" s="49">
        <f t="shared" si="144"/>
        <v>0</v>
      </c>
      <c r="AE266" s="49">
        <f t="shared" si="144"/>
        <v>0</v>
      </c>
      <c r="AF266" s="49"/>
      <c r="AG266" s="49">
        <f t="shared" si="145"/>
        <v>0</v>
      </c>
      <c r="AH266" s="49">
        <f t="shared" si="145"/>
        <v>0</v>
      </c>
      <c r="AI266" s="49">
        <f t="shared" si="145"/>
        <v>0</v>
      </c>
      <c r="AJ266" s="49">
        <f t="shared" si="145"/>
        <v>0</v>
      </c>
      <c r="AK266" s="49">
        <f t="shared" si="145"/>
        <v>9.8436943799120495</v>
      </c>
      <c r="AL266" s="49">
        <f t="shared" si="145"/>
        <v>115.853590740917</v>
      </c>
      <c r="AM266" s="49">
        <f t="shared" si="145"/>
        <v>499.75195180479699</v>
      </c>
      <c r="AN266" s="49">
        <f t="shared" si="145"/>
        <v>1174.7228075225701</v>
      </c>
      <c r="AO266" s="49">
        <f t="shared" si="145"/>
        <v>1763.2853593488001</v>
      </c>
      <c r="AP266" s="49">
        <f t="shared" si="145"/>
        <v>2279.6875112348998</v>
      </c>
      <c r="AQ266" s="49">
        <f t="shared" si="145"/>
        <v>2638.70494809621</v>
      </c>
      <c r="AR266" s="49">
        <f t="shared" si="145"/>
        <v>2783.24309857871</v>
      </c>
      <c r="AS266" s="49">
        <f t="shared" si="145"/>
        <v>2543.4710658036302</v>
      </c>
      <c r="AT266" s="49">
        <f t="shared" si="145"/>
        <v>2401.20365713917</v>
      </c>
      <c r="AU266" s="49">
        <f t="shared" si="145"/>
        <v>1980.6245220727301</v>
      </c>
      <c r="AV266" s="49">
        <f t="shared" si="145"/>
        <v>1388.5500420947001</v>
      </c>
      <c r="AW266" s="49">
        <f t="shared" si="146"/>
        <v>742.86432015098001</v>
      </c>
      <c r="AX266" s="49">
        <f t="shared" si="146"/>
        <v>256.479430383286</v>
      </c>
      <c r="AY266" s="49">
        <f t="shared" si="146"/>
        <v>44.9400968872568</v>
      </c>
      <c r="AZ266" s="49">
        <f t="shared" si="146"/>
        <v>0</v>
      </c>
      <c r="BA266" s="49">
        <f t="shared" si="146"/>
        <v>0</v>
      </c>
      <c r="BB266" s="49">
        <f t="shared" si="146"/>
        <v>0</v>
      </c>
      <c r="BC266" s="49">
        <f t="shared" si="146"/>
        <v>0</v>
      </c>
      <c r="BD266" s="49">
        <f t="shared" si="146"/>
        <v>0</v>
      </c>
      <c r="BE266" s="49"/>
      <c r="BF266" s="49"/>
      <c r="BG266" s="49">
        <f t="shared" si="147"/>
        <v>0</v>
      </c>
      <c r="BH266" s="49">
        <f t="shared" si="147"/>
        <v>0</v>
      </c>
      <c r="BI266" s="49">
        <f t="shared" si="147"/>
        <v>0</v>
      </c>
      <c r="BJ266" s="49">
        <f t="shared" si="147"/>
        <v>0</v>
      </c>
      <c r="BK266" s="49">
        <f t="shared" si="147"/>
        <v>0</v>
      </c>
      <c r="BL266" s="49">
        <f t="shared" si="147"/>
        <v>8.40758489523758</v>
      </c>
      <c r="BM266" s="49">
        <f t="shared" si="147"/>
        <v>169.28435945722799</v>
      </c>
      <c r="BN266" s="49">
        <f t="shared" si="147"/>
        <v>807.63946572935299</v>
      </c>
      <c r="BO266" s="49">
        <f t="shared" si="147"/>
        <v>1824.08347056976</v>
      </c>
      <c r="BP266" s="49">
        <f t="shared" si="147"/>
        <v>2770.4901573567699</v>
      </c>
      <c r="BQ266" s="49">
        <f t="shared" si="147"/>
        <v>3271.6184622826099</v>
      </c>
      <c r="BR266" s="49">
        <f t="shared" si="147"/>
        <v>3420.3466326503299</v>
      </c>
      <c r="BS266" s="49">
        <f t="shared" si="147"/>
        <v>3084.63869319984</v>
      </c>
      <c r="BT266" s="49">
        <f t="shared" si="147"/>
        <v>2579.1027167469301</v>
      </c>
      <c r="BU266" s="49">
        <f t="shared" si="147"/>
        <v>1823.6821847625999</v>
      </c>
      <c r="BV266" s="49">
        <f t="shared" si="147"/>
        <v>916.18080421521495</v>
      </c>
      <c r="BW266" s="49">
        <f t="shared" si="148"/>
        <v>163.54338347410601</v>
      </c>
      <c r="BX266" s="49">
        <f t="shared" si="148"/>
        <v>6.0840106247292702</v>
      </c>
      <c r="BY266" s="49">
        <f t="shared" si="148"/>
        <v>0</v>
      </c>
      <c r="BZ266" s="49">
        <f t="shared" si="148"/>
        <v>0</v>
      </c>
      <c r="CA266" s="49">
        <f t="shared" si="148"/>
        <v>0</v>
      </c>
      <c r="CB266" s="49">
        <f t="shared" si="148"/>
        <v>0</v>
      </c>
      <c r="CC266" s="49">
        <f t="shared" si="148"/>
        <v>0</v>
      </c>
      <c r="CD266" s="49">
        <f t="shared" si="148"/>
        <v>0</v>
      </c>
      <c r="CE266" s="49"/>
      <c r="CF266" s="49">
        <f t="shared" si="149"/>
        <v>0</v>
      </c>
      <c r="CG266" s="49">
        <f t="shared" si="149"/>
        <v>0</v>
      </c>
      <c r="CH266" s="49">
        <f t="shared" si="149"/>
        <v>0</v>
      </c>
      <c r="CI266" s="49">
        <f t="shared" si="149"/>
        <v>0</v>
      </c>
      <c r="CJ266" s="49">
        <f t="shared" si="149"/>
        <v>0</v>
      </c>
      <c r="CK266" s="49">
        <f t="shared" si="149"/>
        <v>6.5777155937820204</v>
      </c>
      <c r="CL266" s="49">
        <f t="shared" si="149"/>
        <v>102.245395971978</v>
      </c>
      <c r="CM266" s="49">
        <f t="shared" si="149"/>
        <v>514.069245387519</v>
      </c>
      <c r="CN266" s="49">
        <f t="shared" si="149"/>
        <v>1121.5662858957701</v>
      </c>
      <c r="CO266" s="49">
        <f t="shared" si="149"/>
        <v>1676.33428103092</v>
      </c>
      <c r="CP266" s="49">
        <f t="shared" si="149"/>
        <v>1957.46930746475</v>
      </c>
      <c r="CQ266" s="49">
        <f t="shared" si="149"/>
        <v>1924.3799360724399</v>
      </c>
      <c r="CR266" s="49">
        <f t="shared" si="149"/>
        <v>1825.5549522092299</v>
      </c>
      <c r="CS266" s="49">
        <f t="shared" si="149"/>
        <v>1530.0874296921199</v>
      </c>
      <c r="CT266" s="49">
        <f t="shared" si="149"/>
        <v>1098.59274869559</v>
      </c>
      <c r="CU266" s="49">
        <f t="shared" si="149"/>
        <v>514.92781037028703</v>
      </c>
      <c r="CV266" s="49">
        <f t="shared" si="150"/>
        <v>109.20738863466001</v>
      </c>
      <c r="CW266" s="49">
        <f t="shared" si="150"/>
        <v>1.0455105838537699</v>
      </c>
      <c r="CX266" s="49">
        <f t="shared" si="150"/>
        <v>0</v>
      </c>
      <c r="CY266" s="49">
        <f t="shared" si="150"/>
        <v>0</v>
      </c>
      <c r="CZ266" s="49">
        <f t="shared" si="150"/>
        <v>0</v>
      </c>
      <c r="DA266" s="49">
        <f t="shared" si="150"/>
        <v>0</v>
      </c>
      <c r="DB266" s="49">
        <f t="shared" si="150"/>
        <v>0</v>
      </c>
      <c r="DC266" s="49">
        <f t="shared" si="150"/>
        <v>0</v>
      </c>
      <c r="DD266" s="49"/>
      <c r="DE266" s="49"/>
      <c r="DF266" s="49">
        <f t="shared" si="151"/>
        <v>0</v>
      </c>
      <c r="DG266" s="49">
        <f t="shared" si="151"/>
        <v>0</v>
      </c>
      <c r="DH266" s="49">
        <f t="shared" si="151"/>
        <v>0</v>
      </c>
      <c r="DI266" s="49">
        <f t="shared" si="151"/>
        <v>0</v>
      </c>
      <c r="DJ266" s="49">
        <f t="shared" si="151"/>
        <v>0</v>
      </c>
      <c r="DK266" s="49">
        <f t="shared" si="151"/>
        <v>0</v>
      </c>
      <c r="DL266" s="49">
        <f t="shared" si="151"/>
        <v>82.189835762671095</v>
      </c>
      <c r="DM266" s="49">
        <f t="shared" si="151"/>
        <v>634.82692198108998</v>
      </c>
      <c r="DN266" s="49">
        <f t="shared" si="151"/>
        <v>2165.9529383459098</v>
      </c>
      <c r="DO266" s="49">
        <f t="shared" si="151"/>
        <v>4050.5771312655702</v>
      </c>
      <c r="DP266" s="49">
        <f t="shared" si="151"/>
        <v>5452.5433048546602</v>
      </c>
      <c r="DQ266" s="49">
        <f t="shared" si="151"/>
        <v>6056.4185377515196</v>
      </c>
      <c r="DR266" s="49">
        <f t="shared" si="151"/>
        <v>5910.7797864355798</v>
      </c>
      <c r="DS266" s="49">
        <f t="shared" si="151"/>
        <v>5136.8237937792701</v>
      </c>
      <c r="DT266" s="49">
        <f t="shared" si="151"/>
        <v>3754.6323104384401</v>
      </c>
      <c r="DU266" s="49">
        <f t="shared" si="151"/>
        <v>1848.88236147716</v>
      </c>
      <c r="DV266" s="49">
        <f t="shared" si="152"/>
        <v>508.369210792074</v>
      </c>
      <c r="DW266" s="49">
        <f t="shared" si="152"/>
        <v>29.549446556267899</v>
      </c>
      <c r="DX266" s="49">
        <f t="shared" si="152"/>
        <v>0</v>
      </c>
      <c r="DY266" s="49">
        <f t="shared" si="152"/>
        <v>0</v>
      </c>
      <c r="DZ266" s="49">
        <f t="shared" si="152"/>
        <v>0</v>
      </c>
      <c r="EA266" s="49">
        <f t="shared" si="152"/>
        <v>0</v>
      </c>
      <c r="EB266" s="49">
        <f t="shared" si="152"/>
        <v>0</v>
      </c>
      <c r="EC266" s="49">
        <f t="shared" si="152"/>
        <v>0</v>
      </c>
      <c r="ED266" s="49"/>
      <c r="EE266" s="49">
        <f t="shared" si="153"/>
        <v>0</v>
      </c>
      <c r="EF266" s="49">
        <f t="shared" si="153"/>
        <v>0</v>
      </c>
      <c r="EG266" s="49">
        <f t="shared" si="153"/>
        <v>0</v>
      </c>
      <c r="EH266" s="49">
        <f t="shared" si="153"/>
        <v>0</v>
      </c>
      <c r="EI266" s="49">
        <f t="shared" si="153"/>
        <v>0</v>
      </c>
      <c r="EJ266" s="49">
        <f t="shared" si="153"/>
        <v>0</v>
      </c>
      <c r="EK266" s="49">
        <f t="shared" si="153"/>
        <v>36.499247114531201</v>
      </c>
      <c r="EL266" s="49">
        <f t="shared" si="153"/>
        <v>269.06679981682498</v>
      </c>
      <c r="EM266" s="49">
        <f t="shared" si="153"/>
        <v>860.49073318625904</v>
      </c>
      <c r="EN266" s="49">
        <f t="shared" si="153"/>
        <v>1636.6524431037001</v>
      </c>
      <c r="EO266" s="49">
        <f t="shared" si="153"/>
        <v>2247.03735664129</v>
      </c>
      <c r="EP266" s="49">
        <f t="shared" si="153"/>
        <v>2578.2992420137698</v>
      </c>
      <c r="EQ266" s="49">
        <f t="shared" si="153"/>
        <v>2490.25990548667</v>
      </c>
      <c r="ER266" s="49">
        <f t="shared" si="153"/>
        <v>2253.9359804649598</v>
      </c>
      <c r="ES266" s="49">
        <f t="shared" si="153"/>
        <v>1563.59253679312</v>
      </c>
      <c r="ET266" s="49">
        <f t="shared" si="153"/>
        <v>810.16353238363695</v>
      </c>
      <c r="EU266" s="49">
        <f t="shared" si="154"/>
        <v>184.78895328259901</v>
      </c>
      <c r="EV266" s="49">
        <f t="shared" si="154"/>
        <v>12.6662418127405</v>
      </c>
      <c r="EW266" s="49">
        <f t="shared" si="154"/>
        <v>0</v>
      </c>
      <c r="EX266" s="49">
        <f t="shared" si="154"/>
        <v>0</v>
      </c>
      <c r="EY266" s="49">
        <f t="shared" si="154"/>
        <v>0</v>
      </c>
      <c r="EZ266" s="49">
        <f t="shared" si="154"/>
        <v>0</v>
      </c>
      <c r="FA266" s="49">
        <f t="shared" si="154"/>
        <v>0</v>
      </c>
      <c r="FB266" s="49">
        <f t="shared" si="154"/>
        <v>0</v>
      </c>
      <c r="FC266" s="49"/>
      <c r="FD266" s="49"/>
      <c r="FE266" s="49">
        <f t="shared" si="155"/>
        <v>0</v>
      </c>
      <c r="FF266" s="49">
        <f t="shared" si="155"/>
        <v>0</v>
      </c>
      <c r="FG266" s="49">
        <f t="shared" si="155"/>
        <v>0</v>
      </c>
      <c r="FH266" s="49">
        <f t="shared" si="155"/>
        <v>0</v>
      </c>
      <c r="FI266" s="49">
        <f t="shared" si="155"/>
        <v>11.2709231959359</v>
      </c>
      <c r="FJ266" s="49">
        <f t="shared" si="155"/>
        <v>123.651419895413</v>
      </c>
      <c r="FK266" s="49">
        <f t="shared" si="155"/>
        <v>661.81452141135901</v>
      </c>
      <c r="FL266" s="49">
        <f t="shared" si="155"/>
        <v>1754.98449299718</v>
      </c>
      <c r="FM266" s="49">
        <f t="shared" si="155"/>
        <v>2981.0261258150799</v>
      </c>
      <c r="FN266" s="49">
        <f t="shared" si="155"/>
        <v>3891.6697578667099</v>
      </c>
      <c r="FO266" s="49">
        <f t="shared" si="155"/>
        <v>4440.0079983789901</v>
      </c>
      <c r="FP266" s="49">
        <f t="shared" si="155"/>
        <v>4780.3272626562803</v>
      </c>
      <c r="FQ266" s="49">
        <f t="shared" si="155"/>
        <v>4595.4919492729196</v>
      </c>
      <c r="FR266" s="49">
        <f t="shared" si="155"/>
        <v>4044.5081726216099</v>
      </c>
      <c r="FS266" s="49">
        <f t="shared" si="155"/>
        <v>3117.73303174579</v>
      </c>
      <c r="FT266" s="49">
        <f t="shared" si="155"/>
        <v>2244.2521381207598</v>
      </c>
      <c r="FU266" s="49">
        <f t="shared" si="156"/>
        <v>1021.6778795916</v>
      </c>
      <c r="FV266" s="49">
        <f t="shared" si="156"/>
        <v>280.84949035872899</v>
      </c>
      <c r="FW266" s="49">
        <f t="shared" si="156"/>
        <v>28.662583849664699</v>
      </c>
      <c r="FX266" s="49">
        <f t="shared" si="156"/>
        <v>0</v>
      </c>
      <c r="FY266" s="49">
        <f t="shared" si="156"/>
        <v>0</v>
      </c>
      <c r="FZ266" s="49">
        <f t="shared" si="156"/>
        <v>0</v>
      </c>
      <c r="GA266" s="49">
        <f t="shared" si="156"/>
        <v>0</v>
      </c>
      <c r="GB266" s="49">
        <f t="shared" si="156"/>
        <v>0</v>
      </c>
      <c r="GC266" s="49"/>
      <c r="GD266" s="49">
        <f t="shared" si="157"/>
        <v>0</v>
      </c>
      <c r="GE266" s="49">
        <f t="shared" si="157"/>
        <v>0</v>
      </c>
      <c r="GF266" s="49">
        <f t="shared" si="157"/>
        <v>0</v>
      </c>
      <c r="GG266" s="49">
        <f t="shared" si="157"/>
        <v>0</v>
      </c>
      <c r="GH266" s="49">
        <f t="shared" si="157"/>
        <v>6.3109944946474101</v>
      </c>
      <c r="GI266" s="49">
        <f t="shared" si="157"/>
        <v>68.376934055344293</v>
      </c>
      <c r="GJ266" s="49">
        <f t="shared" si="157"/>
        <v>349.30469471404598</v>
      </c>
      <c r="GK266" s="49">
        <f t="shared" si="157"/>
        <v>948.54933624873604</v>
      </c>
      <c r="GL266" s="49">
        <f t="shared" si="157"/>
        <v>1546.6741104145899</v>
      </c>
      <c r="GM266" s="49">
        <f t="shared" si="157"/>
        <v>2041.2472777178</v>
      </c>
      <c r="GN266" s="49">
        <f t="shared" si="157"/>
        <v>2314.7875262176299</v>
      </c>
      <c r="GO266" s="49">
        <f t="shared" si="157"/>
        <v>2380.8741508799599</v>
      </c>
      <c r="GP266" s="49">
        <f t="shared" si="157"/>
        <v>2381.9795683472498</v>
      </c>
      <c r="GQ266" s="49">
        <f t="shared" si="157"/>
        <v>2139.15258555634</v>
      </c>
      <c r="GR266" s="49">
        <f t="shared" si="157"/>
        <v>1819.95064821144</v>
      </c>
      <c r="GS266" s="49">
        <f t="shared" si="157"/>
        <v>1130.2929727832</v>
      </c>
      <c r="GT266" s="49">
        <f t="shared" si="158"/>
        <v>545.18394742341502</v>
      </c>
      <c r="GU266" s="49">
        <f t="shared" si="158"/>
        <v>153.10393169556201</v>
      </c>
      <c r="GV266" s="49">
        <f t="shared" si="158"/>
        <v>14.175353404119299</v>
      </c>
      <c r="GW266" s="49">
        <f t="shared" si="158"/>
        <v>0</v>
      </c>
      <c r="GX266" s="49">
        <f t="shared" si="158"/>
        <v>0</v>
      </c>
      <c r="GY266" s="49">
        <f t="shared" si="158"/>
        <v>0</v>
      </c>
      <c r="GZ266" s="49">
        <f t="shared" si="158"/>
        <v>0</v>
      </c>
      <c r="HA266" s="49">
        <f t="shared" si="158"/>
        <v>0</v>
      </c>
      <c r="HC266" s="17"/>
      <c r="HD266" s="3"/>
    </row>
    <row r="267" spans="3:213">
      <c r="E267" s="5" t="s">
        <v>225</v>
      </c>
      <c r="F267" s="49"/>
      <c r="G267" s="49"/>
      <c r="H267" s="49">
        <f t="shared" si="159"/>
        <v>324.81114871813998</v>
      </c>
      <c r="I267" s="49">
        <f t="shared" si="144"/>
        <v>327.99185943069801</v>
      </c>
      <c r="J267" s="49">
        <f t="shared" si="144"/>
        <v>324.04387201116299</v>
      </c>
      <c r="K267" s="49">
        <f t="shared" si="144"/>
        <v>324.55007534511702</v>
      </c>
      <c r="L267" s="49">
        <f t="shared" si="144"/>
        <v>326.84991253953501</v>
      </c>
      <c r="M267" s="49">
        <f t="shared" si="144"/>
        <v>326.77019547907003</v>
      </c>
      <c r="N267" s="49">
        <f t="shared" si="144"/>
        <v>314.92822614697701</v>
      </c>
      <c r="O267" s="49">
        <f t="shared" si="144"/>
        <v>290.65836708837202</v>
      </c>
      <c r="P267" s="49">
        <f t="shared" si="144"/>
        <v>275.85092310697701</v>
      </c>
      <c r="Q267" s="49">
        <f t="shared" si="144"/>
        <v>268.32961845209297</v>
      </c>
      <c r="R267" s="49">
        <f t="shared" si="144"/>
        <v>255.758238016745</v>
      </c>
      <c r="S267" s="49">
        <f t="shared" si="144"/>
        <v>253.44843618976799</v>
      </c>
      <c r="T267" s="49">
        <f t="shared" si="144"/>
        <v>254.43892066604701</v>
      </c>
      <c r="U267" s="49">
        <f t="shared" si="144"/>
        <v>340.73064569302397</v>
      </c>
      <c r="V267" s="49">
        <f t="shared" si="144"/>
        <v>354.60938592000002</v>
      </c>
      <c r="W267" s="49">
        <f t="shared" si="144"/>
        <v>330.83377263627898</v>
      </c>
      <c r="X267" s="49">
        <f t="shared" si="144"/>
        <v>287.66299854139601</v>
      </c>
      <c r="Y267" s="49">
        <f t="shared" si="144"/>
        <v>261.15109715721002</v>
      </c>
      <c r="Z267" s="49">
        <f t="shared" si="144"/>
        <v>256.38003108837199</v>
      </c>
      <c r="AA267" s="49">
        <f t="shared" si="144"/>
        <v>285.52259546790702</v>
      </c>
      <c r="AB267" s="49">
        <f t="shared" si="144"/>
        <v>309.31016631069798</v>
      </c>
      <c r="AC267" s="49">
        <f t="shared" si="144"/>
        <v>301.41618439813999</v>
      </c>
      <c r="AD267" s="49">
        <f t="shared" si="144"/>
        <v>297.94052056186098</v>
      </c>
      <c r="AE267" s="49">
        <f t="shared" si="144"/>
        <v>308.40338474790701</v>
      </c>
      <c r="AF267" s="49"/>
      <c r="AG267" s="49">
        <f t="shared" si="145"/>
        <v>141.68305245767499</v>
      </c>
      <c r="AH267" s="49">
        <f t="shared" si="145"/>
        <v>146.24608581209301</v>
      </c>
      <c r="AI267" s="49">
        <f t="shared" si="145"/>
        <v>146.80083971720899</v>
      </c>
      <c r="AJ267" s="49">
        <f t="shared" si="145"/>
        <v>142.93124874418601</v>
      </c>
      <c r="AK267" s="49">
        <f t="shared" si="145"/>
        <v>140.99599704558199</v>
      </c>
      <c r="AL267" s="49">
        <f t="shared" si="145"/>
        <v>139.495059259535</v>
      </c>
      <c r="AM267" s="49">
        <f t="shared" si="145"/>
        <v>132.97213875348899</v>
      </c>
      <c r="AN267" s="49">
        <f t="shared" si="145"/>
        <v>120.32320226232601</v>
      </c>
      <c r="AO267" s="49">
        <f t="shared" si="145"/>
        <v>118.915331743256</v>
      </c>
      <c r="AP267" s="49">
        <f t="shared" si="145"/>
        <v>121.043104945116</v>
      </c>
      <c r="AQ267" s="49">
        <f t="shared" si="145"/>
        <v>122.443676070698</v>
      </c>
      <c r="AR267" s="49">
        <f t="shared" si="145"/>
        <v>126.95835094325599</v>
      </c>
      <c r="AS267" s="49">
        <f t="shared" si="145"/>
        <v>128.56695478325599</v>
      </c>
      <c r="AT267" s="49">
        <f t="shared" si="145"/>
        <v>166.67161364092999</v>
      </c>
      <c r="AU267" s="49">
        <f t="shared" si="145"/>
        <v>175.17266978232601</v>
      </c>
      <c r="AV267" s="49">
        <f t="shared" si="145"/>
        <v>166.48091698604699</v>
      </c>
      <c r="AW267" s="49">
        <f t="shared" si="146"/>
        <v>151.88395485767501</v>
      </c>
      <c r="AX267" s="49">
        <f t="shared" si="146"/>
        <v>139.60181288930201</v>
      </c>
      <c r="AY267" s="49">
        <f t="shared" si="146"/>
        <v>137.640100889302</v>
      </c>
      <c r="AZ267" s="49">
        <f t="shared" si="146"/>
        <v>142.723216029768</v>
      </c>
      <c r="BA267" s="49">
        <f t="shared" si="146"/>
        <v>147.838266016744</v>
      </c>
      <c r="BB267" s="49">
        <f t="shared" si="146"/>
        <v>144.675803787907</v>
      </c>
      <c r="BC267" s="49">
        <f t="shared" si="146"/>
        <v>147.16763424000001</v>
      </c>
      <c r="BD267" s="49">
        <f t="shared" si="146"/>
        <v>151.90494061395401</v>
      </c>
      <c r="BE267" s="49"/>
      <c r="BF267" s="49"/>
      <c r="BG267" s="49">
        <f t="shared" si="147"/>
        <v>262.15802927999999</v>
      </c>
      <c r="BH267" s="49">
        <f t="shared" si="147"/>
        <v>272.00892096000001</v>
      </c>
      <c r="BI267" s="49">
        <f t="shared" si="147"/>
        <v>279.14852015999998</v>
      </c>
      <c r="BJ267" s="49">
        <f t="shared" si="147"/>
        <v>280.63942128000002</v>
      </c>
      <c r="BK267" s="49">
        <f t="shared" si="147"/>
        <v>283.76473823999999</v>
      </c>
      <c r="BL267" s="49">
        <f t="shared" si="147"/>
        <v>276.27512832000002</v>
      </c>
      <c r="BM267" s="49">
        <f t="shared" si="147"/>
        <v>264.57403248000003</v>
      </c>
      <c r="BN267" s="49">
        <f t="shared" si="147"/>
        <v>256.43912255999999</v>
      </c>
      <c r="BO267" s="49">
        <f t="shared" si="147"/>
        <v>235.78952255999999</v>
      </c>
      <c r="BP267" s="49">
        <f t="shared" si="147"/>
        <v>232.98737184000001</v>
      </c>
      <c r="BQ267" s="49">
        <f t="shared" si="147"/>
        <v>227.41714224</v>
      </c>
      <c r="BR267" s="49">
        <f t="shared" si="147"/>
        <v>230.25439728000001</v>
      </c>
      <c r="BS267" s="49">
        <f t="shared" si="147"/>
        <v>233.87633711999999</v>
      </c>
      <c r="BT267" s="49">
        <f t="shared" si="147"/>
        <v>248.92783055999999</v>
      </c>
      <c r="BU267" s="49">
        <f t="shared" si="147"/>
        <v>260.97583967999998</v>
      </c>
      <c r="BV267" s="49">
        <f t="shared" si="147"/>
        <v>269.04157343999998</v>
      </c>
      <c r="BW267" s="49">
        <f t="shared" si="148"/>
        <v>278.21102832000003</v>
      </c>
      <c r="BX267" s="49">
        <f t="shared" si="148"/>
        <v>281.79683136</v>
      </c>
      <c r="BY267" s="49">
        <f t="shared" si="148"/>
        <v>334.05374160000002</v>
      </c>
      <c r="BZ267" s="49">
        <f t="shared" si="148"/>
        <v>334.4512464</v>
      </c>
      <c r="CA267" s="49">
        <f t="shared" si="148"/>
        <v>336.70205279999999</v>
      </c>
      <c r="CB267" s="49">
        <f t="shared" si="148"/>
        <v>302.40616463999999</v>
      </c>
      <c r="CC267" s="49">
        <f t="shared" si="148"/>
        <v>279.68540976000003</v>
      </c>
      <c r="CD267" s="49">
        <f t="shared" si="148"/>
        <v>276.42896783999998</v>
      </c>
      <c r="CE267" s="49"/>
      <c r="CF267" s="49">
        <f t="shared" si="149"/>
        <v>156.069964933954</v>
      </c>
      <c r="CG267" s="49">
        <f t="shared" si="149"/>
        <v>161.311985949768</v>
      </c>
      <c r="CH267" s="49">
        <f t="shared" si="149"/>
        <v>164.959089488372</v>
      </c>
      <c r="CI267" s="49">
        <f t="shared" si="149"/>
        <v>162.627461514419</v>
      </c>
      <c r="CJ267" s="49">
        <f t="shared" si="149"/>
        <v>163.55470058790701</v>
      </c>
      <c r="CK267" s="49">
        <f t="shared" si="149"/>
        <v>164.356025123721</v>
      </c>
      <c r="CL267" s="49">
        <f t="shared" si="149"/>
        <v>162.349676372093</v>
      </c>
      <c r="CM267" s="49">
        <f t="shared" si="149"/>
        <v>154.99527330976801</v>
      </c>
      <c r="CN267" s="49">
        <f t="shared" si="149"/>
        <v>143.18194929488399</v>
      </c>
      <c r="CO267" s="49">
        <f t="shared" si="149"/>
        <v>138.78432884092999</v>
      </c>
      <c r="CP267" s="49">
        <f t="shared" si="149"/>
        <v>136.92432812651199</v>
      </c>
      <c r="CQ267" s="49">
        <f t="shared" si="149"/>
        <v>139.30621146418599</v>
      </c>
      <c r="CR267" s="49">
        <f t="shared" si="149"/>
        <v>139.78998837209301</v>
      </c>
      <c r="CS267" s="49">
        <f t="shared" si="149"/>
        <v>142.13984081860499</v>
      </c>
      <c r="CT267" s="49">
        <f t="shared" si="149"/>
        <v>145.067906076279</v>
      </c>
      <c r="CU267" s="49">
        <f t="shared" si="149"/>
        <v>143.644740446512</v>
      </c>
      <c r="CV267" s="49">
        <f t="shared" si="150"/>
        <v>143.66683071627901</v>
      </c>
      <c r="CW267" s="49">
        <f t="shared" si="150"/>
        <v>145.71625549395401</v>
      </c>
      <c r="CX267" s="49">
        <f t="shared" si="150"/>
        <v>175.52983582883701</v>
      </c>
      <c r="CY267" s="49">
        <f t="shared" si="150"/>
        <v>180.046743739535</v>
      </c>
      <c r="CZ267" s="49">
        <f t="shared" si="150"/>
        <v>179.53535399441901</v>
      </c>
      <c r="DA267" s="49">
        <f t="shared" si="150"/>
        <v>156.25386642976801</v>
      </c>
      <c r="DB267" s="49">
        <f t="shared" si="150"/>
        <v>145.30924227348899</v>
      </c>
      <c r="DC267" s="49">
        <f t="shared" si="150"/>
        <v>144.72992494883701</v>
      </c>
      <c r="DD267" s="49"/>
      <c r="DE267" s="49"/>
      <c r="DF267" s="49">
        <f t="shared" si="151"/>
        <v>696.29010530232597</v>
      </c>
      <c r="DG267" s="49">
        <f t="shared" si="151"/>
        <v>709.93997112558202</v>
      </c>
      <c r="DH267" s="49">
        <f t="shared" si="151"/>
        <v>721.29254493767496</v>
      </c>
      <c r="DI267" s="49">
        <f t="shared" si="151"/>
        <v>727.60805701953598</v>
      </c>
      <c r="DJ267" s="49">
        <f t="shared" si="151"/>
        <v>717.84579054139601</v>
      </c>
      <c r="DK267" s="49">
        <f t="shared" si="151"/>
        <v>714.88559834790794</v>
      </c>
      <c r="DL267" s="49">
        <f t="shared" si="151"/>
        <v>703.96897120744302</v>
      </c>
      <c r="DM267" s="49">
        <f t="shared" si="151"/>
        <v>686.29761979534999</v>
      </c>
      <c r="DN267" s="49">
        <f t="shared" si="151"/>
        <v>669.53734794418699</v>
      </c>
      <c r="DO267" s="49">
        <f t="shared" si="151"/>
        <v>714.10187399441998</v>
      </c>
      <c r="DP267" s="49">
        <f t="shared" si="151"/>
        <v>702.00312928744302</v>
      </c>
      <c r="DQ267" s="49">
        <f t="shared" si="151"/>
        <v>697.14567105488504</v>
      </c>
      <c r="DR267" s="49">
        <f t="shared" si="151"/>
        <v>653.57876079627999</v>
      </c>
      <c r="DS267" s="49">
        <f t="shared" si="151"/>
        <v>633.52684666046605</v>
      </c>
      <c r="DT267" s="49">
        <f t="shared" si="151"/>
        <v>647.05915383069805</v>
      </c>
      <c r="DU267" s="49">
        <f t="shared" si="151"/>
        <v>652.68727434418702</v>
      </c>
      <c r="DV267" s="49">
        <f t="shared" si="152"/>
        <v>674.36541651348898</v>
      </c>
      <c r="DW267" s="49">
        <f t="shared" si="152"/>
        <v>692.38291284837305</v>
      </c>
      <c r="DX267" s="49">
        <f t="shared" si="152"/>
        <v>716.45141429581497</v>
      </c>
      <c r="DY267" s="49">
        <f t="shared" si="152"/>
        <v>714.14432573023305</v>
      </c>
      <c r="DZ267" s="49">
        <f t="shared" si="152"/>
        <v>715.39175365953599</v>
      </c>
      <c r="EA267" s="49">
        <f t="shared" si="152"/>
        <v>695.49331887628</v>
      </c>
      <c r="EB267" s="49">
        <f t="shared" si="152"/>
        <v>677.06763277395396</v>
      </c>
      <c r="EC267" s="49">
        <f t="shared" si="152"/>
        <v>677.64073120744297</v>
      </c>
      <c r="ED267" s="49"/>
      <c r="EE267" s="49">
        <f t="shared" si="153"/>
        <v>309.75235588465199</v>
      </c>
      <c r="EF267" s="49">
        <f t="shared" si="153"/>
        <v>317.43775282604702</v>
      </c>
      <c r="EG267" s="49">
        <f t="shared" si="153"/>
        <v>321.37433494325597</v>
      </c>
      <c r="EH267" s="49">
        <f t="shared" si="153"/>
        <v>317.76675377860499</v>
      </c>
      <c r="EI267" s="49">
        <f t="shared" si="153"/>
        <v>312.64968685395399</v>
      </c>
      <c r="EJ267" s="49">
        <f t="shared" si="153"/>
        <v>306.988094779535</v>
      </c>
      <c r="EK267" s="49">
        <f t="shared" si="153"/>
        <v>296.94172822325601</v>
      </c>
      <c r="EL267" s="49">
        <f t="shared" si="153"/>
        <v>284.93605078325601</v>
      </c>
      <c r="EM267" s="49">
        <f t="shared" si="153"/>
        <v>274.775391092093</v>
      </c>
      <c r="EN267" s="49">
        <f t="shared" si="153"/>
        <v>290.43926522790701</v>
      </c>
      <c r="EO267" s="49">
        <f t="shared" si="153"/>
        <v>289.53471670325598</v>
      </c>
      <c r="EP267" s="49">
        <f t="shared" si="153"/>
        <v>287.16803243162798</v>
      </c>
      <c r="EQ267" s="49">
        <f t="shared" si="153"/>
        <v>267.11040363907</v>
      </c>
      <c r="ER267" s="49">
        <f t="shared" si="153"/>
        <v>261.80883493953502</v>
      </c>
      <c r="ES267" s="49">
        <f t="shared" si="153"/>
        <v>273.42918123906998</v>
      </c>
      <c r="ET267" s="49">
        <f t="shared" si="153"/>
        <v>280.17900723348902</v>
      </c>
      <c r="EU267" s="49">
        <f t="shared" si="154"/>
        <v>285.45771730604702</v>
      </c>
      <c r="EV267" s="49">
        <f t="shared" si="154"/>
        <v>284.16620488186101</v>
      </c>
      <c r="EW267" s="49">
        <f t="shared" si="154"/>
        <v>296.65191348837197</v>
      </c>
      <c r="EX267" s="49">
        <f t="shared" si="154"/>
        <v>304.48425874604698</v>
      </c>
      <c r="EY267" s="49">
        <f t="shared" si="154"/>
        <v>306.60766191627903</v>
      </c>
      <c r="EZ267" s="49">
        <f t="shared" si="154"/>
        <v>309.60132567069797</v>
      </c>
      <c r="FA267" s="49">
        <f t="shared" si="154"/>
        <v>307.10483705302403</v>
      </c>
      <c r="FB267" s="49">
        <f t="shared" si="154"/>
        <v>313.80241475720999</v>
      </c>
      <c r="FC267" s="49"/>
      <c r="FD267" s="49"/>
      <c r="FE267" s="49">
        <f t="shared" si="155"/>
        <v>309.38825061209297</v>
      </c>
      <c r="FF267" s="49">
        <f t="shared" si="155"/>
        <v>309.98632065488403</v>
      </c>
      <c r="FG267" s="49">
        <f t="shared" si="155"/>
        <v>312.94295919627899</v>
      </c>
      <c r="FH267" s="49">
        <f t="shared" si="155"/>
        <v>306.09324676465201</v>
      </c>
      <c r="FI267" s="49">
        <f t="shared" si="155"/>
        <v>294.58632919813999</v>
      </c>
      <c r="FJ267" s="49">
        <f t="shared" si="155"/>
        <v>285.57906972279102</v>
      </c>
      <c r="FK267" s="49">
        <f t="shared" si="155"/>
        <v>281.45625702697703</v>
      </c>
      <c r="FL267" s="49">
        <f t="shared" si="155"/>
        <v>262.75626740093099</v>
      </c>
      <c r="FM267" s="49">
        <f t="shared" si="155"/>
        <v>250.62755676279099</v>
      </c>
      <c r="FN267" s="49">
        <f t="shared" si="155"/>
        <v>300.34228514232598</v>
      </c>
      <c r="FO267" s="49">
        <f t="shared" si="155"/>
        <v>302.202670035349</v>
      </c>
      <c r="FP267" s="49">
        <f t="shared" si="155"/>
        <v>305.828547706047</v>
      </c>
      <c r="FQ267" s="49">
        <f t="shared" si="155"/>
        <v>284.32799209674499</v>
      </c>
      <c r="FR267" s="49">
        <f t="shared" si="155"/>
        <v>277.34842729674398</v>
      </c>
      <c r="FS267" s="49">
        <f t="shared" si="155"/>
        <v>285.78133975814001</v>
      </c>
      <c r="FT267" s="49">
        <f t="shared" si="155"/>
        <v>293.18417333581402</v>
      </c>
      <c r="FU267" s="49">
        <f t="shared" si="156"/>
        <v>299.20108259721002</v>
      </c>
      <c r="FV267" s="49">
        <f t="shared" si="156"/>
        <v>298.33207059348899</v>
      </c>
      <c r="FW267" s="49">
        <f t="shared" si="156"/>
        <v>295.923558876279</v>
      </c>
      <c r="FX267" s="49">
        <f t="shared" si="156"/>
        <v>307.012201986977</v>
      </c>
      <c r="FY267" s="49">
        <f t="shared" si="156"/>
        <v>313.099031754419</v>
      </c>
      <c r="FZ267" s="49">
        <f t="shared" si="156"/>
        <v>311.95658062883803</v>
      </c>
      <c r="GA267" s="49">
        <f t="shared" si="156"/>
        <v>298.00494251162797</v>
      </c>
      <c r="GB267" s="49">
        <f t="shared" si="156"/>
        <v>288.86158776558199</v>
      </c>
      <c r="GC267" s="49"/>
      <c r="GD267" s="49">
        <f t="shared" si="157"/>
        <v>118.36369928930201</v>
      </c>
      <c r="GE267" s="49">
        <f t="shared" si="157"/>
        <v>121.581003013954</v>
      </c>
      <c r="GF267" s="49">
        <f t="shared" si="157"/>
        <v>120.30341706418599</v>
      </c>
      <c r="GG267" s="49">
        <f t="shared" si="157"/>
        <v>121.280767434419</v>
      </c>
      <c r="GH267" s="49">
        <f t="shared" si="157"/>
        <v>119.563489071628</v>
      </c>
      <c r="GI267" s="49">
        <f t="shared" si="157"/>
        <v>117.595534169302</v>
      </c>
      <c r="GJ267" s="49">
        <f t="shared" si="157"/>
        <v>111.460009763721</v>
      </c>
      <c r="GK267" s="49">
        <f t="shared" si="157"/>
        <v>96.736941008372199</v>
      </c>
      <c r="GL267" s="49">
        <f t="shared" si="157"/>
        <v>83.110510080000097</v>
      </c>
      <c r="GM267" s="49">
        <f t="shared" si="157"/>
        <v>103.42280126511599</v>
      </c>
      <c r="GN267" s="49">
        <f t="shared" si="157"/>
        <v>105.072656282791</v>
      </c>
      <c r="GO267" s="49">
        <f t="shared" si="157"/>
        <v>107.34545690790701</v>
      </c>
      <c r="GP267" s="49">
        <f t="shared" si="157"/>
        <v>102.238570716279</v>
      </c>
      <c r="GQ267" s="49">
        <f t="shared" si="157"/>
        <v>105.217875795349</v>
      </c>
      <c r="GR267" s="49">
        <f t="shared" si="157"/>
        <v>109.021820249302</v>
      </c>
      <c r="GS267" s="49">
        <f t="shared" si="157"/>
        <v>111.915261410233</v>
      </c>
      <c r="GT267" s="49">
        <f t="shared" si="158"/>
        <v>119.79572503814001</v>
      </c>
      <c r="GU267" s="49">
        <f t="shared" si="158"/>
        <v>119.787657287442</v>
      </c>
      <c r="GV267" s="49">
        <f t="shared" si="158"/>
        <v>119.810131735814</v>
      </c>
      <c r="GW267" s="49">
        <f t="shared" si="158"/>
        <v>130.24922487069799</v>
      </c>
      <c r="GX267" s="49">
        <f t="shared" si="158"/>
        <v>134.80923281860501</v>
      </c>
      <c r="GY267" s="49">
        <f t="shared" si="158"/>
        <v>139.92591556465101</v>
      </c>
      <c r="GZ267" s="49">
        <f t="shared" si="158"/>
        <v>136.09373398325599</v>
      </c>
      <c r="HA267" s="49">
        <f t="shared" si="158"/>
        <v>135.75373591813999</v>
      </c>
      <c r="HC267" s="17"/>
      <c r="HD267" s="3"/>
    </row>
    <row r="268" spans="3:213">
      <c r="E268" s="5" t="s">
        <v>226</v>
      </c>
      <c r="F268" s="49"/>
      <c r="G268" s="49"/>
      <c r="H268" s="49">
        <f t="shared" si="159"/>
        <v>143.45825735051201</v>
      </c>
      <c r="I268" s="49">
        <f t="shared" si="144"/>
        <v>144.86307124855799</v>
      </c>
      <c r="J268" s="49">
        <f t="shared" si="144"/>
        <v>143.11937680493</v>
      </c>
      <c r="K268" s="49">
        <f t="shared" si="144"/>
        <v>143.34294994409299</v>
      </c>
      <c r="L268" s="49">
        <f t="shared" si="144"/>
        <v>144.358711371628</v>
      </c>
      <c r="M268" s="49">
        <f t="shared" si="144"/>
        <v>144.32350300325601</v>
      </c>
      <c r="N268" s="49">
        <f t="shared" si="144"/>
        <v>139.093299881582</v>
      </c>
      <c r="O268" s="49">
        <f t="shared" si="144"/>
        <v>128.37411213069799</v>
      </c>
      <c r="P268" s="49">
        <f t="shared" si="144"/>
        <v>121.834157705582</v>
      </c>
      <c r="Q268" s="49">
        <f t="shared" si="144"/>
        <v>118.512248149675</v>
      </c>
      <c r="R268" s="49">
        <f t="shared" si="144"/>
        <v>112.959888457395</v>
      </c>
      <c r="S268" s="49">
        <f t="shared" si="144"/>
        <v>111.939725983814</v>
      </c>
      <c r="T268" s="49">
        <f t="shared" si="144"/>
        <v>112.377189960837</v>
      </c>
      <c r="U268" s="49">
        <f t="shared" si="144"/>
        <v>150.489368514419</v>
      </c>
      <c r="V268" s="49">
        <f t="shared" si="144"/>
        <v>156.61914544800001</v>
      </c>
      <c r="W268" s="49">
        <f t="shared" si="144"/>
        <v>146.11824958102301</v>
      </c>
      <c r="X268" s="49">
        <f t="shared" si="144"/>
        <v>127.051157689116</v>
      </c>
      <c r="Y268" s="49">
        <f t="shared" si="144"/>
        <v>115.34173457776799</v>
      </c>
      <c r="Z268" s="49">
        <f t="shared" si="144"/>
        <v>113.234513730698</v>
      </c>
      <c r="AA268" s="49">
        <f t="shared" si="144"/>
        <v>126.105812998326</v>
      </c>
      <c r="AB268" s="49">
        <f t="shared" si="144"/>
        <v>136.611990120558</v>
      </c>
      <c r="AC268" s="49">
        <f t="shared" si="144"/>
        <v>133.12548144251201</v>
      </c>
      <c r="AD268" s="49">
        <f t="shared" si="144"/>
        <v>131.59039658148899</v>
      </c>
      <c r="AE268" s="49">
        <f t="shared" si="144"/>
        <v>136.21149493032601</v>
      </c>
      <c r="AF268" s="49"/>
      <c r="AG268" s="49">
        <f t="shared" si="145"/>
        <v>62.576681502139699</v>
      </c>
      <c r="AH268" s="49">
        <f t="shared" si="145"/>
        <v>64.592021233674501</v>
      </c>
      <c r="AI268" s="49">
        <f t="shared" si="145"/>
        <v>64.8370375417676</v>
      </c>
      <c r="AJ268" s="49">
        <f t="shared" si="145"/>
        <v>63.127968195348998</v>
      </c>
      <c r="AK268" s="49">
        <f t="shared" si="145"/>
        <v>62.273232028465202</v>
      </c>
      <c r="AL268" s="49">
        <f t="shared" si="145"/>
        <v>61.610317839628003</v>
      </c>
      <c r="AM268" s="49">
        <f t="shared" si="145"/>
        <v>58.729361282790798</v>
      </c>
      <c r="AN268" s="49">
        <f t="shared" si="145"/>
        <v>53.142747665860497</v>
      </c>
      <c r="AO268" s="49">
        <f t="shared" si="145"/>
        <v>52.520938186604702</v>
      </c>
      <c r="AP268" s="49">
        <f t="shared" si="145"/>
        <v>53.460704684093102</v>
      </c>
      <c r="AQ268" s="49">
        <f t="shared" si="145"/>
        <v>54.079290264558203</v>
      </c>
      <c r="AR268" s="49">
        <f t="shared" si="145"/>
        <v>56.073271666604697</v>
      </c>
      <c r="AS268" s="49">
        <f t="shared" si="145"/>
        <v>56.783738362604801</v>
      </c>
      <c r="AT268" s="49">
        <f t="shared" si="145"/>
        <v>73.6132960247444</v>
      </c>
      <c r="AU268" s="49">
        <f t="shared" si="145"/>
        <v>77.3679291538607</v>
      </c>
      <c r="AV268" s="49">
        <f t="shared" si="145"/>
        <v>73.529071668837403</v>
      </c>
      <c r="AW268" s="49">
        <f t="shared" si="146"/>
        <v>67.082080062139696</v>
      </c>
      <c r="AX268" s="49">
        <f t="shared" si="146"/>
        <v>61.657467359442002</v>
      </c>
      <c r="AY268" s="49">
        <f t="shared" si="146"/>
        <v>60.791044559442</v>
      </c>
      <c r="AZ268" s="49">
        <f t="shared" si="146"/>
        <v>63.036087079814003</v>
      </c>
      <c r="BA268" s="49">
        <f t="shared" si="146"/>
        <v>65.295234157395498</v>
      </c>
      <c r="BB268" s="49">
        <f t="shared" si="146"/>
        <v>63.898480006325798</v>
      </c>
      <c r="BC268" s="49">
        <f t="shared" si="146"/>
        <v>64.999038456000207</v>
      </c>
      <c r="BD268" s="49">
        <f t="shared" si="146"/>
        <v>67.091348771162998</v>
      </c>
      <c r="BE268" s="49"/>
      <c r="BF268" s="49"/>
      <c r="BG268" s="49">
        <f t="shared" si="147"/>
        <v>115.78646293200001</v>
      </c>
      <c r="BH268" s="49">
        <f t="shared" si="147"/>
        <v>120.137273424</v>
      </c>
      <c r="BI268" s="49">
        <f t="shared" si="147"/>
        <v>123.290596404</v>
      </c>
      <c r="BJ268" s="49">
        <f t="shared" si="147"/>
        <v>123.94907773200001</v>
      </c>
      <c r="BK268" s="49">
        <f t="shared" si="147"/>
        <v>125.329426056</v>
      </c>
      <c r="BL268" s="49">
        <f t="shared" si="147"/>
        <v>122.02151500799999</v>
      </c>
      <c r="BM268" s="49">
        <f t="shared" si="147"/>
        <v>116.853531012</v>
      </c>
      <c r="BN268" s="49">
        <f t="shared" si="147"/>
        <v>113.260612464</v>
      </c>
      <c r="BO268" s="49">
        <f t="shared" si="147"/>
        <v>104.140372464</v>
      </c>
      <c r="BP268" s="49">
        <f t="shared" si="147"/>
        <v>102.902755896</v>
      </c>
      <c r="BQ268" s="49">
        <f t="shared" si="147"/>
        <v>100.442571156</v>
      </c>
      <c r="BR268" s="49">
        <f t="shared" si="147"/>
        <v>101.695692132</v>
      </c>
      <c r="BS268" s="49">
        <f t="shared" si="147"/>
        <v>103.29538222799999</v>
      </c>
      <c r="BT268" s="49">
        <f t="shared" si="147"/>
        <v>109.94312516399999</v>
      </c>
      <c r="BU268" s="49">
        <f t="shared" si="147"/>
        <v>115.26432919200001</v>
      </c>
      <c r="BV268" s="49">
        <f t="shared" si="147"/>
        <v>118.826694936</v>
      </c>
      <c r="BW268" s="49">
        <f t="shared" si="148"/>
        <v>122.876537508</v>
      </c>
      <c r="BX268" s="49">
        <f t="shared" si="148"/>
        <v>124.460267184</v>
      </c>
      <c r="BY268" s="49">
        <f t="shared" si="148"/>
        <v>147.54040254</v>
      </c>
      <c r="BZ268" s="49">
        <f t="shared" si="148"/>
        <v>147.71596715999999</v>
      </c>
      <c r="CA268" s="49">
        <f t="shared" si="148"/>
        <v>148.71007331999999</v>
      </c>
      <c r="CB268" s="49">
        <f t="shared" si="148"/>
        <v>133.562722716</v>
      </c>
      <c r="CC268" s="49">
        <f t="shared" si="148"/>
        <v>123.52772264399999</v>
      </c>
      <c r="CD268" s="49">
        <f t="shared" si="148"/>
        <v>122.089460796</v>
      </c>
      <c r="CE268" s="49"/>
      <c r="CF268" s="49">
        <f t="shared" si="149"/>
        <v>68.930901179162902</v>
      </c>
      <c r="CG268" s="49">
        <f t="shared" si="149"/>
        <v>71.246127127814106</v>
      </c>
      <c r="CH268" s="49">
        <f t="shared" si="149"/>
        <v>72.856931190697907</v>
      </c>
      <c r="CI268" s="49">
        <f t="shared" si="149"/>
        <v>71.827128835535106</v>
      </c>
      <c r="CJ268" s="49">
        <f t="shared" si="149"/>
        <v>72.236659426325801</v>
      </c>
      <c r="CK268" s="49">
        <f t="shared" si="149"/>
        <v>72.590577762976906</v>
      </c>
      <c r="CL268" s="49">
        <f t="shared" si="149"/>
        <v>71.704440397674503</v>
      </c>
      <c r="CM268" s="49">
        <f t="shared" si="149"/>
        <v>68.456245711814105</v>
      </c>
      <c r="CN268" s="49">
        <f t="shared" si="149"/>
        <v>63.2386942719072</v>
      </c>
      <c r="CO268" s="49">
        <f t="shared" si="149"/>
        <v>61.296411904744303</v>
      </c>
      <c r="CP268" s="49">
        <f t="shared" si="149"/>
        <v>60.474911589209398</v>
      </c>
      <c r="CQ268" s="49">
        <f t="shared" si="149"/>
        <v>61.5269100633489</v>
      </c>
      <c r="CR268" s="49">
        <f t="shared" si="149"/>
        <v>61.740578197674502</v>
      </c>
      <c r="CS268" s="49">
        <f t="shared" si="149"/>
        <v>62.778429694883798</v>
      </c>
      <c r="CT268" s="49">
        <f t="shared" si="149"/>
        <v>64.071658517023494</v>
      </c>
      <c r="CU268" s="49">
        <f t="shared" si="149"/>
        <v>63.443093697209399</v>
      </c>
      <c r="CV268" s="49">
        <f t="shared" si="150"/>
        <v>63.452850233023298</v>
      </c>
      <c r="CW268" s="49">
        <f t="shared" si="150"/>
        <v>64.358012843162896</v>
      </c>
      <c r="CX268" s="49">
        <f t="shared" si="150"/>
        <v>77.525677491069899</v>
      </c>
      <c r="CY268" s="49">
        <f t="shared" si="150"/>
        <v>79.520645151628102</v>
      </c>
      <c r="CZ268" s="49">
        <f t="shared" si="150"/>
        <v>79.294781347535107</v>
      </c>
      <c r="DA268" s="49">
        <f t="shared" si="150"/>
        <v>69.012124339813994</v>
      </c>
      <c r="DB268" s="49">
        <f t="shared" si="150"/>
        <v>64.178248670790893</v>
      </c>
      <c r="DC268" s="49">
        <f t="shared" si="150"/>
        <v>63.922383519070003</v>
      </c>
      <c r="DD268" s="49"/>
      <c r="DE268" s="49"/>
      <c r="DF268" s="49">
        <f t="shared" si="151"/>
        <v>307.52812984186102</v>
      </c>
      <c r="DG268" s="49">
        <f t="shared" si="151"/>
        <v>313.556820580465</v>
      </c>
      <c r="DH268" s="49">
        <f t="shared" si="151"/>
        <v>318.57087401413997</v>
      </c>
      <c r="DI268" s="49">
        <f t="shared" si="151"/>
        <v>321.36022518362802</v>
      </c>
      <c r="DJ268" s="49">
        <f t="shared" si="151"/>
        <v>317.048557489117</v>
      </c>
      <c r="DK268" s="49">
        <f t="shared" si="151"/>
        <v>315.74113927032602</v>
      </c>
      <c r="DL268" s="49">
        <f t="shared" si="151"/>
        <v>310.91962894995402</v>
      </c>
      <c r="DM268" s="49">
        <f t="shared" si="151"/>
        <v>303.11478207627903</v>
      </c>
      <c r="DN268" s="49">
        <f t="shared" si="151"/>
        <v>295.712328675349</v>
      </c>
      <c r="DO268" s="49">
        <f t="shared" si="151"/>
        <v>315.39499434753498</v>
      </c>
      <c r="DP268" s="49">
        <f t="shared" si="151"/>
        <v>310.051382101954</v>
      </c>
      <c r="DQ268" s="49">
        <f t="shared" si="151"/>
        <v>307.90600471590699</v>
      </c>
      <c r="DR268" s="49">
        <f t="shared" si="151"/>
        <v>288.66395268502401</v>
      </c>
      <c r="DS268" s="49">
        <f t="shared" si="151"/>
        <v>279.80769060837201</v>
      </c>
      <c r="DT268" s="49">
        <f t="shared" si="151"/>
        <v>285.784459608558</v>
      </c>
      <c r="DU268" s="49">
        <f t="shared" si="151"/>
        <v>288.27021283534901</v>
      </c>
      <c r="DV268" s="49">
        <f t="shared" si="152"/>
        <v>297.84472562679099</v>
      </c>
      <c r="DW268" s="49">
        <f t="shared" si="152"/>
        <v>305.80245317469797</v>
      </c>
      <c r="DX268" s="49">
        <f t="shared" si="152"/>
        <v>316.43270798065203</v>
      </c>
      <c r="DY268" s="49">
        <f t="shared" si="152"/>
        <v>315.41374386418602</v>
      </c>
      <c r="DZ268" s="49">
        <f t="shared" si="152"/>
        <v>315.96469119962802</v>
      </c>
      <c r="EA268" s="49">
        <f t="shared" si="152"/>
        <v>307.17621583702402</v>
      </c>
      <c r="EB268" s="49">
        <f t="shared" si="152"/>
        <v>299.03820447516301</v>
      </c>
      <c r="EC268" s="49">
        <f t="shared" si="152"/>
        <v>299.29132294995401</v>
      </c>
      <c r="ED268" s="49"/>
      <c r="EE268" s="49">
        <f t="shared" si="153"/>
        <v>136.80729051572101</v>
      </c>
      <c r="EF268" s="49">
        <f t="shared" si="153"/>
        <v>140.20167416483699</v>
      </c>
      <c r="EG268" s="49">
        <f t="shared" si="153"/>
        <v>141.940331266605</v>
      </c>
      <c r="EH268" s="49">
        <f t="shared" si="153"/>
        <v>140.34698291888401</v>
      </c>
      <c r="EI268" s="49">
        <f t="shared" si="153"/>
        <v>138.08694502716301</v>
      </c>
      <c r="EJ268" s="49">
        <f t="shared" si="153"/>
        <v>135.58640852762801</v>
      </c>
      <c r="EK268" s="49">
        <f t="shared" si="153"/>
        <v>131.14926329860501</v>
      </c>
      <c r="EL268" s="49">
        <f t="shared" si="153"/>
        <v>125.846755762605</v>
      </c>
      <c r="EM268" s="49">
        <f t="shared" si="153"/>
        <v>121.359131065675</v>
      </c>
      <c r="EN268" s="49">
        <f t="shared" si="153"/>
        <v>128.27734214232601</v>
      </c>
      <c r="EO268" s="49">
        <f t="shared" si="153"/>
        <v>127.877833210605</v>
      </c>
      <c r="EP268" s="49">
        <f t="shared" si="153"/>
        <v>126.832547657302</v>
      </c>
      <c r="EQ268" s="49">
        <f t="shared" si="153"/>
        <v>117.97376160725599</v>
      </c>
      <c r="ER268" s="49">
        <f t="shared" si="153"/>
        <v>115.632235431628</v>
      </c>
      <c r="ES268" s="49">
        <f t="shared" si="153"/>
        <v>120.764555047256</v>
      </c>
      <c r="ET268" s="49">
        <f t="shared" si="153"/>
        <v>123.745728194791</v>
      </c>
      <c r="EU268" s="49">
        <f t="shared" si="154"/>
        <v>126.077158476837</v>
      </c>
      <c r="EV268" s="49">
        <f t="shared" si="154"/>
        <v>125.506740489489</v>
      </c>
      <c r="EW268" s="49">
        <f t="shared" si="154"/>
        <v>131.02126179069799</v>
      </c>
      <c r="EX268" s="49">
        <f t="shared" si="154"/>
        <v>134.480547612837</v>
      </c>
      <c r="EY268" s="49">
        <f t="shared" si="154"/>
        <v>135.418384013023</v>
      </c>
      <c r="EZ268" s="49">
        <f t="shared" si="154"/>
        <v>136.740585504558</v>
      </c>
      <c r="FA268" s="49">
        <f t="shared" si="154"/>
        <v>135.637969698419</v>
      </c>
      <c r="FB268" s="49">
        <f t="shared" si="154"/>
        <v>138.59606651776801</v>
      </c>
      <c r="FC268" s="49"/>
      <c r="FD268" s="49"/>
      <c r="FE268" s="49">
        <f t="shared" si="155"/>
        <v>136.64647735367501</v>
      </c>
      <c r="FF268" s="49">
        <f t="shared" si="155"/>
        <v>136.910624955907</v>
      </c>
      <c r="FG268" s="49">
        <f t="shared" si="155"/>
        <v>138.216473645023</v>
      </c>
      <c r="FH268" s="49">
        <f t="shared" si="155"/>
        <v>135.19118398772099</v>
      </c>
      <c r="FI268" s="49">
        <f t="shared" si="155"/>
        <v>130.10896206251201</v>
      </c>
      <c r="FJ268" s="49">
        <f t="shared" si="155"/>
        <v>126.130755794233</v>
      </c>
      <c r="FK268" s="49">
        <f t="shared" si="155"/>
        <v>124.309846853582</v>
      </c>
      <c r="FL268" s="49">
        <f t="shared" si="155"/>
        <v>116.05068476874401</v>
      </c>
      <c r="FM268" s="49">
        <f t="shared" si="155"/>
        <v>110.693837570233</v>
      </c>
      <c r="FN268" s="49">
        <f t="shared" si="155"/>
        <v>132.65117593786101</v>
      </c>
      <c r="FO268" s="49">
        <f t="shared" si="155"/>
        <v>133.472845932279</v>
      </c>
      <c r="FP268" s="49">
        <f t="shared" si="155"/>
        <v>135.074275236837</v>
      </c>
      <c r="FQ268" s="49">
        <f t="shared" si="155"/>
        <v>125.578196509395</v>
      </c>
      <c r="FR268" s="49">
        <f t="shared" si="155"/>
        <v>122.495555389396</v>
      </c>
      <c r="FS268" s="49">
        <f t="shared" si="155"/>
        <v>126.220091726512</v>
      </c>
      <c r="FT268" s="49">
        <f t="shared" si="155"/>
        <v>129.48967655665101</v>
      </c>
      <c r="FU268" s="49">
        <f t="shared" si="156"/>
        <v>132.14714481376799</v>
      </c>
      <c r="FV268" s="49">
        <f t="shared" si="156"/>
        <v>131.76333117879099</v>
      </c>
      <c r="FW268" s="49">
        <f t="shared" si="156"/>
        <v>130.699571837023</v>
      </c>
      <c r="FX268" s="49">
        <f t="shared" si="156"/>
        <v>135.59705587758199</v>
      </c>
      <c r="FY268" s="49">
        <f t="shared" si="156"/>
        <v>138.285405691535</v>
      </c>
      <c r="FZ268" s="49">
        <f t="shared" si="156"/>
        <v>137.78082311106999</v>
      </c>
      <c r="GA268" s="49">
        <f t="shared" si="156"/>
        <v>131.618849609302</v>
      </c>
      <c r="GB268" s="49">
        <f t="shared" si="156"/>
        <v>127.580534596465</v>
      </c>
      <c r="GC268" s="49"/>
      <c r="GD268" s="49">
        <f t="shared" si="157"/>
        <v>52.277300519441901</v>
      </c>
      <c r="GE268" s="49">
        <f t="shared" si="157"/>
        <v>53.698276331162901</v>
      </c>
      <c r="GF268" s="49">
        <f t="shared" si="157"/>
        <v>53.134009203348903</v>
      </c>
      <c r="GG268" s="49">
        <f t="shared" si="157"/>
        <v>53.565672283534902</v>
      </c>
      <c r="GH268" s="49">
        <f t="shared" si="157"/>
        <v>52.807207673302401</v>
      </c>
      <c r="GI268" s="49">
        <f t="shared" si="157"/>
        <v>51.938027591441902</v>
      </c>
      <c r="GJ268" s="49">
        <f t="shared" si="157"/>
        <v>49.228170978976799</v>
      </c>
      <c r="GK268" s="49">
        <f t="shared" si="157"/>
        <v>42.725482278697697</v>
      </c>
      <c r="GL268" s="49">
        <f t="shared" si="157"/>
        <v>36.707141952000001</v>
      </c>
      <c r="GM268" s="49">
        <f t="shared" si="157"/>
        <v>45.678403892093101</v>
      </c>
      <c r="GN268" s="49">
        <f t="shared" si="157"/>
        <v>46.407089858232602</v>
      </c>
      <c r="GO268" s="49">
        <f t="shared" si="157"/>
        <v>47.410910134325597</v>
      </c>
      <c r="GP268" s="49">
        <f t="shared" si="157"/>
        <v>45.155368733023302</v>
      </c>
      <c r="GQ268" s="49">
        <f t="shared" si="157"/>
        <v>46.471228476279101</v>
      </c>
      <c r="GR268" s="49">
        <f t="shared" si="157"/>
        <v>48.151303943441903</v>
      </c>
      <c r="GS268" s="49">
        <f t="shared" si="157"/>
        <v>49.429240456186101</v>
      </c>
      <c r="GT268" s="49">
        <f t="shared" si="158"/>
        <v>52.909778558511697</v>
      </c>
      <c r="GU268" s="49">
        <f t="shared" si="158"/>
        <v>52.906215301953601</v>
      </c>
      <c r="GV268" s="49">
        <f t="shared" si="158"/>
        <v>52.916141516651201</v>
      </c>
      <c r="GW268" s="49">
        <f t="shared" si="158"/>
        <v>57.526740984558202</v>
      </c>
      <c r="GX268" s="49">
        <f t="shared" si="158"/>
        <v>59.540744494883803</v>
      </c>
      <c r="GY268" s="49">
        <f t="shared" si="158"/>
        <v>61.800612707721001</v>
      </c>
      <c r="GZ268" s="49">
        <f t="shared" si="158"/>
        <v>60.108065842604702</v>
      </c>
      <c r="HA268" s="49">
        <f t="shared" si="158"/>
        <v>59.957900030511702</v>
      </c>
      <c r="HC268" s="17"/>
      <c r="HD268" s="3"/>
    </row>
    <row r="269" spans="3:213">
      <c r="E269" s="5" t="s">
        <v>160</v>
      </c>
      <c r="F269" s="49"/>
      <c r="G269" s="49"/>
      <c r="H269" s="49">
        <f t="shared" si="159"/>
        <v>664.30883720930342</v>
      </c>
      <c r="I269" s="49">
        <f t="shared" si="144"/>
        <v>640.14460325581501</v>
      </c>
      <c r="J269" s="49">
        <f t="shared" si="144"/>
        <v>664.30883720930342</v>
      </c>
      <c r="K269" s="49">
        <f t="shared" si="144"/>
        <v>664.30883720930342</v>
      </c>
      <c r="L269" s="49">
        <f t="shared" si="144"/>
        <v>664.30883720930342</v>
      </c>
      <c r="M269" s="49">
        <f t="shared" si="144"/>
        <v>664.30883720930342</v>
      </c>
      <c r="N269" s="49">
        <f t="shared" si="144"/>
        <v>664.30883720930342</v>
      </c>
      <c r="O269" s="49">
        <f t="shared" si="144"/>
        <v>605.05014401299343</v>
      </c>
      <c r="P269" s="49">
        <f t="shared" si="144"/>
        <v>314.03448311920141</v>
      </c>
      <c r="Q269" s="49">
        <f t="shared" si="144"/>
        <v>0</v>
      </c>
      <c r="R269" s="49">
        <f t="shared" si="144"/>
        <v>0</v>
      </c>
      <c r="S269" s="49">
        <f t="shared" si="144"/>
        <v>0</v>
      </c>
      <c r="T269" s="49">
        <f t="shared" si="144"/>
        <v>0</v>
      </c>
      <c r="U269" s="49">
        <f t="shared" si="144"/>
        <v>0</v>
      </c>
      <c r="V269" s="49">
        <f t="shared" si="144"/>
        <v>0</v>
      </c>
      <c r="W269" s="49">
        <f t="shared" si="144"/>
        <v>84.875646410121306</v>
      </c>
      <c r="X269" s="49">
        <f t="shared" si="144"/>
        <v>640.14460325581501</v>
      </c>
      <c r="Y269" s="49">
        <f t="shared" si="144"/>
        <v>664.30883720930342</v>
      </c>
      <c r="Z269" s="49">
        <f t="shared" si="144"/>
        <v>664.30883720930342</v>
      </c>
      <c r="AA269" s="49">
        <f t="shared" si="144"/>
        <v>664.30883720930342</v>
      </c>
      <c r="AB269" s="49">
        <f t="shared" si="144"/>
        <v>664.30883720930342</v>
      </c>
      <c r="AC269" s="49">
        <f t="shared" si="144"/>
        <v>640.14460325581501</v>
      </c>
      <c r="AD269" s="49">
        <f t="shared" si="144"/>
        <v>549.72043501160636</v>
      </c>
      <c r="AE269" s="49">
        <f t="shared" si="144"/>
        <v>664.30883720930342</v>
      </c>
      <c r="AF269" s="49"/>
      <c r="AG269" s="49">
        <f t="shared" si="145"/>
        <v>293.07825209302399</v>
      </c>
      <c r="AH269" s="49">
        <f t="shared" si="145"/>
        <v>304.14139534883799</v>
      </c>
      <c r="AI269" s="49">
        <f t="shared" si="145"/>
        <v>304.14139534883799</v>
      </c>
      <c r="AJ269" s="49">
        <f t="shared" si="145"/>
        <v>304.14139534883799</v>
      </c>
      <c r="AK269" s="49">
        <f t="shared" si="145"/>
        <v>11.063143255813999</v>
      </c>
      <c r="AL269" s="49">
        <f t="shared" si="145"/>
        <v>270.42887256616001</v>
      </c>
      <c r="AM269" s="49">
        <f t="shared" si="145"/>
        <v>304.14139534883799</v>
      </c>
      <c r="AN269" s="49">
        <f t="shared" si="145"/>
        <v>304.14139534883799</v>
      </c>
      <c r="AO269" s="49">
        <f t="shared" si="145"/>
        <v>11.063143255813999</v>
      </c>
      <c r="AP269" s="49">
        <f t="shared" si="145"/>
        <v>0</v>
      </c>
      <c r="AQ269" s="49">
        <f t="shared" si="145"/>
        <v>0</v>
      </c>
      <c r="AR269" s="49">
        <f t="shared" si="145"/>
        <v>0</v>
      </c>
      <c r="AS269" s="49">
        <f t="shared" si="145"/>
        <v>0</v>
      </c>
      <c r="AT269" s="49">
        <f t="shared" si="145"/>
        <v>0</v>
      </c>
      <c r="AU269" s="49">
        <f t="shared" si="145"/>
        <v>0</v>
      </c>
      <c r="AV269" s="49">
        <f t="shared" si="145"/>
        <v>0</v>
      </c>
      <c r="AW269" s="49">
        <f t="shared" si="146"/>
        <v>293.07825209302399</v>
      </c>
      <c r="AX269" s="49">
        <f t="shared" si="146"/>
        <v>304.14139534883799</v>
      </c>
      <c r="AY269" s="49">
        <f t="shared" si="146"/>
        <v>304.14139534883799</v>
      </c>
      <c r="AZ269" s="49">
        <f t="shared" si="146"/>
        <v>304.14139534883799</v>
      </c>
      <c r="BA269" s="49">
        <f t="shared" si="146"/>
        <v>154.63401751440099</v>
      </c>
      <c r="BB269" s="49">
        <f t="shared" si="146"/>
        <v>304.14139534883799</v>
      </c>
      <c r="BC269" s="49">
        <f t="shared" si="146"/>
        <v>304.14139534883799</v>
      </c>
      <c r="BD269" s="49">
        <f t="shared" si="146"/>
        <v>260.88390999761299</v>
      </c>
      <c r="BE269" s="49"/>
      <c r="BF269" s="49"/>
      <c r="BG269" s="49">
        <f t="shared" si="147"/>
        <v>137.053225376401</v>
      </c>
      <c r="BH269" s="49">
        <f t="shared" si="147"/>
        <v>344.16</v>
      </c>
      <c r="BI269" s="49">
        <f t="shared" si="147"/>
        <v>344.16</v>
      </c>
      <c r="BJ269" s="49">
        <f t="shared" si="147"/>
        <v>331.64118000000002</v>
      </c>
      <c r="BK269" s="49">
        <f t="shared" si="147"/>
        <v>344.16</v>
      </c>
      <c r="BL269" s="49">
        <f t="shared" si="147"/>
        <v>344.16</v>
      </c>
      <c r="BM269" s="49">
        <f t="shared" si="147"/>
        <v>344.16</v>
      </c>
      <c r="BN269" s="49">
        <f t="shared" si="147"/>
        <v>331.64118000000002</v>
      </c>
      <c r="BO269" s="49">
        <f t="shared" si="147"/>
        <v>300.84555561554799</v>
      </c>
      <c r="BP269" s="49">
        <f t="shared" si="147"/>
        <v>0</v>
      </c>
      <c r="BQ269" s="49">
        <f t="shared" si="147"/>
        <v>0</v>
      </c>
      <c r="BR269" s="49">
        <f t="shared" si="147"/>
        <v>0</v>
      </c>
      <c r="BS269" s="49">
        <f t="shared" si="147"/>
        <v>0</v>
      </c>
      <c r="BT269" s="49">
        <f t="shared" si="147"/>
        <v>0</v>
      </c>
      <c r="BU269" s="49">
        <f t="shared" si="147"/>
        <v>0</v>
      </c>
      <c r="BV269" s="49">
        <f t="shared" si="147"/>
        <v>331.64118000000002</v>
      </c>
      <c r="BW269" s="49">
        <f t="shared" si="148"/>
        <v>344.16</v>
      </c>
      <c r="BX269" s="49">
        <f t="shared" si="148"/>
        <v>344.16</v>
      </c>
      <c r="BY269" s="49">
        <f t="shared" si="148"/>
        <v>344.16</v>
      </c>
      <c r="BZ269" s="49">
        <f t="shared" si="148"/>
        <v>331.64118000000002</v>
      </c>
      <c r="CA269" s="49">
        <f t="shared" si="148"/>
        <v>344.16</v>
      </c>
      <c r="CB269" s="49">
        <f t="shared" si="148"/>
        <v>301.655719444608</v>
      </c>
      <c r="CC269" s="49">
        <f t="shared" si="148"/>
        <v>316.34922251917101</v>
      </c>
      <c r="CD269" s="49">
        <f t="shared" si="148"/>
        <v>331.64118000000002</v>
      </c>
      <c r="CE269" s="49"/>
      <c r="CF269" s="49">
        <f t="shared" si="149"/>
        <v>177.38946837209301</v>
      </c>
      <c r="CG269" s="49">
        <f t="shared" si="149"/>
        <v>31.370100544964018</v>
      </c>
      <c r="CH269" s="49">
        <f t="shared" si="149"/>
        <v>184.08558139534884</v>
      </c>
      <c r="CI269" s="49">
        <f t="shared" si="149"/>
        <v>184.08558139534884</v>
      </c>
      <c r="CJ269" s="49">
        <f t="shared" si="149"/>
        <v>154.02587552967682</v>
      </c>
      <c r="CK269" s="49">
        <f t="shared" si="149"/>
        <v>184.08558139534884</v>
      </c>
      <c r="CL269" s="49">
        <f t="shared" si="149"/>
        <v>113.601482525313</v>
      </c>
      <c r="CM269" s="49">
        <f t="shared" si="149"/>
        <v>6.6961130232558199</v>
      </c>
      <c r="CN269" s="49">
        <f t="shared" si="149"/>
        <v>0</v>
      </c>
      <c r="CO269" s="49">
        <f t="shared" si="149"/>
        <v>0</v>
      </c>
      <c r="CP269" s="49">
        <f t="shared" si="149"/>
        <v>0</v>
      </c>
      <c r="CQ269" s="49">
        <f t="shared" si="149"/>
        <v>0</v>
      </c>
      <c r="CR269" s="49">
        <f t="shared" si="149"/>
        <v>0</v>
      </c>
      <c r="CS269" s="49">
        <f t="shared" si="149"/>
        <v>0</v>
      </c>
      <c r="CT269" s="49">
        <f t="shared" si="149"/>
        <v>0</v>
      </c>
      <c r="CU269" s="49">
        <f t="shared" si="149"/>
        <v>184.08558139534884</v>
      </c>
      <c r="CV269" s="49">
        <f t="shared" si="150"/>
        <v>177.38946837209301</v>
      </c>
      <c r="CW269" s="49">
        <f t="shared" si="150"/>
        <v>184.08558139534884</v>
      </c>
      <c r="CX269" s="49">
        <f t="shared" si="150"/>
        <v>161.93895525794483</v>
      </c>
      <c r="CY269" s="49">
        <f t="shared" si="150"/>
        <v>177.38946837209301</v>
      </c>
      <c r="CZ269" s="49">
        <f t="shared" si="150"/>
        <v>184.08558139534884</v>
      </c>
      <c r="DA269" s="49">
        <f t="shared" si="150"/>
        <v>184.08558139534884</v>
      </c>
      <c r="DB269" s="49">
        <f t="shared" si="150"/>
        <v>184.08558139534884</v>
      </c>
      <c r="DC269" s="49">
        <f t="shared" si="150"/>
        <v>184.08558139534884</v>
      </c>
      <c r="DD269" s="49"/>
      <c r="DE269" s="49"/>
      <c r="DF269" s="49">
        <f t="shared" si="151"/>
        <v>501.99176553320035</v>
      </c>
      <c r="DG269" s="49">
        <f t="shared" si="151"/>
        <v>544.25302325581424</v>
      </c>
      <c r="DH269" s="49">
        <f t="shared" si="151"/>
        <v>410.60518093276102</v>
      </c>
      <c r="DI269" s="49">
        <f t="shared" si="151"/>
        <v>544.25302325581424</v>
      </c>
      <c r="DJ269" s="49">
        <f t="shared" si="151"/>
        <v>513.42193265721426</v>
      </c>
      <c r="DK269" s="49">
        <f t="shared" si="151"/>
        <v>544.25302325581424</v>
      </c>
      <c r="DL269" s="49">
        <f t="shared" si="151"/>
        <v>544.25302325581424</v>
      </c>
      <c r="DM269" s="49">
        <f t="shared" si="151"/>
        <v>524.45581953488397</v>
      </c>
      <c r="DN269" s="49">
        <f t="shared" si="151"/>
        <v>544.25302325581424</v>
      </c>
      <c r="DO269" s="49">
        <f t="shared" si="151"/>
        <v>0</v>
      </c>
      <c r="DP269" s="49">
        <f t="shared" si="151"/>
        <v>0</v>
      </c>
      <c r="DQ269" s="49">
        <f t="shared" si="151"/>
        <v>0</v>
      </c>
      <c r="DR269" s="49">
        <f t="shared" si="151"/>
        <v>0</v>
      </c>
      <c r="DS269" s="49">
        <f t="shared" si="151"/>
        <v>0</v>
      </c>
      <c r="DT269" s="49">
        <f t="shared" si="151"/>
        <v>0</v>
      </c>
      <c r="DU269" s="49">
        <f t="shared" si="151"/>
        <v>544.25302325581424</v>
      </c>
      <c r="DV269" s="49">
        <f t="shared" si="152"/>
        <v>524.45581953488397</v>
      </c>
      <c r="DW269" s="49">
        <f t="shared" si="152"/>
        <v>544.25302325581424</v>
      </c>
      <c r="DX269" s="49">
        <f t="shared" si="152"/>
        <v>544.25302325581424</v>
      </c>
      <c r="DY269" s="49">
        <f t="shared" si="152"/>
        <v>544.25302325581424</v>
      </c>
      <c r="DZ269" s="49">
        <f t="shared" si="152"/>
        <v>544.25302325581424</v>
      </c>
      <c r="EA269" s="49">
        <f t="shared" si="152"/>
        <v>544.25302325581424</v>
      </c>
      <c r="EB269" s="49">
        <f t="shared" si="152"/>
        <v>524.45581953488397</v>
      </c>
      <c r="EC269" s="49">
        <f t="shared" si="152"/>
        <v>544.25302325581424</v>
      </c>
      <c r="ED269" s="49"/>
      <c r="EE269" s="49">
        <f t="shared" si="153"/>
        <v>220.68836882575513</v>
      </c>
      <c r="EF269" s="49">
        <f t="shared" si="153"/>
        <v>262.22790976744199</v>
      </c>
      <c r="EG269" s="49">
        <f t="shared" si="153"/>
        <v>256.01980628752517</v>
      </c>
      <c r="EH269" s="49">
        <f t="shared" si="153"/>
        <v>9.8986018604651402</v>
      </c>
      <c r="EI269" s="49">
        <f t="shared" si="153"/>
        <v>213.97019483530713</v>
      </c>
      <c r="EJ269" s="49">
        <f t="shared" si="153"/>
        <v>272.12651162790712</v>
      </c>
      <c r="EK269" s="49">
        <f t="shared" si="153"/>
        <v>216.95949171904712</v>
      </c>
      <c r="EL269" s="49">
        <f t="shared" si="153"/>
        <v>262.22790976744199</v>
      </c>
      <c r="EM269" s="49">
        <f t="shared" si="153"/>
        <v>272.12651162790712</v>
      </c>
      <c r="EN269" s="49">
        <f t="shared" si="153"/>
        <v>0</v>
      </c>
      <c r="EO269" s="49">
        <f t="shared" si="153"/>
        <v>0</v>
      </c>
      <c r="EP269" s="49">
        <f t="shared" si="153"/>
        <v>0</v>
      </c>
      <c r="EQ269" s="49">
        <f t="shared" si="153"/>
        <v>0</v>
      </c>
      <c r="ER269" s="49">
        <f t="shared" si="153"/>
        <v>0</v>
      </c>
      <c r="ES269" s="49">
        <f t="shared" si="153"/>
        <v>0</v>
      </c>
      <c r="ET269" s="49">
        <f t="shared" si="153"/>
        <v>141.89604840380812</v>
      </c>
      <c r="EU269" s="49">
        <f t="shared" si="154"/>
        <v>262.22790976744199</v>
      </c>
      <c r="EV269" s="49">
        <f t="shared" si="154"/>
        <v>272.12651162790712</v>
      </c>
      <c r="EW269" s="49">
        <f t="shared" si="154"/>
        <v>229.40543641882215</v>
      </c>
      <c r="EX269" s="49">
        <f t="shared" si="154"/>
        <v>262.22790976744199</v>
      </c>
      <c r="EY269" s="49">
        <f t="shared" si="154"/>
        <v>272.12651162790712</v>
      </c>
      <c r="EZ269" s="49">
        <f t="shared" si="154"/>
        <v>272.12651162790712</v>
      </c>
      <c r="FA269" s="49">
        <f t="shared" si="154"/>
        <v>162.686767565379</v>
      </c>
      <c r="FB269" s="49">
        <f t="shared" si="154"/>
        <v>272.12651162790712</v>
      </c>
      <c r="FC269" s="49"/>
      <c r="FD269" s="49"/>
      <c r="FE269" s="49">
        <f t="shared" si="155"/>
        <v>348.55556113153187</v>
      </c>
      <c r="FF269" s="49">
        <f t="shared" si="155"/>
        <v>416.1934883720939</v>
      </c>
      <c r="FG269" s="49">
        <f t="shared" si="155"/>
        <v>416.1934883720939</v>
      </c>
      <c r="FH269" s="49">
        <f t="shared" si="155"/>
        <v>310.59089235841299</v>
      </c>
      <c r="FI269" s="49">
        <f t="shared" si="155"/>
        <v>416.1934883720939</v>
      </c>
      <c r="FJ269" s="49">
        <f t="shared" si="155"/>
        <v>416.1934883720939</v>
      </c>
      <c r="FK269" s="49">
        <f t="shared" si="155"/>
        <v>401.64038671192088</v>
      </c>
      <c r="FL269" s="49">
        <f t="shared" si="155"/>
        <v>289.850808304243</v>
      </c>
      <c r="FM269" s="49">
        <f t="shared" si="155"/>
        <v>416.1934883720939</v>
      </c>
      <c r="FN269" s="49">
        <f t="shared" si="155"/>
        <v>0</v>
      </c>
      <c r="FO269" s="49">
        <f t="shared" si="155"/>
        <v>0</v>
      </c>
      <c r="FP269" s="49">
        <f t="shared" si="155"/>
        <v>0</v>
      </c>
      <c r="FQ269" s="49">
        <f t="shared" si="155"/>
        <v>0</v>
      </c>
      <c r="FR269" s="49">
        <f t="shared" si="155"/>
        <v>0</v>
      </c>
      <c r="FS269" s="49">
        <f t="shared" si="155"/>
        <v>0</v>
      </c>
      <c r="FT269" s="49">
        <f t="shared" si="155"/>
        <v>256.2633198066859</v>
      </c>
      <c r="FU269" s="49">
        <f t="shared" si="156"/>
        <v>416.1934883720939</v>
      </c>
      <c r="FV269" s="49">
        <f t="shared" si="156"/>
        <v>416.1934883720939</v>
      </c>
      <c r="FW269" s="49">
        <f t="shared" si="156"/>
        <v>401.05445023255902</v>
      </c>
      <c r="FX269" s="49">
        <f t="shared" si="156"/>
        <v>416.1934883720939</v>
      </c>
      <c r="FY269" s="49">
        <f t="shared" si="156"/>
        <v>416.1934883720939</v>
      </c>
      <c r="FZ269" s="49">
        <f t="shared" si="156"/>
        <v>416.1934883720939</v>
      </c>
      <c r="GA269" s="49">
        <f t="shared" si="156"/>
        <v>401.05445023255902</v>
      </c>
      <c r="GB269" s="49">
        <f t="shared" si="156"/>
        <v>412.92637530853085</v>
      </c>
      <c r="GC269" s="49"/>
      <c r="GD269" s="49">
        <f t="shared" si="157"/>
        <v>31.655935893949032</v>
      </c>
      <c r="GE269" s="49">
        <f t="shared" si="157"/>
        <v>185.10205395348899</v>
      </c>
      <c r="GF269" s="49">
        <f t="shared" si="157"/>
        <v>192.08930232558203</v>
      </c>
      <c r="GG269" s="49">
        <f t="shared" si="157"/>
        <v>192.08930232558203</v>
      </c>
      <c r="GH269" s="49">
        <f t="shared" si="157"/>
        <v>185.10205395348899</v>
      </c>
      <c r="GI269" s="49">
        <f t="shared" si="157"/>
        <v>185.10205395348899</v>
      </c>
      <c r="GJ269" s="49">
        <f t="shared" si="157"/>
        <v>192.08930232558203</v>
      </c>
      <c r="GK269" s="49">
        <f t="shared" si="157"/>
        <v>192.08930232558203</v>
      </c>
      <c r="GL269" s="49">
        <f t="shared" si="157"/>
        <v>0</v>
      </c>
      <c r="GM269" s="49">
        <f t="shared" si="157"/>
        <v>0</v>
      </c>
      <c r="GN269" s="49">
        <f t="shared" si="157"/>
        <v>0</v>
      </c>
      <c r="GO269" s="49">
        <f t="shared" si="157"/>
        <v>0</v>
      </c>
      <c r="GP269" s="49">
        <f t="shared" si="157"/>
        <v>0</v>
      </c>
      <c r="GQ269" s="49">
        <f t="shared" si="157"/>
        <v>0</v>
      </c>
      <c r="GR269" s="49">
        <f t="shared" si="157"/>
        <v>0</v>
      </c>
      <c r="GS269" s="49">
        <f t="shared" si="157"/>
        <v>0</v>
      </c>
      <c r="GT269" s="49">
        <f t="shared" si="158"/>
        <v>192.08930232558203</v>
      </c>
      <c r="GU269" s="49">
        <f t="shared" si="158"/>
        <v>185.10205395348899</v>
      </c>
      <c r="GV269" s="49">
        <f t="shared" si="158"/>
        <v>192.08930232558203</v>
      </c>
      <c r="GW269" s="49">
        <f t="shared" si="158"/>
        <v>185.10205395348899</v>
      </c>
      <c r="GX269" s="49">
        <f t="shared" si="158"/>
        <v>192.08930232558203</v>
      </c>
      <c r="GY269" s="49">
        <f t="shared" si="158"/>
        <v>185.10205395348899</v>
      </c>
      <c r="GZ269" s="49">
        <f t="shared" si="158"/>
        <v>192.08930232558203</v>
      </c>
      <c r="HA269" s="49">
        <f t="shared" si="158"/>
        <v>192.08930232558203</v>
      </c>
      <c r="HC269" s="17"/>
      <c r="HD269" s="3"/>
    </row>
    <row r="270" spans="3:213">
      <c r="D270" s="52">
        <f>SUM(H261:AE270,AG261:BD270,BG261:CD270,CF261:DC270,DF261:EC270,EE261:FB270,FE261:GB270,GD261:HA270)</f>
        <v>618724.58664410724</v>
      </c>
      <c r="E270" s="55" t="s">
        <v>654</v>
      </c>
      <c r="F270" s="49"/>
      <c r="G270" s="49"/>
      <c r="H270" s="49">
        <f t="shared" si="159"/>
        <v>257.31438146790697</v>
      </c>
      <c r="I270" s="49">
        <f t="shared" si="144"/>
        <v>277.01553953720929</v>
      </c>
      <c r="J270" s="49">
        <f t="shared" si="144"/>
        <v>274.45860081627904</v>
      </c>
      <c r="K270" s="49">
        <f t="shared" si="144"/>
        <v>309.90490980697649</v>
      </c>
      <c r="L270" s="49">
        <f t="shared" si="144"/>
        <v>257.31438146790697</v>
      </c>
      <c r="M270" s="49">
        <f t="shared" si="144"/>
        <v>277.01553953720929</v>
      </c>
      <c r="N270" s="49">
        <f t="shared" si="144"/>
        <v>252.93434418837211</v>
      </c>
      <c r="O270" s="49">
        <f t="shared" si="144"/>
        <v>384.66097390465092</v>
      </c>
      <c r="P270" s="49">
        <f t="shared" si="144"/>
        <v>200.06446497905901</v>
      </c>
      <c r="Q270" s="49">
        <f t="shared" si="144"/>
        <v>122.81044258046529</v>
      </c>
      <c r="R270" s="49">
        <f t="shared" si="144"/>
        <v>125.56098633360423</v>
      </c>
      <c r="S270" s="49">
        <f t="shared" si="144"/>
        <v>140.3755155837211</v>
      </c>
      <c r="T270" s="49">
        <f t="shared" si="144"/>
        <v>122.81044258046529</v>
      </c>
      <c r="U270" s="49">
        <f t="shared" si="144"/>
        <v>140.3755155837211</v>
      </c>
      <c r="V270" s="49">
        <f t="shared" si="144"/>
        <v>140.3755155837211</v>
      </c>
      <c r="W270" s="49">
        <f t="shared" si="144"/>
        <v>277.01553953720929</v>
      </c>
      <c r="X270" s="49">
        <f t="shared" si="144"/>
        <v>253.01738279302327</v>
      </c>
      <c r="Y270" s="49">
        <f t="shared" si="144"/>
        <v>253.22913123488371</v>
      </c>
      <c r="Z270" s="49">
        <f t="shared" si="144"/>
        <v>274.10918837441864</v>
      </c>
      <c r="AA270" s="49">
        <f t="shared" si="144"/>
        <v>296.18334064883703</v>
      </c>
      <c r="AB270" s="49">
        <f t="shared" si="144"/>
        <v>257.31438146790697</v>
      </c>
      <c r="AC270" s="49">
        <f t="shared" si="144"/>
        <v>387.02726799488346</v>
      </c>
      <c r="AD270" s="49">
        <f t="shared" si="144"/>
        <v>277.09857814186046</v>
      </c>
      <c r="AE270" s="49">
        <f t="shared" si="144"/>
        <v>274.40397542093024</v>
      </c>
      <c r="AF270" s="49"/>
      <c r="AG270" s="49">
        <f t="shared" si="145"/>
        <v>117.8446019609306</v>
      </c>
      <c r="AH270" s="49">
        <f t="shared" si="145"/>
        <v>126.96135433953532</v>
      </c>
      <c r="AI270" s="49">
        <f t="shared" si="145"/>
        <v>115.80126601395386</v>
      </c>
      <c r="AJ270" s="49">
        <f t="shared" si="145"/>
        <v>185.6693877069774</v>
      </c>
      <c r="AK270" s="49">
        <f t="shared" si="145"/>
        <v>117.94154703069805</v>
      </c>
      <c r="AL270" s="49">
        <f t="shared" si="145"/>
        <v>125.49577299069807</v>
      </c>
      <c r="AM270" s="49">
        <f t="shared" si="145"/>
        <v>117.80658428651199</v>
      </c>
      <c r="AN270" s="49">
        <f t="shared" si="145"/>
        <v>177.94218132837273</v>
      </c>
      <c r="AO270" s="49">
        <f t="shared" si="145"/>
        <v>115.83928368837248</v>
      </c>
      <c r="AP270" s="49">
        <f t="shared" si="145"/>
        <v>56.22646768744201</v>
      </c>
      <c r="AQ270" s="49">
        <f t="shared" si="145"/>
        <v>56.22646768744201</v>
      </c>
      <c r="AR270" s="49">
        <f t="shared" si="145"/>
        <v>56.22646768744201</v>
      </c>
      <c r="AS270" s="49">
        <f t="shared" si="145"/>
        <v>56.22646768744201</v>
      </c>
      <c r="AT270" s="49">
        <f t="shared" si="145"/>
        <v>56.22646768744201</v>
      </c>
      <c r="AU270" s="49">
        <f t="shared" si="145"/>
        <v>56.22646768744201</v>
      </c>
      <c r="AV270" s="49">
        <f t="shared" si="145"/>
        <v>64.268308339535054</v>
      </c>
      <c r="AW270" s="49">
        <f t="shared" si="146"/>
        <v>134.13643003255859</v>
      </c>
      <c r="AX270" s="49">
        <f t="shared" si="146"/>
        <v>117.94154703069805</v>
      </c>
      <c r="AY270" s="49">
        <f t="shared" si="146"/>
        <v>126.82639159534929</v>
      </c>
      <c r="AZ270" s="49">
        <f t="shared" si="146"/>
        <v>125.53379066511668</v>
      </c>
      <c r="BA270" s="49">
        <f t="shared" si="146"/>
        <v>176.07182580000062</v>
      </c>
      <c r="BB270" s="49">
        <f t="shared" si="146"/>
        <v>115.93622875813992</v>
      </c>
      <c r="BC270" s="49">
        <f t="shared" si="146"/>
        <v>126.8644092697679</v>
      </c>
      <c r="BD270" s="49">
        <f t="shared" si="146"/>
        <v>185.63137003255881</v>
      </c>
      <c r="BE270" s="49"/>
      <c r="BF270" s="49"/>
      <c r="BG270" s="49">
        <f t="shared" si="147"/>
        <v>133.30745064000021</v>
      </c>
      <c r="BH270" s="49">
        <f t="shared" si="147"/>
        <v>151.93868130000024</v>
      </c>
      <c r="BI270" s="49">
        <f t="shared" si="147"/>
        <v>143.51407470000021</v>
      </c>
      <c r="BJ270" s="49">
        <f t="shared" si="147"/>
        <v>133.30745064000021</v>
      </c>
      <c r="BK270" s="49">
        <f t="shared" si="147"/>
        <v>143.51407470000021</v>
      </c>
      <c r="BL270" s="49">
        <f t="shared" si="147"/>
        <v>210.25229130000034</v>
      </c>
      <c r="BM270" s="49">
        <f t="shared" si="147"/>
        <v>143.04201624000021</v>
      </c>
      <c r="BN270" s="49">
        <f t="shared" si="147"/>
        <v>142.00837470000022</v>
      </c>
      <c r="BO270" s="49">
        <f t="shared" si="147"/>
        <v>143.70981570000021</v>
      </c>
      <c r="BP270" s="49">
        <f t="shared" si="147"/>
        <v>63.624687120000104</v>
      </c>
      <c r="BQ270" s="49">
        <f t="shared" si="147"/>
        <v>63.62468712000458</v>
      </c>
      <c r="BR270" s="49">
        <f t="shared" si="147"/>
        <v>63.624687120000104</v>
      </c>
      <c r="BS270" s="49">
        <f t="shared" si="147"/>
        <v>63.624687120000104</v>
      </c>
      <c r="BT270" s="49">
        <f t="shared" si="147"/>
        <v>63.624687120000104</v>
      </c>
      <c r="BU270" s="49">
        <f t="shared" si="147"/>
        <v>72.724664700000119</v>
      </c>
      <c r="BV270" s="49">
        <f t="shared" si="147"/>
        <v>143.55709470000022</v>
      </c>
      <c r="BW270" s="49">
        <f t="shared" si="148"/>
        <v>143.51407470000021</v>
      </c>
      <c r="BX270" s="49">
        <f t="shared" si="148"/>
        <v>83.73778470000012</v>
      </c>
      <c r="BY270" s="49">
        <f t="shared" si="148"/>
        <v>201.3556262400003</v>
      </c>
      <c r="BZ270" s="49">
        <f t="shared" si="148"/>
        <v>143.70981570000021</v>
      </c>
      <c r="CA270" s="49">
        <f t="shared" si="148"/>
        <v>131.03827470000022</v>
      </c>
      <c r="CB270" s="49">
        <f t="shared" si="148"/>
        <v>144.27755064000021</v>
      </c>
      <c r="CC270" s="49">
        <f t="shared" si="148"/>
        <v>153.44438130000023</v>
      </c>
      <c r="CD270" s="49">
        <f t="shared" si="148"/>
        <v>210.05655030000031</v>
      </c>
      <c r="CE270" s="49"/>
      <c r="CF270" s="49">
        <f t="shared" si="149"/>
        <v>81.164828532558261</v>
      </c>
      <c r="CG270" s="49">
        <f t="shared" si="149"/>
        <v>107.80654526790717</v>
      </c>
      <c r="CH270" s="49">
        <f t="shared" si="149"/>
        <v>75.957967862790881</v>
      </c>
      <c r="CI270" s="49">
        <f t="shared" si="149"/>
        <v>70.090239955814127</v>
      </c>
      <c r="CJ270" s="49">
        <f t="shared" si="149"/>
        <v>71.385673202790869</v>
      </c>
      <c r="CK270" s="49">
        <f t="shared" si="149"/>
        <v>113.6512624772095</v>
      </c>
      <c r="CL270" s="49">
        <f t="shared" si="149"/>
        <v>71.385673202790869</v>
      </c>
      <c r="CM270" s="49">
        <f t="shared" si="149"/>
        <v>75.957967862790881</v>
      </c>
      <c r="CN270" s="49">
        <f t="shared" si="149"/>
        <v>34.667303805929002</v>
      </c>
      <c r="CO270" s="49">
        <f t="shared" si="149"/>
        <v>34.031809389767524</v>
      </c>
      <c r="CP270" s="49">
        <f t="shared" si="149"/>
        <v>34.031809389767524</v>
      </c>
      <c r="CQ270" s="49">
        <f t="shared" si="149"/>
        <v>34.031809389767524</v>
      </c>
      <c r="CR270" s="49">
        <f t="shared" si="149"/>
        <v>34.031809389767524</v>
      </c>
      <c r="CS270" s="49">
        <f t="shared" si="149"/>
        <v>34.031809389767524</v>
      </c>
      <c r="CT270" s="49">
        <f t="shared" si="149"/>
        <v>38.899239258139623</v>
      </c>
      <c r="CU270" s="49">
        <f t="shared" si="149"/>
        <v>46.085411109767541</v>
      </c>
      <c r="CV270" s="49">
        <f t="shared" si="150"/>
        <v>76.763342281395524</v>
      </c>
      <c r="CW270" s="49">
        <f t="shared" si="150"/>
        <v>71.3269959237211</v>
      </c>
      <c r="CX270" s="49">
        <f t="shared" si="150"/>
        <v>82.051890927907095</v>
      </c>
      <c r="CY270" s="49">
        <f t="shared" si="150"/>
        <v>71.303985226046677</v>
      </c>
      <c r="CZ270" s="49">
        <f t="shared" si="150"/>
        <v>106.488101323256</v>
      </c>
      <c r="DA270" s="49">
        <f t="shared" si="150"/>
        <v>70.171927932558305</v>
      </c>
      <c r="DB270" s="49">
        <f t="shared" si="150"/>
        <v>71.303985226046677</v>
      </c>
      <c r="DC270" s="49">
        <f t="shared" si="150"/>
        <v>70.171927932558305</v>
      </c>
      <c r="DD270" s="49"/>
      <c r="DE270" s="49"/>
      <c r="DF270" s="49">
        <f t="shared" si="151"/>
        <v>228.22787915162814</v>
      </c>
      <c r="DG270" s="49">
        <f t="shared" si="151"/>
        <v>226.95249022325606</v>
      </c>
      <c r="DH270" s="49">
        <f t="shared" si="151"/>
        <v>207.22331813023277</v>
      </c>
      <c r="DI270" s="49">
        <f t="shared" si="151"/>
        <v>314.83438652093082</v>
      </c>
      <c r="DJ270" s="49">
        <f t="shared" si="151"/>
        <v>224.88092715348859</v>
      </c>
      <c r="DK270" s="49">
        <f t="shared" si="151"/>
        <v>230.54095450046538</v>
      </c>
      <c r="DL270" s="49">
        <f t="shared" si="151"/>
        <v>207.22331813023277</v>
      </c>
      <c r="DM270" s="49">
        <f t="shared" si="151"/>
        <v>207.22331813023277</v>
      </c>
      <c r="DN270" s="49">
        <f t="shared" si="151"/>
        <v>240.27512391627951</v>
      </c>
      <c r="DO270" s="49">
        <f t="shared" si="151"/>
        <v>100.61578428279078</v>
      </c>
      <c r="DP270" s="49">
        <f t="shared" si="151"/>
        <v>100.61578428279078</v>
      </c>
      <c r="DQ270" s="49">
        <f t="shared" si="151"/>
        <v>100.61578428279078</v>
      </c>
      <c r="DR270" s="49">
        <f t="shared" si="151"/>
        <v>100.61578428279078</v>
      </c>
      <c r="DS270" s="49">
        <f t="shared" si="151"/>
        <v>100.61578428279078</v>
      </c>
      <c r="DT270" s="49">
        <f t="shared" si="151"/>
        <v>115.00644650232569</v>
      </c>
      <c r="DU270" s="49">
        <f t="shared" si="151"/>
        <v>314.83438652093082</v>
      </c>
      <c r="DV270" s="49">
        <f t="shared" si="152"/>
        <v>224.57138324651186</v>
      </c>
      <c r="DW270" s="49">
        <f t="shared" si="152"/>
        <v>207.29134975813975</v>
      </c>
      <c r="DX270" s="49">
        <f t="shared" si="152"/>
        <v>226.95249022325606</v>
      </c>
      <c r="DY270" s="49">
        <f t="shared" si="152"/>
        <v>224.81289552558161</v>
      </c>
      <c r="DZ270" s="49">
        <f t="shared" si="152"/>
        <v>210.87981403534906</v>
      </c>
      <c r="EA270" s="49">
        <f t="shared" si="152"/>
        <v>314.83438652093082</v>
      </c>
      <c r="EB270" s="49">
        <f t="shared" si="152"/>
        <v>242.34668698604699</v>
      </c>
      <c r="EC270" s="49">
        <f t="shared" si="152"/>
        <v>224.88092715348859</v>
      </c>
      <c r="ED270" s="49"/>
      <c r="EE270" s="49">
        <f t="shared" si="153"/>
        <v>115.27047725023291</v>
      </c>
      <c r="EF270" s="49">
        <f t="shared" si="153"/>
        <v>113.47624511162826</v>
      </c>
      <c r="EG270" s="49">
        <f t="shared" si="153"/>
        <v>120.01680581860495</v>
      </c>
      <c r="EH270" s="49">
        <f t="shared" si="153"/>
        <v>105.52664734325614</v>
      </c>
      <c r="EI270" s="49">
        <f t="shared" si="153"/>
        <v>103.64567487907009</v>
      </c>
      <c r="EJ270" s="49">
        <f t="shared" si="153"/>
        <v>115.39123338976779</v>
      </c>
      <c r="EK270" s="49">
        <f t="shared" si="153"/>
        <v>105.52664734325614</v>
      </c>
      <c r="EL270" s="49">
        <f t="shared" si="153"/>
        <v>105.40589120372125</v>
      </c>
      <c r="EM270" s="49">
        <f t="shared" si="153"/>
        <v>113.47624511162826</v>
      </c>
      <c r="EN270" s="49">
        <f t="shared" si="153"/>
        <v>50.307892141395442</v>
      </c>
      <c r="EO270" s="49">
        <f t="shared" si="153"/>
        <v>50.307892141395442</v>
      </c>
      <c r="EP270" s="49">
        <f t="shared" si="153"/>
        <v>50.307892141395442</v>
      </c>
      <c r="EQ270" s="49">
        <f t="shared" si="153"/>
        <v>50.307892141395442</v>
      </c>
      <c r="ER270" s="49">
        <f t="shared" si="153"/>
        <v>50.307892141395442</v>
      </c>
      <c r="ES270" s="49">
        <f t="shared" si="153"/>
        <v>57.5032232511629</v>
      </c>
      <c r="ET270" s="49">
        <f t="shared" si="153"/>
        <v>121.77702214325612</v>
      </c>
      <c r="EU270" s="49">
        <f t="shared" si="154"/>
        <v>103.6116590651166</v>
      </c>
      <c r="EV270" s="49">
        <f t="shared" si="154"/>
        <v>103.76643101860498</v>
      </c>
      <c r="EW270" s="49">
        <f t="shared" si="154"/>
        <v>115.27047725023291</v>
      </c>
      <c r="EX270" s="49">
        <f t="shared" si="154"/>
        <v>112.28569162325616</v>
      </c>
      <c r="EY270" s="49">
        <f t="shared" si="154"/>
        <v>113.63101706511662</v>
      </c>
      <c r="EZ270" s="49">
        <f t="shared" si="154"/>
        <v>121.77702214325612</v>
      </c>
      <c r="FA270" s="49">
        <f t="shared" si="154"/>
        <v>157.41719326046561</v>
      </c>
      <c r="FB270" s="49">
        <f t="shared" si="154"/>
        <v>115.39123338976779</v>
      </c>
      <c r="FC270" s="49"/>
      <c r="FD270" s="49"/>
      <c r="FE270" s="49">
        <f t="shared" si="155"/>
        <v>158.51691452093038</v>
      </c>
      <c r="FF270" s="49">
        <f t="shared" si="155"/>
        <v>158.46489033488388</v>
      </c>
      <c r="FG270" s="49">
        <f t="shared" si="155"/>
        <v>171.73105777674436</v>
      </c>
      <c r="FH270" s="49">
        <f t="shared" si="155"/>
        <v>176.48070989023273</v>
      </c>
      <c r="FI270" s="49">
        <f t="shared" si="155"/>
        <v>171.78308196279087</v>
      </c>
      <c r="FJ270" s="49">
        <f t="shared" si="155"/>
        <v>158.46489033488388</v>
      </c>
      <c r="FK270" s="49">
        <f t="shared" si="155"/>
        <v>243.49982708093052</v>
      </c>
      <c r="FL270" s="49">
        <f t="shared" si="155"/>
        <v>185.56064715348856</v>
      </c>
      <c r="FM270" s="49">
        <f t="shared" si="155"/>
        <v>171.73105777674436</v>
      </c>
      <c r="FN270" s="49">
        <f t="shared" si="155"/>
        <v>76.941482098604652</v>
      </c>
      <c r="FO270" s="49">
        <f t="shared" si="155"/>
        <v>76.941482098604652</v>
      </c>
      <c r="FP270" s="49">
        <f t="shared" si="155"/>
        <v>76.941482098604652</v>
      </c>
      <c r="FQ270" s="49">
        <f t="shared" si="155"/>
        <v>76.941482098604652</v>
      </c>
      <c r="FR270" s="49">
        <f t="shared" si="155"/>
        <v>76.941482098604652</v>
      </c>
      <c r="FS270" s="49">
        <f t="shared" si="155"/>
        <v>87.946106148837259</v>
      </c>
      <c r="FT270" s="49">
        <f t="shared" si="155"/>
        <v>173.55190428837227</v>
      </c>
      <c r="FU270" s="49">
        <f t="shared" si="156"/>
        <v>171.96776782325597</v>
      </c>
      <c r="FV270" s="49">
        <f t="shared" si="156"/>
        <v>176.29602402976758</v>
      </c>
      <c r="FW270" s="49">
        <f t="shared" si="156"/>
        <v>240.75570733953515</v>
      </c>
      <c r="FX270" s="49">
        <f t="shared" si="156"/>
        <v>158.64957619534897</v>
      </c>
      <c r="FY270" s="49">
        <f t="shared" si="156"/>
        <v>171.78308196279087</v>
      </c>
      <c r="FZ270" s="49">
        <f t="shared" si="156"/>
        <v>161.20901007627918</v>
      </c>
      <c r="GA270" s="49">
        <f t="shared" si="156"/>
        <v>185.32393710697696</v>
      </c>
      <c r="GB270" s="49">
        <f t="shared" si="156"/>
        <v>254.03608138604679</v>
      </c>
      <c r="GC270" s="49"/>
      <c r="GD270" s="49">
        <f t="shared" si="157"/>
        <v>82.180816407879647</v>
      </c>
      <c r="GE270" s="49">
        <f t="shared" si="157"/>
        <v>85.534124818604766</v>
      </c>
      <c r="GF270" s="49">
        <f t="shared" si="157"/>
        <v>80.527005008372186</v>
      </c>
      <c r="GG270" s="49">
        <f t="shared" si="157"/>
        <v>111.22726956279082</v>
      </c>
      <c r="GH270" s="49">
        <f t="shared" si="157"/>
        <v>74.404158496744259</v>
      </c>
      <c r="GI270" s="49">
        <f t="shared" si="157"/>
        <v>84.693734120930344</v>
      </c>
      <c r="GJ270" s="49">
        <f t="shared" si="157"/>
        <v>74.404158496744259</v>
      </c>
      <c r="GK270" s="49">
        <f t="shared" si="157"/>
        <v>73.16165285581404</v>
      </c>
      <c r="GL270" s="49">
        <f t="shared" si="157"/>
        <v>35.511453276279148</v>
      </c>
      <c r="GM270" s="49">
        <f t="shared" si="157"/>
        <v>35.511453276279148</v>
      </c>
      <c r="GN270" s="49">
        <f t="shared" si="157"/>
        <v>35.511453276279148</v>
      </c>
      <c r="GO270" s="49">
        <f t="shared" si="157"/>
        <v>35.511453276279148</v>
      </c>
      <c r="GP270" s="49">
        <f t="shared" si="157"/>
        <v>35.511453276279148</v>
      </c>
      <c r="GQ270" s="49">
        <f t="shared" si="157"/>
        <v>35.511453276279148</v>
      </c>
      <c r="GR270" s="49">
        <f t="shared" si="157"/>
        <v>35.511453276279148</v>
      </c>
      <c r="GS270" s="49">
        <f t="shared" si="157"/>
        <v>40.590510530232635</v>
      </c>
      <c r="GT270" s="49">
        <f t="shared" si="158"/>
        <v>73.222881320930327</v>
      </c>
      <c r="GU270" s="49">
        <f t="shared" si="158"/>
        <v>85.984262087441991</v>
      </c>
      <c r="GV270" s="49">
        <f t="shared" si="158"/>
        <v>80.100878902325661</v>
      </c>
      <c r="GW270" s="49">
        <f t="shared" si="158"/>
        <v>117.24086528372106</v>
      </c>
      <c r="GX270" s="49">
        <f t="shared" si="158"/>
        <v>86.800641622325699</v>
      </c>
      <c r="GY270" s="49">
        <f t="shared" si="158"/>
        <v>80.527005008372186</v>
      </c>
      <c r="GZ270" s="49">
        <f t="shared" si="158"/>
        <v>118.08125598139546</v>
      </c>
      <c r="HA270" s="49">
        <f t="shared" si="158"/>
        <v>79.260488204651267</v>
      </c>
      <c r="HC270" s="17"/>
      <c r="HD270" s="3"/>
    </row>
    <row r="271" spans="3:213">
      <c r="E271" s="5" t="s">
        <v>227</v>
      </c>
      <c r="F271" s="49"/>
      <c r="G271" s="49"/>
      <c r="H271" s="49">
        <f t="shared" si="159"/>
        <v>0</v>
      </c>
      <c r="I271" s="49">
        <f t="shared" si="144"/>
        <v>0</v>
      </c>
      <c r="J271" s="49">
        <f t="shared" si="144"/>
        <v>0</v>
      </c>
      <c r="K271" s="49">
        <f t="shared" si="144"/>
        <v>0</v>
      </c>
      <c r="L271" s="49">
        <f t="shared" si="144"/>
        <v>0</v>
      </c>
      <c r="M271" s="49">
        <f t="shared" si="144"/>
        <v>0</v>
      </c>
      <c r="N271" s="49">
        <f t="shared" si="144"/>
        <v>0</v>
      </c>
      <c r="O271" s="49">
        <f t="shared" si="144"/>
        <v>0</v>
      </c>
      <c r="P271" s="49">
        <f t="shared" si="144"/>
        <v>0</v>
      </c>
      <c r="Q271" s="49">
        <f t="shared" si="144"/>
        <v>0</v>
      </c>
      <c r="R271" s="49">
        <f t="shared" si="144"/>
        <v>0</v>
      </c>
      <c r="S271" s="49">
        <f t="shared" si="144"/>
        <v>0</v>
      </c>
      <c r="T271" s="49">
        <f t="shared" si="144"/>
        <v>0</v>
      </c>
      <c r="U271" s="49">
        <f t="shared" si="144"/>
        <v>0</v>
      </c>
      <c r="V271" s="49">
        <f t="shared" si="144"/>
        <v>0</v>
      </c>
      <c r="W271" s="49">
        <f t="shared" si="144"/>
        <v>539.75093023255897</v>
      </c>
      <c r="X271" s="49">
        <f t="shared" si="144"/>
        <v>486.52392603210399</v>
      </c>
      <c r="Y271" s="49">
        <f t="shared" si="144"/>
        <v>0</v>
      </c>
      <c r="Z271" s="49">
        <f t="shared" si="144"/>
        <v>0</v>
      </c>
      <c r="AA271" s="49">
        <f t="shared" si="144"/>
        <v>0</v>
      </c>
      <c r="AB271" s="49">
        <f t="shared" si="144"/>
        <v>0</v>
      </c>
      <c r="AC271" s="49">
        <f t="shared" si="144"/>
        <v>0</v>
      </c>
      <c r="AD271" s="49">
        <f t="shared" si="144"/>
        <v>0</v>
      </c>
      <c r="AE271" s="49">
        <f t="shared" si="144"/>
        <v>0</v>
      </c>
      <c r="AF271" s="49"/>
      <c r="AG271" s="49">
        <f t="shared" si="145"/>
        <v>0</v>
      </c>
      <c r="AH271" s="49">
        <f t="shared" si="145"/>
        <v>0</v>
      </c>
      <c r="AI271" s="49">
        <f t="shared" si="145"/>
        <v>0</v>
      </c>
      <c r="AJ271" s="49">
        <f t="shared" si="145"/>
        <v>0</v>
      </c>
      <c r="AK271" s="49">
        <f t="shared" si="145"/>
        <v>0</v>
      </c>
      <c r="AL271" s="49">
        <f t="shared" si="145"/>
        <v>0</v>
      </c>
      <c r="AM271" s="49">
        <f t="shared" si="145"/>
        <v>0</v>
      </c>
      <c r="AN271" s="49">
        <f t="shared" si="145"/>
        <v>0</v>
      </c>
      <c r="AO271" s="49">
        <f t="shared" si="145"/>
        <v>0</v>
      </c>
      <c r="AP271" s="49">
        <f t="shared" si="145"/>
        <v>0</v>
      </c>
      <c r="AQ271" s="49">
        <f t="shared" si="145"/>
        <v>0</v>
      </c>
      <c r="AR271" s="49">
        <f t="shared" si="145"/>
        <v>0</v>
      </c>
      <c r="AS271" s="49">
        <f t="shared" si="145"/>
        <v>0</v>
      </c>
      <c r="AT271" s="49">
        <f t="shared" si="145"/>
        <v>0</v>
      </c>
      <c r="AU271" s="49">
        <f t="shared" si="145"/>
        <v>0</v>
      </c>
      <c r="AV271" s="49">
        <f t="shared" si="145"/>
        <v>162.15796897469392</v>
      </c>
      <c r="AW271" s="49">
        <f t="shared" si="146"/>
        <v>247.11488372093061</v>
      </c>
      <c r="AX271" s="49">
        <f t="shared" si="146"/>
        <v>247.11488372093061</v>
      </c>
      <c r="AY271" s="49">
        <f t="shared" si="146"/>
        <v>84.9569147462378</v>
      </c>
      <c r="AZ271" s="49">
        <f t="shared" si="146"/>
        <v>0</v>
      </c>
      <c r="BA271" s="49">
        <f t="shared" si="146"/>
        <v>0</v>
      </c>
      <c r="BB271" s="49">
        <f t="shared" si="146"/>
        <v>0</v>
      </c>
      <c r="BC271" s="49">
        <f t="shared" si="146"/>
        <v>0</v>
      </c>
      <c r="BD271" s="49">
        <f t="shared" si="146"/>
        <v>0</v>
      </c>
      <c r="BE271" s="49"/>
      <c r="BF271" s="49"/>
      <c r="BG271" s="49">
        <f t="shared" si="147"/>
        <v>0</v>
      </c>
      <c r="BH271" s="49">
        <f t="shared" si="147"/>
        <v>0</v>
      </c>
      <c r="BI271" s="49">
        <f t="shared" si="147"/>
        <v>0</v>
      </c>
      <c r="BJ271" s="49">
        <f t="shared" si="147"/>
        <v>0</v>
      </c>
      <c r="BK271" s="49">
        <f t="shared" si="147"/>
        <v>0</v>
      </c>
      <c r="BL271" s="49">
        <f t="shared" si="147"/>
        <v>0</v>
      </c>
      <c r="BM271" s="49">
        <f t="shared" si="147"/>
        <v>0</v>
      </c>
      <c r="BN271" s="49">
        <f t="shared" si="147"/>
        <v>0</v>
      </c>
      <c r="BO271" s="49">
        <f t="shared" si="147"/>
        <v>0</v>
      </c>
      <c r="BP271" s="49">
        <f t="shared" si="147"/>
        <v>0</v>
      </c>
      <c r="BQ271" s="49">
        <f t="shared" si="147"/>
        <v>0</v>
      </c>
      <c r="BR271" s="49">
        <f t="shared" si="147"/>
        <v>0</v>
      </c>
      <c r="BS271" s="49">
        <f t="shared" si="147"/>
        <v>0</v>
      </c>
      <c r="BT271" s="49">
        <f t="shared" si="147"/>
        <v>0</v>
      </c>
      <c r="BU271" s="49">
        <f t="shared" si="147"/>
        <v>0</v>
      </c>
      <c r="BV271" s="49">
        <f t="shared" si="147"/>
        <v>279.63000000000011</v>
      </c>
      <c r="BW271" s="49">
        <f t="shared" si="148"/>
        <v>279.63000000000011</v>
      </c>
      <c r="BX271" s="49">
        <f t="shared" si="148"/>
        <v>279.63000000000028</v>
      </c>
      <c r="BY271" s="49">
        <f t="shared" si="148"/>
        <v>0</v>
      </c>
      <c r="BZ271" s="49">
        <f t="shared" si="148"/>
        <v>0</v>
      </c>
      <c r="CA271" s="49">
        <f t="shared" si="148"/>
        <v>0</v>
      </c>
      <c r="CB271" s="49">
        <f t="shared" si="148"/>
        <v>0</v>
      </c>
      <c r="CC271" s="49">
        <f t="shared" si="148"/>
        <v>0</v>
      </c>
      <c r="CD271" s="49">
        <f t="shared" si="148"/>
        <v>0</v>
      </c>
      <c r="CE271" s="49"/>
      <c r="CF271" s="49">
        <f t="shared" si="149"/>
        <v>0</v>
      </c>
      <c r="CG271" s="49">
        <f t="shared" si="149"/>
        <v>0</v>
      </c>
      <c r="CH271" s="49">
        <f t="shared" si="149"/>
        <v>0</v>
      </c>
      <c r="CI271" s="49">
        <f t="shared" si="149"/>
        <v>0</v>
      </c>
      <c r="CJ271" s="49">
        <f t="shared" si="149"/>
        <v>0</v>
      </c>
      <c r="CK271" s="49">
        <f t="shared" si="149"/>
        <v>0</v>
      </c>
      <c r="CL271" s="49">
        <f t="shared" si="149"/>
        <v>0</v>
      </c>
      <c r="CM271" s="49">
        <f t="shared" si="149"/>
        <v>0</v>
      </c>
      <c r="CN271" s="49">
        <f t="shared" si="149"/>
        <v>0</v>
      </c>
      <c r="CO271" s="49">
        <f t="shared" si="149"/>
        <v>0</v>
      </c>
      <c r="CP271" s="49">
        <f t="shared" si="149"/>
        <v>0</v>
      </c>
      <c r="CQ271" s="49">
        <f t="shared" si="149"/>
        <v>0</v>
      </c>
      <c r="CR271" s="49">
        <f t="shared" si="149"/>
        <v>0</v>
      </c>
      <c r="CS271" s="49">
        <f t="shared" si="149"/>
        <v>0</v>
      </c>
      <c r="CT271" s="49">
        <f t="shared" si="149"/>
        <v>0</v>
      </c>
      <c r="CU271" s="49">
        <f t="shared" si="149"/>
        <v>149.5695348837215</v>
      </c>
      <c r="CV271" s="49">
        <f t="shared" si="150"/>
        <v>149.5695348837215</v>
      </c>
      <c r="CW271" s="49">
        <f t="shared" si="150"/>
        <v>149.56953488372181</v>
      </c>
      <c r="CX271" s="49">
        <f t="shared" si="150"/>
        <v>0</v>
      </c>
      <c r="CY271" s="49">
        <f t="shared" si="150"/>
        <v>0</v>
      </c>
      <c r="CZ271" s="49">
        <f t="shared" si="150"/>
        <v>0</v>
      </c>
      <c r="DA271" s="49">
        <f t="shared" si="150"/>
        <v>0</v>
      </c>
      <c r="DB271" s="49">
        <f t="shared" si="150"/>
        <v>0</v>
      </c>
      <c r="DC271" s="49">
        <f t="shared" si="150"/>
        <v>0</v>
      </c>
      <c r="DD271" s="49"/>
      <c r="DE271" s="49"/>
      <c r="DF271" s="49">
        <f t="shared" si="151"/>
        <v>0</v>
      </c>
      <c r="DG271" s="49">
        <f t="shared" si="151"/>
        <v>0</v>
      </c>
      <c r="DH271" s="49">
        <f t="shared" si="151"/>
        <v>0</v>
      </c>
      <c r="DI271" s="49">
        <f t="shared" si="151"/>
        <v>0</v>
      </c>
      <c r="DJ271" s="49">
        <f t="shared" si="151"/>
        <v>0</v>
      </c>
      <c r="DK271" s="49">
        <f t="shared" si="151"/>
        <v>0</v>
      </c>
      <c r="DL271" s="49">
        <f t="shared" si="151"/>
        <v>0</v>
      </c>
      <c r="DM271" s="49">
        <f t="shared" si="151"/>
        <v>0</v>
      </c>
      <c r="DN271" s="49">
        <f t="shared" si="151"/>
        <v>0</v>
      </c>
      <c r="DO271" s="49">
        <f t="shared" si="151"/>
        <v>0</v>
      </c>
      <c r="DP271" s="49">
        <f t="shared" si="151"/>
        <v>0</v>
      </c>
      <c r="DQ271" s="49">
        <f t="shared" si="151"/>
        <v>0</v>
      </c>
      <c r="DR271" s="49">
        <f t="shared" si="151"/>
        <v>0</v>
      </c>
      <c r="DS271" s="49">
        <f t="shared" si="151"/>
        <v>0</v>
      </c>
      <c r="DT271" s="49">
        <f t="shared" si="151"/>
        <v>0</v>
      </c>
      <c r="DU271" s="49">
        <f t="shared" si="151"/>
        <v>442.20558139534899</v>
      </c>
      <c r="DV271" s="49">
        <f t="shared" si="152"/>
        <v>442.20558139534899</v>
      </c>
      <c r="DW271" s="49">
        <f t="shared" si="152"/>
        <v>442.20558139535001</v>
      </c>
      <c r="DX271" s="49">
        <f t="shared" si="152"/>
        <v>0</v>
      </c>
      <c r="DY271" s="49">
        <f t="shared" si="152"/>
        <v>0</v>
      </c>
      <c r="DZ271" s="49">
        <f t="shared" si="152"/>
        <v>0</v>
      </c>
      <c r="EA271" s="49">
        <f t="shared" si="152"/>
        <v>0</v>
      </c>
      <c r="EB271" s="49">
        <f t="shared" si="152"/>
        <v>0</v>
      </c>
      <c r="EC271" s="49">
        <f t="shared" si="152"/>
        <v>0</v>
      </c>
      <c r="ED271" s="49"/>
      <c r="EE271" s="49">
        <f t="shared" si="153"/>
        <v>0</v>
      </c>
      <c r="EF271" s="49">
        <f t="shared" si="153"/>
        <v>0</v>
      </c>
      <c r="EG271" s="49">
        <f t="shared" si="153"/>
        <v>0</v>
      </c>
      <c r="EH271" s="49">
        <f t="shared" si="153"/>
        <v>0</v>
      </c>
      <c r="EI271" s="49">
        <f t="shared" si="153"/>
        <v>0</v>
      </c>
      <c r="EJ271" s="49">
        <f t="shared" si="153"/>
        <v>0</v>
      </c>
      <c r="EK271" s="49">
        <f t="shared" si="153"/>
        <v>0</v>
      </c>
      <c r="EL271" s="49">
        <f t="shared" si="153"/>
        <v>0</v>
      </c>
      <c r="EM271" s="49">
        <f t="shared" si="153"/>
        <v>0</v>
      </c>
      <c r="EN271" s="49">
        <f t="shared" si="153"/>
        <v>0</v>
      </c>
      <c r="EO271" s="49">
        <f t="shared" si="153"/>
        <v>0</v>
      </c>
      <c r="EP271" s="49">
        <f t="shared" si="153"/>
        <v>0</v>
      </c>
      <c r="EQ271" s="49">
        <f t="shared" si="153"/>
        <v>0</v>
      </c>
      <c r="ER271" s="49">
        <f t="shared" si="153"/>
        <v>0</v>
      </c>
      <c r="ES271" s="49">
        <f t="shared" si="153"/>
        <v>0</v>
      </c>
      <c r="ET271" s="49">
        <f t="shared" si="153"/>
        <v>221.10279069767529</v>
      </c>
      <c r="EU271" s="49">
        <f t="shared" si="154"/>
        <v>221.10279069767529</v>
      </c>
      <c r="EV271" s="49">
        <f t="shared" si="154"/>
        <v>221.10279069767529</v>
      </c>
      <c r="EW271" s="49">
        <f t="shared" si="154"/>
        <v>0</v>
      </c>
      <c r="EX271" s="49">
        <f t="shared" si="154"/>
        <v>0</v>
      </c>
      <c r="EY271" s="49">
        <f t="shared" si="154"/>
        <v>0</v>
      </c>
      <c r="EZ271" s="49">
        <f t="shared" si="154"/>
        <v>0</v>
      </c>
      <c r="FA271" s="49">
        <f t="shared" si="154"/>
        <v>0</v>
      </c>
      <c r="FB271" s="49">
        <f t="shared" si="154"/>
        <v>0</v>
      </c>
      <c r="FC271" s="49"/>
      <c r="FD271" s="49"/>
      <c r="FE271" s="49">
        <f t="shared" si="155"/>
        <v>0</v>
      </c>
      <c r="FF271" s="49">
        <f t="shared" si="155"/>
        <v>0</v>
      </c>
      <c r="FG271" s="49">
        <f t="shared" si="155"/>
        <v>0</v>
      </c>
      <c r="FH271" s="49">
        <f t="shared" si="155"/>
        <v>0</v>
      </c>
      <c r="FI271" s="49">
        <f t="shared" si="155"/>
        <v>0</v>
      </c>
      <c r="FJ271" s="49">
        <f t="shared" si="155"/>
        <v>0</v>
      </c>
      <c r="FK271" s="49">
        <f t="shared" si="155"/>
        <v>0</v>
      </c>
      <c r="FL271" s="49">
        <f t="shared" si="155"/>
        <v>0</v>
      </c>
      <c r="FM271" s="49">
        <f t="shared" si="155"/>
        <v>0</v>
      </c>
      <c r="FN271" s="49">
        <f t="shared" si="155"/>
        <v>0</v>
      </c>
      <c r="FO271" s="49">
        <f t="shared" si="155"/>
        <v>0</v>
      </c>
      <c r="FP271" s="49">
        <f t="shared" si="155"/>
        <v>0</v>
      </c>
      <c r="FQ271" s="49">
        <f t="shared" si="155"/>
        <v>0</v>
      </c>
      <c r="FR271" s="49">
        <f t="shared" si="155"/>
        <v>0</v>
      </c>
      <c r="FS271" s="49">
        <f t="shared" si="155"/>
        <v>0</v>
      </c>
      <c r="FT271" s="49">
        <f t="shared" si="155"/>
        <v>338.15720930232601</v>
      </c>
      <c r="FU271" s="49">
        <f t="shared" si="156"/>
        <v>338.15720930232601</v>
      </c>
      <c r="FV271" s="49">
        <f t="shared" si="156"/>
        <v>338.15720930232732</v>
      </c>
      <c r="FW271" s="49">
        <f t="shared" si="156"/>
        <v>0</v>
      </c>
      <c r="FX271" s="49">
        <f t="shared" si="156"/>
        <v>0</v>
      </c>
      <c r="FY271" s="49">
        <f t="shared" si="156"/>
        <v>0</v>
      </c>
      <c r="FZ271" s="49">
        <f t="shared" si="156"/>
        <v>0</v>
      </c>
      <c r="GA271" s="49">
        <f t="shared" si="156"/>
        <v>0</v>
      </c>
      <c r="GB271" s="49">
        <f t="shared" si="156"/>
        <v>0</v>
      </c>
      <c r="GC271" s="49"/>
      <c r="GD271" s="49">
        <f t="shared" si="157"/>
        <v>0</v>
      </c>
      <c r="GE271" s="49">
        <f t="shared" si="157"/>
        <v>0</v>
      </c>
      <c r="GF271" s="49">
        <f t="shared" si="157"/>
        <v>0</v>
      </c>
      <c r="GG271" s="49">
        <f t="shared" si="157"/>
        <v>0</v>
      </c>
      <c r="GH271" s="49">
        <f t="shared" si="157"/>
        <v>0</v>
      </c>
      <c r="GI271" s="49">
        <f t="shared" si="157"/>
        <v>0</v>
      </c>
      <c r="GJ271" s="49">
        <f t="shared" si="157"/>
        <v>0</v>
      </c>
      <c r="GK271" s="49">
        <f t="shared" si="157"/>
        <v>0</v>
      </c>
      <c r="GL271" s="49">
        <f t="shared" si="157"/>
        <v>0</v>
      </c>
      <c r="GM271" s="49">
        <f t="shared" si="157"/>
        <v>0</v>
      </c>
      <c r="GN271" s="49">
        <f t="shared" si="157"/>
        <v>0</v>
      </c>
      <c r="GO271" s="49">
        <f t="shared" si="157"/>
        <v>0</v>
      </c>
      <c r="GP271" s="49">
        <f t="shared" si="157"/>
        <v>0</v>
      </c>
      <c r="GQ271" s="49">
        <f t="shared" si="157"/>
        <v>0</v>
      </c>
      <c r="GR271" s="49">
        <f t="shared" si="157"/>
        <v>0</v>
      </c>
      <c r="GS271" s="49">
        <f t="shared" si="157"/>
        <v>113.35133644629117</v>
      </c>
      <c r="GT271" s="49">
        <f t="shared" si="158"/>
        <v>156.07255813953492</v>
      </c>
      <c r="GU271" s="49">
        <f t="shared" si="158"/>
        <v>156.07255813953492</v>
      </c>
      <c r="GV271" s="49">
        <f t="shared" si="158"/>
        <v>42.721221693244701</v>
      </c>
      <c r="GW271" s="49">
        <f t="shared" si="158"/>
        <v>0</v>
      </c>
      <c r="GX271" s="49">
        <f t="shared" si="158"/>
        <v>0</v>
      </c>
      <c r="GY271" s="49">
        <f t="shared" si="158"/>
        <v>0</v>
      </c>
      <c r="GZ271" s="49">
        <f t="shared" si="158"/>
        <v>0</v>
      </c>
      <c r="HA271" s="49">
        <f t="shared" si="158"/>
        <v>0</v>
      </c>
      <c r="HC271" s="17"/>
      <c r="HD271" s="3"/>
    </row>
    <row r="272" spans="3:213">
      <c r="E272" s="5" t="s">
        <v>228</v>
      </c>
      <c r="F272" s="3"/>
      <c r="G272" s="3"/>
      <c r="H272" s="49">
        <f t="shared" si="159"/>
        <v>0</v>
      </c>
      <c r="I272" s="49">
        <f t="shared" si="144"/>
        <v>0</v>
      </c>
      <c r="J272" s="49">
        <f t="shared" si="144"/>
        <v>0</v>
      </c>
      <c r="K272" s="49">
        <f t="shared" si="144"/>
        <v>0</v>
      </c>
      <c r="L272" s="49">
        <f t="shared" si="144"/>
        <v>0</v>
      </c>
      <c r="M272" s="49">
        <f t="shared" si="144"/>
        <v>0</v>
      </c>
      <c r="N272" s="49">
        <f t="shared" si="144"/>
        <v>0</v>
      </c>
      <c r="O272" s="49">
        <f t="shared" si="144"/>
        <v>0</v>
      </c>
      <c r="P272" s="49">
        <f t="shared" si="144"/>
        <v>0</v>
      </c>
      <c r="Q272" s="49">
        <f t="shared" si="144"/>
        <v>0</v>
      </c>
      <c r="R272" s="49">
        <f t="shared" si="144"/>
        <v>0</v>
      </c>
      <c r="S272" s="49">
        <f t="shared" si="144"/>
        <v>0</v>
      </c>
      <c r="T272" s="49">
        <f t="shared" si="144"/>
        <v>0</v>
      </c>
      <c r="U272" s="49">
        <f t="shared" si="144"/>
        <v>0</v>
      </c>
      <c r="V272" s="49">
        <f t="shared" si="144"/>
        <v>201.06813501676899</v>
      </c>
      <c r="W272" s="49">
        <f t="shared" si="144"/>
        <v>866.10987046022296</v>
      </c>
      <c r="X272" s="49">
        <f t="shared" si="144"/>
        <v>866.10987046022296</v>
      </c>
      <c r="Y272" s="49">
        <f t="shared" si="144"/>
        <v>866.10987046022296</v>
      </c>
      <c r="Z272" s="49">
        <f t="shared" si="144"/>
        <v>266.631195031755</v>
      </c>
      <c r="AA272" s="49">
        <f t="shared" si="144"/>
        <v>0</v>
      </c>
      <c r="AB272" s="49">
        <f t="shared" si="144"/>
        <v>0</v>
      </c>
      <c r="AC272" s="49">
        <f t="shared" si="144"/>
        <v>0</v>
      </c>
      <c r="AD272" s="49">
        <f t="shared" si="144"/>
        <v>0</v>
      </c>
      <c r="AE272" s="49">
        <f t="shared" si="144"/>
        <v>0</v>
      </c>
      <c r="AF272" s="3"/>
      <c r="AG272" s="49">
        <f t="shared" si="145"/>
        <v>0</v>
      </c>
      <c r="AH272" s="49">
        <f t="shared" si="145"/>
        <v>0</v>
      </c>
      <c r="AI272" s="49">
        <f t="shared" si="145"/>
        <v>0</v>
      </c>
      <c r="AJ272" s="49">
        <f t="shared" si="145"/>
        <v>0</v>
      </c>
      <c r="AK272" s="49">
        <f t="shared" si="145"/>
        <v>0</v>
      </c>
      <c r="AL272" s="49">
        <f t="shared" si="145"/>
        <v>0</v>
      </c>
      <c r="AM272" s="49">
        <f t="shared" si="145"/>
        <v>0</v>
      </c>
      <c r="AN272" s="49">
        <f t="shared" si="145"/>
        <v>0</v>
      </c>
      <c r="AO272" s="49">
        <f t="shared" si="145"/>
        <v>0</v>
      </c>
      <c r="AP272" s="49">
        <f t="shared" si="145"/>
        <v>0</v>
      </c>
      <c r="AQ272" s="49">
        <f t="shared" si="145"/>
        <v>0</v>
      </c>
      <c r="AR272" s="49">
        <f t="shared" si="145"/>
        <v>0</v>
      </c>
      <c r="AS272" s="49">
        <f t="shared" si="145"/>
        <v>0</v>
      </c>
      <c r="AT272" s="49">
        <f t="shared" si="145"/>
        <v>0</v>
      </c>
      <c r="AU272" s="49">
        <f t="shared" si="145"/>
        <v>0</v>
      </c>
      <c r="AV272" s="49">
        <f t="shared" si="145"/>
        <v>396.53222984925901</v>
      </c>
      <c r="AW272" s="49">
        <f t="shared" si="146"/>
        <v>396.53222984925901</v>
      </c>
      <c r="AX272" s="49">
        <f t="shared" si="146"/>
        <v>396.53222984925901</v>
      </c>
      <c r="AY272" s="49">
        <f t="shared" si="146"/>
        <v>214.1274041186</v>
      </c>
      <c r="AZ272" s="49">
        <f t="shared" si="146"/>
        <v>0</v>
      </c>
      <c r="BA272" s="49">
        <f t="shared" si="146"/>
        <v>0</v>
      </c>
      <c r="BB272" s="49">
        <f t="shared" si="146"/>
        <v>0</v>
      </c>
      <c r="BC272" s="49">
        <f t="shared" si="146"/>
        <v>0</v>
      </c>
      <c r="BD272" s="49">
        <f t="shared" si="146"/>
        <v>0</v>
      </c>
      <c r="BE272" s="3"/>
      <c r="BF272" s="3"/>
      <c r="BG272" s="49">
        <f t="shared" si="147"/>
        <v>0</v>
      </c>
      <c r="BH272" s="49">
        <f t="shared" si="147"/>
        <v>0</v>
      </c>
      <c r="BI272" s="49">
        <f t="shared" si="147"/>
        <v>0</v>
      </c>
      <c r="BJ272" s="49">
        <f t="shared" si="147"/>
        <v>0</v>
      </c>
      <c r="BK272" s="49">
        <f t="shared" si="147"/>
        <v>0</v>
      </c>
      <c r="BL272" s="49">
        <f t="shared" si="147"/>
        <v>0</v>
      </c>
      <c r="BM272" s="49">
        <f t="shared" si="147"/>
        <v>0</v>
      </c>
      <c r="BN272" s="49">
        <f t="shared" si="147"/>
        <v>0</v>
      </c>
      <c r="BO272" s="49">
        <f t="shared" si="147"/>
        <v>0</v>
      </c>
      <c r="BP272" s="49">
        <f t="shared" si="147"/>
        <v>0</v>
      </c>
      <c r="BQ272" s="49">
        <f t="shared" si="147"/>
        <v>0</v>
      </c>
      <c r="BR272" s="49">
        <f t="shared" si="147"/>
        <v>0</v>
      </c>
      <c r="BS272" s="49">
        <f t="shared" si="147"/>
        <v>0</v>
      </c>
      <c r="BT272" s="49">
        <f t="shared" si="147"/>
        <v>0</v>
      </c>
      <c r="BU272" s="49">
        <f t="shared" si="147"/>
        <v>422.621011769559</v>
      </c>
      <c r="BV272" s="49">
        <f t="shared" si="147"/>
        <v>448.70752325047698</v>
      </c>
      <c r="BW272" s="49">
        <f t="shared" si="148"/>
        <v>448.70752325047698</v>
      </c>
      <c r="BX272" s="49">
        <f t="shared" si="148"/>
        <v>268.38857403617698</v>
      </c>
      <c r="BY272" s="49">
        <f t="shared" si="148"/>
        <v>0</v>
      </c>
      <c r="BZ272" s="49">
        <f t="shared" si="148"/>
        <v>0</v>
      </c>
      <c r="CA272" s="49">
        <f t="shared" si="148"/>
        <v>0</v>
      </c>
      <c r="CB272" s="49">
        <f t="shared" si="148"/>
        <v>0</v>
      </c>
      <c r="CC272" s="49">
        <f t="shared" si="148"/>
        <v>0</v>
      </c>
      <c r="CD272" s="49">
        <f t="shared" si="148"/>
        <v>0</v>
      </c>
      <c r="CE272" s="3"/>
      <c r="CF272" s="49">
        <f t="shared" si="149"/>
        <v>0</v>
      </c>
      <c r="CG272" s="49">
        <f t="shared" si="149"/>
        <v>0</v>
      </c>
      <c r="CH272" s="49">
        <f t="shared" si="149"/>
        <v>0</v>
      </c>
      <c r="CI272" s="49">
        <f t="shared" si="149"/>
        <v>0</v>
      </c>
      <c r="CJ272" s="49">
        <f t="shared" si="149"/>
        <v>0</v>
      </c>
      <c r="CK272" s="49">
        <f t="shared" si="149"/>
        <v>0</v>
      </c>
      <c r="CL272" s="49">
        <f t="shared" si="149"/>
        <v>0</v>
      </c>
      <c r="CM272" s="49">
        <f t="shared" si="149"/>
        <v>0</v>
      </c>
      <c r="CN272" s="49">
        <f t="shared" si="149"/>
        <v>0</v>
      </c>
      <c r="CO272" s="49">
        <f t="shared" si="149"/>
        <v>0</v>
      </c>
      <c r="CP272" s="49">
        <f t="shared" si="149"/>
        <v>0</v>
      </c>
      <c r="CQ272" s="49">
        <f t="shared" si="149"/>
        <v>0</v>
      </c>
      <c r="CR272" s="49">
        <f t="shared" si="149"/>
        <v>0</v>
      </c>
      <c r="CS272" s="49">
        <f t="shared" si="149"/>
        <v>0</v>
      </c>
      <c r="CT272" s="49">
        <f t="shared" si="149"/>
        <v>26.7974061938374</v>
      </c>
      <c r="CU272" s="49">
        <f t="shared" si="149"/>
        <v>240.00634964560399</v>
      </c>
      <c r="CV272" s="49">
        <f t="shared" si="150"/>
        <v>240.00634964560399</v>
      </c>
      <c r="CW272" s="49">
        <f t="shared" si="150"/>
        <v>240.00634964560399</v>
      </c>
      <c r="CX272" s="49">
        <f t="shared" si="150"/>
        <v>102.80602261479</v>
      </c>
      <c r="CY272" s="49">
        <f t="shared" si="150"/>
        <v>0</v>
      </c>
      <c r="CZ272" s="49">
        <f t="shared" si="150"/>
        <v>0</v>
      </c>
      <c r="DA272" s="49">
        <f t="shared" si="150"/>
        <v>0</v>
      </c>
      <c r="DB272" s="49">
        <f t="shared" si="150"/>
        <v>0</v>
      </c>
      <c r="DC272" s="49">
        <f t="shared" si="150"/>
        <v>0</v>
      </c>
      <c r="DD272" s="3"/>
      <c r="DE272" s="3"/>
      <c r="DF272" s="49">
        <f t="shared" si="151"/>
        <v>0</v>
      </c>
      <c r="DG272" s="49">
        <f t="shared" si="151"/>
        <v>0</v>
      </c>
      <c r="DH272" s="49">
        <f t="shared" si="151"/>
        <v>0</v>
      </c>
      <c r="DI272" s="49">
        <f t="shared" si="151"/>
        <v>0</v>
      </c>
      <c r="DJ272" s="49">
        <f t="shared" si="151"/>
        <v>0</v>
      </c>
      <c r="DK272" s="49">
        <f t="shared" si="151"/>
        <v>0</v>
      </c>
      <c r="DL272" s="49">
        <f t="shared" si="151"/>
        <v>0</v>
      </c>
      <c r="DM272" s="49">
        <f t="shared" si="151"/>
        <v>0</v>
      </c>
      <c r="DN272" s="49">
        <f t="shared" si="151"/>
        <v>0</v>
      </c>
      <c r="DO272" s="49">
        <f t="shared" si="151"/>
        <v>0</v>
      </c>
      <c r="DP272" s="49">
        <f t="shared" si="151"/>
        <v>0</v>
      </c>
      <c r="DQ272" s="49">
        <f t="shared" si="151"/>
        <v>0</v>
      </c>
      <c r="DR272" s="49">
        <f t="shared" si="151"/>
        <v>0</v>
      </c>
      <c r="DS272" s="49">
        <f t="shared" si="151"/>
        <v>0</v>
      </c>
      <c r="DT272" s="49">
        <f t="shared" si="151"/>
        <v>140.93204398932701</v>
      </c>
      <c r="DU272" s="49">
        <f t="shared" si="151"/>
        <v>709.58399025656797</v>
      </c>
      <c r="DV272" s="49">
        <f t="shared" si="152"/>
        <v>709.58399025656797</v>
      </c>
      <c r="DW272" s="49">
        <f t="shared" si="152"/>
        <v>709.58399025656797</v>
      </c>
      <c r="DX272" s="49">
        <f t="shared" si="152"/>
        <v>242.24331074922401</v>
      </c>
      <c r="DY272" s="49">
        <f t="shared" si="152"/>
        <v>0</v>
      </c>
      <c r="DZ272" s="49">
        <f t="shared" si="152"/>
        <v>0</v>
      </c>
      <c r="EA272" s="49">
        <f t="shared" si="152"/>
        <v>0</v>
      </c>
      <c r="EB272" s="49">
        <f t="shared" si="152"/>
        <v>0</v>
      </c>
      <c r="EC272" s="49">
        <f t="shared" si="152"/>
        <v>0</v>
      </c>
      <c r="ED272" s="3"/>
      <c r="EE272" s="49">
        <f t="shared" si="153"/>
        <v>0</v>
      </c>
      <c r="EF272" s="49">
        <f t="shared" si="153"/>
        <v>0</v>
      </c>
      <c r="EG272" s="49">
        <f t="shared" si="153"/>
        <v>0</v>
      </c>
      <c r="EH272" s="49">
        <f t="shared" si="153"/>
        <v>0</v>
      </c>
      <c r="EI272" s="49">
        <f t="shared" si="153"/>
        <v>0</v>
      </c>
      <c r="EJ272" s="49">
        <f t="shared" si="153"/>
        <v>0</v>
      </c>
      <c r="EK272" s="49">
        <f t="shared" si="153"/>
        <v>0</v>
      </c>
      <c r="EL272" s="49">
        <f t="shared" si="153"/>
        <v>0</v>
      </c>
      <c r="EM272" s="49">
        <f t="shared" si="153"/>
        <v>0</v>
      </c>
      <c r="EN272" s="49">
        <f t="shared" si="153"/>
        <v>0</v>
      </c>
      <c r="EO272" s="49">
        <f t="shared" si="153"/>
        <v>0</v>
      </c>
      <c r="EP272" s="49">
        <f t="shared" si="153"/>
        <v>0</v>
      </c>
      <c r="EQ272" s="49">
        <f t="shared" si="153"/>
        <v>0</v>
      </c>
      <c r="ER272" s="49">
        <f t="shared" si="153"/>
        <v>0</v>
      </c>
      <c r="ES272" s="49">
        <f t="shared" si="153"/>
        <v>44.009280120988102</v>
      </c>
      <c r="ET272" s="49">
        <f t="shared" si="153"/>
        <v>354.79199512828399</v>
      </c>
      <c r="EU272" s="49">
        <f t="shared" si="154"/>
        <v>354.79199512828399</v>
      </c>
      <c r="EV272" s="49">
        <f t="shared" si="154"/>
        <v>354.79199512828399</v>
      </c>
      <c r="EW272" s="49">
        <f t="shared" si="154"/>
        <v>147.57839724828699</v>
      </c>
      <c r="EX272" s="49">
        <f t="shared" si="154"/>
        <v>0</v>
      </c>
      <c r="EY272" s="49">
        <f t="shared" si="154"/>
        <v>0</v>
      </c>
      <c r="EZ272" s="49">
        <f t="shared" si="154"/>
        <v>0</v>
      </c>
      <c r="FA272" s="49">
        <f t="shared" si="154"/>
        <v>0</v>
      </c>
      <c r="FB272" s="49">
        <f t="shared" si="154"/>
        <v>0</v>
      </c>
      <c r="FC272" s="3"/>
      <c r="FD272" s="3"/>
      <c r="FE272" s="49">
        <f t="shared" si="155"/>
        <v>0</v>
      </c>
      <c r="FF272" s="49">
        <f t="shared" si="155"/>
        <v>0</v>
      </c>
      <c r="FG272" s="49">
        <f t="shared" si="155"/>
        <v>0</v>
      </c>
      <c r="FH272" s="49">
        <f t="shared" si="155"/>
        <v>0</v>
      </c>
      <c r="FI272" s="49">
        <f t="shared" si="155"/>
        <v>0</v>
      </c>
      <c r="FJ272" s="49">
        <f t="shared" si="155"/>
        <v>0</v>
      </c>
      <c r="FK272" s="49">
        <f t="shared" si="155"/>
        <v>0</v>
      </c>
      <c r="FL272" s="49">
        <f t="shared" si="155"/>
        <v>0</v>
      </c>
      <c r="FM272" s="49">
        <f t="shared" si="155"/>
        <v>0</v>
      </c>
      <c r="FN272" s="49">
        <f t="shared" si="155"/>
        <v>0</v>
      </c>
      <c r="FO272" s="49">
        <f t="shared" si="155"/>
        <v>0</v>
      </c>
      <c r="FP272" s="49">
        <f t="shared" si="155"/>
        <v>0</v>
      </c>
      <c r="FQ272" s="49">
        <f t="shared" si="155"/>
        <v>0</v>
      </c>
      <c r="FR272" s="49">
        <f t="shared" si="155"/>
        <v>0</v>
      </c>
      <c r="FS272" s="49">
        <f t="shared" si="155"/>
        <v>364.36487261134499</v>
      </c>
      <c r="FT272" s="49">
        <f t="shared" si="155"/>
        <v>542.62305137266901</v>
      </c>
      <c r="FU272" s="49">
        <f t="shared" si="156"/>
        <v>542.62305137266901</v>
      </c>
      <c r="FV272" s="49">
        <f t="shared" si="156"/>
        <v>471.274626502567</v>
      </c>
      <c r="FW272" s="49">
        <f t="shared" si="156"/>
        <v>0</v>
      </c>
      <c r="FX272" s="49">
        <f t="shared" si="156"/>
        <v>0</v>
      </c>
      <c r="FY272" s="49">
        <f t="shared" si="156"/>
        <v>0</v>
      </c>
      <c r="FZ272" s="49">
        <f t="shared" si="156"/>
        <v>0</v>
      </c>
      <c r="GA272" s="49">
        <f t="shared" si="156"/>
        <v>0</v>
      </c>
      <c r="GB272" s="49">
        <f t="shared" si="156"/>
        <v>0</v>
      </c>
      <c r="GC272" s="3"/>
      <c r="GD272" s="49">
        <f t="shared" si="157"/>
        <v>0</v>
      </c>
      <c r="GE272" s="49">
        <f t="shared" si="157"/>
        <v>0</v>
      </c>
      <c r="GF272" s="49">
        <f t="shared" si="157"/>
        <v>0</v>
      </c>
      <c r="GG272" s="49">
        <f t="shared" si="157"/>
        <v>0</v>
      </c>
      <c r="GH272" s="49">
        <f t="shared" si="157"/>
        <v>0</v>
      </c>
      <c r="GI272" s="49">
        <f t="shared" si="157"/>
        <v>0</v>
      </c>
      <c r="GJ272" s="49">
        <f t="shared" si="157"/>
        <v>0</v>
      </c>
      <c r="GK272" s="49">
        <f t="shared" si="157"/>
        <v>0</v>
      </c>
      <c r="GL272" s="49">
        <f t="shared" si="157"/>
        <v>0</v>
      </c>
      <c r="GM272" s="49">
        <f t="shared" si="157"/>
        <v>0</v>
      </c>
      <c r="GN272" s="49">
        <f t="shared" si="157"/>
        <v>0</v>
      </c>
      <c r="GO272" s="49">
        <f t="shared" si="157"/>
        <v>0</v>
      </c>
      <c r="GP272" s="49">
        <f t="shared" si="157"/>
        <v>0</v>
      </c>
      <c r="GQ272" s="49">
        <f t="shared" si="157"/>
        <v>0</v>
      </c>
      <c r="GR272" s="49">
        <f t="shared" si="157"/>
        <v>0</v>
      </c>
      <c r="GS272" s="49">
        <f t="shared" si="157"/>
        <v>250.44140832584799</v>
      </c>
      <c r="GT272" s="49">
        <f t="shared" si="158"/>
        <v>250.44140832584799</v>
      </c>
      <c r="GU272" s="49">
        <f t="shared" si="158"/>
        <v>250.44140832584799</v>
      </c>
      <c r="GV272" s="49">
        <f t="shared" si="158"/>
        <v>135.238360495959</v>
      </c>
      <c r="GW272" s="49">
        <f t="shared" si="158"/>
        <v>0</v>
      </c>
      <c r="GX272" s="49">
        <f t="shared" si="158"/>
        <v>0</v>
      </c>
      <c r="GY272" s="49">
        <f t="shared" si="158"/>
        <v>0</v>
      </c>
      <c r="GZ272" s="49">
        <f t="shared" si="158"/>
        <v>0</v>
      </c>
      <c r="HA272" s="49">
        <f t="shared" si="158"/>
        <v>0</v>
      </c>
      <c r="HC272" s="17"/>
      <c r="HD272" s="3"/>
    </row>
    <row r="273" spans="4:209">
      <c r="D273" s="52">
        <f>SUM(F273:HA273)</f>
        <v>593909.94335199439</v>
      </c>
      <c r="E273" s="9" t="s">
        <v>676</v>
      </c>
      <c r="F273" s="3"/>
      <c r="G273" s="3"/>
      <c r="H273" s="3">
        <f t="shared" ref="H273:AE273" si="160">H252</f>
        <v>5778.1155393261461</v>
      </c>
      <c r="I273" s="3">
        <f t="shared" si="160"/>
        <v>5758.8311063494339</v>
      </c>
      <c r="J273" s="3">
        <f t="shared" si="160"/>
        <v>5747.4130513354448</v>
      </c>
      <c r="K273" s="3">
        <f t="shared" si="160"/>
        <v>5754.7049276666012</v>
      </c>
      <c r="L273" s="3">
        <f t="shared" si="160"/>
        <v>5786.4252509909584</v>
      </c>
      <c r="M273" s="3">
        <f t="shared" si="160"/>
        <v>5903.7904472911332</v>
      </c>
      <c r="N273" s="3">
        <f t="shared" si="160"/>
        <v>6146.2243469845062</v>
      </c>
      <c r="O273" s="3">
        <f t="shared" si="160"/>
        <v>6407.2372931964474</v>
      </c>
      <c r="P273" s="3">
        <f t="shared" si="160"/>
        <v>6443.6436141965087</v>
      </c>
      <c r="Q273" s="3">
        <f t="shared" si="160"/>
        <v>6892.7240398853946</v>
      </c>
      <c r="R273" s="3">
        <f t="shared" si="160"/>
        <v>6985.1661250021161</v>
      </c>
      <c r="S273" s="3">
        <f t="shared" si="160"/>
        <v>6845.5967023749035</v>
      </c>
      <c r="T273" s="3">
        <f t="shared" si="160"/>
        <v>6920.8789410447516</v>
      </c>
      <c r="U273" s="3">
        <f t="shared" si="160"/>
        <v>7092.1089293528421</v>
      </c>
      <c r="V273" s="3">
        <f t="shared" si="160"/>
        <v>7077.6082101188476</v>
      </c>
      <c r="W273" s="3">
        <f t="shared" si="160"/>
        <v>7050.5103812140487</v>
      </c>
      <c r="X273" s="3">
        <f t="shared" si="160"/>
        <v>6428.8793110641354</v>
      </c>
      <c r="Y273" s="3">
        <f t="shared" si="160"/>
        <v>6592.8302200065573</v>
      </c>
      <c r="Z273" s="3">
        <f t="shared" si="160"/>
        <v>6039.310831542799</v>
      </c>
      <c r="AA273" s="3">
        <f t="shared" si="160"/>
        <v>6515.4621241082023</v>
      </c>
      <c r="AB273" s="3">
        <f t="shared" si="160"/>
        <v>6511.0365222990695</v>
      </c>
      <c r="AC273" s="3">
        <f t="shared" si="160"/>
        <v>6442.6435375056844</v>
      </c>
      <c r="AD273" s="3">
        <f t="shared" si="160"/>
        <v>6241.1661794077754</v>
      </c>
      <c r="AE273" s="3">
        <f t="shared" si="160"/>
        <v>6071.0018659581565</v>
      </c>
      <c r="AF273" s="3"/>
      <c r="AG273" s="3">
        <f t="shared" ref="AG273:BD273" si="161">AG252</f>
        <v>2605.8330829370652</v>
      </c>
      <c r="AH273" s="3">
        <f t="shared" si="161"/>
        <v>2597.8591268107234</v>
      </c>
      <c r="AI273" s="3">
        <f t="shared" si="161"/>
        <v>2586.0772924330995</v>
      </c>
      <c r="AJ273" s="3">
        <f t="shared" si="161"/>
        <v>2579.5892686631182</v>
      </c>
      <c r="AK273" s="3">
        <f t="shared" si="161"/>
        <v>2131.2019357938148</v>
      </c>
      <c r="AL273" s="3">
        <f t="shared" si="161"/>
        <v>2596.0465369064732</v>
      </c>
      <c r="AM273" s="3">
        <f t="shared" si="161"/>
        <v>2163.6658708781833</v>
      </c>
      <c r="AN273" s="3">
        <f t="shared" si="161"/>
        <v>2639.816208906861</v>
      </c>
      <c r="AO273" s="3">
        <f t="shared" si="161"/>
        <v>2644.6728647995551</v>
      </c>
      <c r="AP273" s="3">
        <f t="shared" si="161"/>
        <v>2769.9017725264557</v>
      </c>
      <c r="AQ273" s="3">
        <f t="shared" si="161"/>
        <v>2807.9661605156975</v>
      </c>
      <c r="AR273" s="3">
        <f t="shared" si="161"/>
        <v>2930.4822016447815</v>
      </c>
      <c r="AS273" s="3">
        <f t="shared" si="161"/>
        <v>2801.1689483747605</v>
      </c>
      <c r="AT273" s="3">
        <f t="shared" si="161"/>
        <v>2836.5144515076281</v>
      </c>
      <c r="AU273" s="3">
        <f t="shared" si="161"/>
        <v>2829.7172393666888</v>
      </c>
      <c r="AV273" s="3">
        <f t="shared" si="161"/>
        <v>2828.3577969385042</v>
      </c>
      <c r="AW273" s="3">
        <f t="shared" si="161"/>
        <v>2814.0104728924853</v>
      </c>
      <c r="AX273" s="3">
        <f t="shared" si="161"/>
        <v>2809.9321456079238</v>
      </c>
      <c r="AY273" s="3">
        <f t="shared" si="161"/>
        <v>2817.9477758068206</v>
      </c>
      <c r="AZ273" s="3">
        <f t="shared" si="161"/>
        <v>2373.9766052449982</v>
      </c>
      <c r="BA273" s="3">
        <f t="shared" si="161"/>
        <v>2816.1228150848187</v>
      </c>
      <c r="BB273" s="3">
        <f t="shared" si="161"/>
        <v>2578.5180853664019</v>
      </c>
      <c r="BC273" s="3">
        <f t="shared" si="161"/>
        <v>2412.0501272529841</v>
      </c>
      <c r="BD273" s="3">
        <f t="shared" si="161"/>
        <v>2614.1724359489708</v>
      </c>
      <c r="BE273" s="3"/>
      <c r="BF273" s="3"/>
      <c r="BG273" s="3">
        <f t="shared" ref="BG273:CD273" si="162">BG252</f>
        <v>2378.9483035154781</v>
      </c>
      <c r="BH273" s="3">
        <f t="shared" si="162"/>
        <v>1975.4669754579127</v>
      </c>
      <c r="BI273" s="3">
        <f t="shared" si="162"/>
        <v>2375.0643881521742</v>
      </c>
      <c r="BJ273" s="3">
        <f t="shared" si="162"/>
        <v>1990.2810517760115</v>
      </c>
      <c r="BK273" s="3">
        <f t="shared" si="162"/>
        <v>2035.1705276872522</v>
      </c>
      <c r="BL273" s="3">
        <f t="shared" si="162"/>
        <v>2579.2936361662296</v>
      </c>
      <c r="BM273" s="3">
        <f t="shared" si="162"/>
        <v>2201.4477756210886</v>
      </c>
      <c r="BN273" s="3">
        <f t="shared" si="162"/>
        <v>2903.0529775149221</v>
      </c>
      <c r="BO273" s="3">
        <f t="shared" si="162"/>
        <v>3431.5299025435434</v>
      </c>
      <c r="BP273" s="3">
        <f t="shared" si="162"/>
        <v>3452.6032345345957</v>
      </c>
      <c r="BQ273" s="3">
        <f t="shared" si="162"/>
        <v>3639.1544135745339</v>
      </c>
      <c r="BR273" s="3">
        <f t="shared" si="162"/>
        <v>3786.9757934915006</v>
      </c>
      <c r="BS273" s="3">
        <f t="shared" si="162"/>
        <v>3467.2963862981351</v>
      </c>
      <c r="BT273" s="3">
        <f t="shared" si="162"/>
        <v>3437.1962203484768</v>
      </c>
      <c r="BU273" s="3">
        <f t="shared" si="162"/>
        <v>3431.3053031596628</v>
      </c>
      <c r="BV273" s="3">
        <f t="shared" si="162"/>
        <v>3249.7593829148927</v>
      </c>
      <c r="BW273" s="3">
        <f t="shared" si="162"/>
        <v>2992.3792335205926</v>
      </c>
      <c r="BX273" s="3">
        <f t="shared" si="162"/>
        <v>2733.0018287605644</v>
      </c>
      <c r="BY273" s="3">
        <f t="shared" si="162"/>
        <v>2420.3850000888438</v>
      </c>
      <c r="BZ273" s="3">
        <f t="shared" si="162"/>
        <v>2378.063376674525</v>
      </c>
      <c r="CA273" s="3">
        <f t="shared" si="162"/>
        <v>2885.3066631855645</v>
      </c>
      <c r="CB273" s="3">
        <f t="shared" si="162"/>
        <v>2243.2043369484468</v>
      </c>
      <c r="CC273" s="3">
        <f t="shared" si="162"/>
        <v>2234.5997960048176</v>
      </c>
      <c r="CD273" s="3">
        <f t="shared" si="162"/>
        <v>2697.4016616286617</v>
      </c>
      <c r="CE273" s="3"/>
      <c r="CF273" s="3">
        <f t="shared" ref="CF273:DC273" si="163">CF252</f>
        <v>1003.5491491751092</v>
      </c>
      <c r="CG273" s="3">
        <f t="shared" si="163"/>
        <v>1076.3305083317173</v>
      </c>
      <c r="CH273" s="3">
        <f t="shared" si="163"/>
        <v>985.55954052757852</v>
      </c>
      <c r="CI273" s="3">
        <f t="shared" si="163"/>
        <v>1279.3591612442574</v>
      </c>
      <c r="CJ273" s="3">
        <f t="shared" si="163"/>
        <v>995.07929613239207</v>
      </c>
      <c r="CK273" s="3">
        <f t="shared" si="163"/>
        <v>1478.7598327786313</v>
      </c>
      <c r="CL273" s="3">
        <f t="shared" si="163"/>
        <v>1008.2205729382008</v>
      </c>
      <c r="CM273" s="3">
        <f t="shared" si="163"/>
        <v>1300.3795063518978</v>
      </c>
      <c r="CN273" s="3">
        <f t="shared" si="163"/>
        <v>1567.3705768344571</v>
      </c>
      <c r="CO273" s="3">
        <f t="shared" si="163"/>
        <v>2086.0754402178127</v>
      </c>
      <c r="CP273" s="3">
        <f t="shared" si="163"/>
        <v>1977.0225673749042</v>
      </c>
      <c r="CQ273" s="3">
        <f t="shared" si="163"/>
        <v>1948.3368123036996</v>
      </c>
      <c r="CR273" s="3">
        <f t="shared" si="163"/>
        <v>1853.4180440021676</v>
      </c>
      <c r="CS273" s="3">
        <f t="shared" si="163"/>
        <v>1582.0641520593767</v>
      </c>
      <c r="CT273" s="3">
        <f t="shared" si="163"/>
        <v>1577.7929687838923</v>
      </c>
      <c r="CU273" s="3">
        <f t="shared" si="163"/>
        <v>1547.1620240876578</v>
      </c>
      <c r="CV273" s="3">
        <f t="shared" si="163"/>
        <v>1435.6863197568057</v>
      </c>
      <c r="CW273" s="3">
        <f t="shared" si="163"/>
        <v>1315.8350726676067</v>
      </c>
      <c r="CX273" s="3">
        <f t="shared" si="163"/>
        <v>1087.2615877231115</v>
      </c>
      <c r="CY273" s="3">
        <f t="shared" si="163"/>
        <v>1074.974468801742</v>
      </c>
      <c r="CZ273" s="3">
        <f t="shared" si="163"/>
        <v>1386.1674211607228</v>
      </c>
      <c r="DA273" s="3">
        <f t="shared" si="163"/>
        <v>1063.3682746228471</v>
      </c>
      <c r="DB273" s="3">
        <f t="shared" si="163"/>
        <v>1259.4269417596313</v>
      </c>
      <c r="DC273" s="3">
        <f t="shared" si="163"/>
        <v>1020.9657658230343</v>
      </c>
      <c r="DD273" s="3"/>
      <c r="DE273" s="3"/>
      <c r="DF273" s="3">
        <f t="shared" ref="DF273:EC273" si="164">DF252</f>
        <v>3604.9442443620956</v>
      </c>
      <c r="DG273" s="3">
        <f t="shared" si="164"/>
        <v>3555.3382331207458</v>
      </c>
      <c r="DH273" s="3">
        <f t="shared" si="164"/>
        <v>4087.4969736571907</v>
      </c>
      <c r="DI273" s="3">
        <f t="shared" si="164"/>
        <v>3567.6326164625207</v>
      </c>
      <c r="DJ273" s="3">
        <f t="shared" si="164"/>
        <v>3642.8230623482941</v>
      </c>
      <c r="DK273" s="3">
        <f t="shared" si="164"/>
        <v>4303.0564190990426</v>
      </c>
      <c r="DL273" s="3">
        <f t="shared" si="164"/>
        <v>3892.865092362681</v>
      </c>
      <c r="DM273" s="3">
        <f t="shared" si="164"/>
        <v>4645.5060422103961</v>
      </c>
      <c r="DN273" s="3">
        <f t="shared" si="164"/>
        <v>4953.2545336679914</v>
      </c>
      <c r="DO273" s="3">
        <f t="shared" si="164"/>
        <v>6029.1471562880624</v>
      </c>
      <c r="DP273" s="3">
        <f t="shared" si="164"/>
        <v>6231.3320337527039</v>
      </c>
      <c r="DQ273" s="3">
        <f t="shared" si="164"/>
        <v>6808.6867036399726</v>
      </c>
      <c r="DR273" s="3">
        <f t="shared" si="164"/>
        <v>6607.0552302694414</v>
      </c>
      <c r="DS273" s="3">
        <f t="shared" si="164"/>
        <v>5845.1692810067325</v>
      </c>
      <c r="DT273" s="3">
        <f t="shared" si="164"/>
        <v>5814.3552526344902</v>
      </c>
      <c r="DU273" s="3">
        <f t="shared" si="164"/>
        <v>5676.3238793565988</v>
      </c>
      <c r="DV273" s="3">
        <f t="shared" si="164"/>
        <v>4436.3926414531707</v>
      </c>
      <c r="DW273" s="3">
        <f t="shared" si="164"/>
        <v>5334.8266011048163</v>
      </c>
      <c r="DX273" s="3">
        <f t="shared" si="164"/>
        <v>4189.0513410065141</v>
      </c>
      <c r="DY273" s="3">
        <f t="shared" si="164"/>
        <v>4562.437300747868</v>
      </c>
      <c r="DZ273" s="3">
        <f t="shared" si="164"/>
        <v>3912.1374974828277</v>
      </c>
      <c r="EA273" s="3">
        <f t="shared" si="164"/>
        <v>3894.9872164177582</v>
      </c>
      <c r="EB273" s="3">
        <f t="shared" si="164"/>
        <v>3912.2376346204737</v>
      </c>
      <c r="EC273" s="3">
        <f t="shared" si="164"/>
        <v>4245.6426073346429</v>
      </c>
      <c r="ED273" s="3"/>
      <c r="EE273" s="3">
        <f t="shared" ref="EE273:FB273" si="165">EE252</f>
        <v>1725.1183030250027</v>
      </c>
      <c r="EF273" s="3">
        <f t="shared" si="165"/>
        <v>1983.4193618039665</v>
      </c>
      <c r="EG273" s="3">
        <f t="shared" si="165"/>
        <v>1674.6988276193156</v>
      </c>
      <c r="EH273" s="3">
        <f t="shared" si="165"/>
        <v>1865.0880539607297</v>
      </c>
      <c r="EI273" s="3">
        <f t="shared" si="165"/>
        <v>1679.5429764684586</v>
      </c>
      <c r="EJ273" s="3">
        <f t="shared" si="165"/>
        <v>2053.7956124366524</v>
      </c>
      <c r="EK273" s="3">
        <f t="shared" si="165"/>
        <v>1697.6545818230866</v>
      </c>
      <c r="EL273" s="3">
        <f t="shared" si="165"/>
        <v>1692.4916847485115</v>
      </c>
      <c r="EM273" s="3">
        <f t="shared" si="165"/>
        <v>2077.3333009693379</v>
      </c>
      <c r="EN273" s="3">
        <f t="shared" si="165"/>
        <v>2525.6274514727111</v>
      </c>
      <c r="EO273" s="3">
        <f t="shared" si="165"/>
        <v>2538.8965777341145</v>
      </c>
      <c r="EP273" s="3">
        <f t="shared" si="165"/>
        <v>2856.0258010432608</v>
      </c>
      <c r="EQ273" s="3">
        <f t="shared" si="165"/>
        <v>2742.8945027433419</v>
      </c>
      <c r="ER273" s="3">
        <f t="shared" si="165"/>
        <v>2506.9052043970969</v>
      </c>
      <c r="ES273" s="3">
        <f t="shared" si="165"/>
        <v>2480.7658513425331</v>
      </c>
      <c r="ET273" s="3">
        <f t="shared" si="165"/>
        <v>2475.3077138050007</v>
      </c>
      <c r="EU273" s="3">
        <f t="shared" si="165"/>
        <v>1976.5698259971348</v>
      </c>
      <c r="EV273" s="3">
        <f t="shared" si="165"/>
        <v>2485.016922780087</v>
      </c>
      <c r="EW273" s="3">
        <f t="shared" si="165"/>
        <v>1752.6401935020506</v>
      </c>
      <c r="EX273" s="3">
        <f t="shared" si="165"/>
        <v>2097.1814567146607</v>
      </c>
      <c r="EY273" s="3">
        <f t="shared" si="165"/>
        <v>1729.998226755102</v>
      </c>
      <c r="EZ273" s="3">
        <f t="shared" si="165"/>
        <v>2056.5843728764958</v>
      </c>
      <c r="FA273" s="3">
        <f t="shared" si="165"/>
        <v>1772.5786824487925</v>
      </c>
      <c r="FB273" s="3">
        <f t="shared" si="165"/>
        <v>2447.6569433300879</v>
      </c>
      <c r="FC273" s="3"/>
      <c r="FD273" s="3"/>
      <c r="FE273" s="3">
        <f t="shared" ref="FE273:GB273" si="166">FE252</f>
        <v>2955.5949958007168</v>
      </c>
      <c r="FF273" s="3">
        <f t="shared" si="166"/>
        <v>2353.6873728613946</v>
      </c>
      <c r="FG273" s="3">
        <f t="shared" si="166"/>
        <v>2617.6615946092352</v>
      </c>
      <c r="FH273" s="3">
        <f t="shared" si="166"/>
        <v>2365.2245108345442</v>
      </c>
      <c r="FI273" s="3">
        <f t="shared" si="166"/>
        <v>2400.3507768188965</v>
      </c>
      <c r="FJ273" s="3">
        <f t="shared" si="166"/>
        <v>3021.9963056339193</v>
      </c>
      <c r="FK273" s="3">
        <f t="shared" si="166"/>
        <v>2584.8443013405358</v>
      </c>
      <c r="FL273" s="3">
        <f t="shared" si="166"/>
        <v>2689.1104464831965</v>
      </c>
      <c r="FM273" s="3">
        <f t="shared" si="166"/>
        <v>3966.9806504380795</v>
      </c>
      <c r="FN273" s="3">
        <f t="shared" si="166"/>
        <v>4050.5939499751953</v>
      </c>
      <c r="FO273" s="3">
        <f t="shared" si="166"/>
        <v>4075.1223790955214</v>
      </c>
      <c r="FP273" s="3">
        <f t="shared" si="166"/>
        <v>4409.3695774681082</v>
      </c>
      <c r="FQ273" s="3">
        <f t="shared" si="166"/>
        <v>4200.5953344384316</v>
      </c>
      <c r="FR273" s="3">
        <f t="shared" si="166"/>
        <v>4030.2023135523887</v>
      </c>
      <c r="FS273" s="3">
        <f t="shared" si="166"/>
        <v>4017.0610367465761</v>
      </c>
      <c r="FT273" s="3">
        <f t="shared" si="166"/>
        <v>4012.6850013323074</v>
      </c>
      <c r="FU273" s="3">
        <f t="shared" si="166"/>
        <v>3093.3365757451588</v>
      </c>
      <c r="FV273" s="3">
        <f t="shared" si="166"/>
        <v>3330.8376969809665</v>
      </c>
      <c r="FW273" s="3">
        <f t="shared" si="166"/>
        <v>3032.7092478567297</v>
      </c>
      <c r="FX273" s="3">
        <f t="shared" si="166"/>
        <v>3291.3887037200993</v>
      </c>
      <c r="FY273" s="3">
        <f t="shared" si="166"/>
        <v>3121.0258504518583</v>
      </c>
      <c r="FZ273" s="3">
        <f t="shared" si="166"/>
        <v>2671.7969010571978</v>
      </c>
      <c r="GA273" s="3">
        <f t="shared" si="166"/>
        <v>3016.4333059329151</v>
      </c>
      <c r="GB273" s="3">
        <f t="shared" si="166"/>
        <v>2542.5353606434501</v>
      </c>
      <c r="GC273" s="3"/>
      <c r="GD273" s="3">
        <f t="shared" ref="GD273:HA273" si="167">GD252</f>
        <v>1142.6148662006367</v>
      </c>
      <c r="GE273" s="3">
        <f t="shared" si="167"/>
        <v>1194.4997371764748</v>
      </c>
      <c r="GF273" s="3">
        <f t="shared" si="167"/>
        <v>1039.6864165180461</v>
      </c>
      <c r="GG273" s="3">
        <f t="shared" si="167"/>
        <v>1296.1855103720829</v>
      </c>
      <c r="GH273" s="3">
        <f t="shared" si="167"/>
        <v>1412.4646630188063</v>
      </c>
      <c r="GI273" s="3">
        <f t="shared" si="167"/>
        <v>1319.7123208953385</v>
      </c>
      <c r="GJ273" s="3">
        <f t="shared" si="167"/>
        <v>1061.933864650852</v>
      </c>
      <c r="GK273" s="3">
        <f t="shared" si="167"/>
        <v>1309.0110239459482</v>
      </c>
      <c r="GL273" s="3">
        <f t="shared" si="167"/>
        <v>1646.3477105687398</v>
      </c>
      <c r="GM273" s="3">
        <f t="shared" si="167"/>
        <v>2153.0743162391391</v>
      </c>
      <c r="GN273" s="3">
        <f t="shared" si="167"/>
        <v>2320.2455318999669</v>
      </c>
      <c r="GO273" s="3">
        <f t="shared" si="167"/>
        <v>2080.5516622748878</v>
      </c>
      <c r="GP273" s="3">
        <f t="shared" si="167"/>
        <v>2074.499256380363</v>
      </c>
      <c r="GQ273" s="3">
        <f t="shared" si="167"/>
        <v>1843.767428859358</v>
      </c>
      <c r="GR273" s="3">
        <f t="shared" si="167"/>
        <v>1640.0331167420327</v>
      </c>
      <c r="GS273" s="3">
        <f t="shared" si="167"/>
        <v>1640.560852082559</v>
      </c>
      <c r="GT273" s="3">
        <f t="shared" si="167"/>
        <v>1344.2719009749446</v>
      </c>
      <c r="GU273" s="3">
        <f t="shared" si="167"/>
        <v>1068.1670187541213</v>
      </c>
      <c r="GV273" s="3">
        <f t="shared" si="167"/>
        <v>1101.5499757082787</v>
      </c>
      <c r="GW273" s="3">
        <f t="shared" si="167"/>
        <v>1321.7199161953872</v>
      </c>
      <c r="GX273" s="3">
        <f t="shared" si="167"/>
        <v>1103.5125218869907</v>
      </c>
      <c r="GY273" s="3">
        <f t="shared" si="167"/>
        <v>1299.7009781771192</v>
      </c>
      <c r="GZ273" s="3">
        <f t="shared" si="167"/>
        <v>1088.2977883408691</v>
      </c>
      <c r="HA273" s="3">
        <f t="shared" si="167"/>
        <v>1061.933864650852</v>
      </c>
    </row>
    <row r="274" spans="4:209">
      <c r="E274" s="7" t="s">
        <v>677</v>
      </c>
      <c r="F274" s="3"/>
      <c r="G274" s="3"/>
      <c r="H274" s="22">
        <v>9.4748858447488583E-3</v>
      </c>
      <c r="I274" s="22">
        <v>9.4748858447488583E-3</v>
      </c>
      <c r="J274" s="22">
        <v>9.4748858447488583E-3</v>
      </c>
      <c r="K274" s="22">
        <v>9.4748858447488583E-3</v>
      </c>
      <c r="L274" s="22">
        <v>9.4748858447488583E-3</v>
      </c>
      <c r="M274" s="22">
        <v>9.4748858447488583E-3</v>
      </c>
      <c r="N274" s="22">
        <v>9.4748858447488583E-3</v>
      </c>
      <c r="O274" s="22">
        <v>9.4748858447488583E-3</v>
      </c>
      <c r="P274" s="22">
        <v>9.4748858447488583E-3</v>
      </c>
      <c r="Q274" s="22">
        <v>9.4748858447488583E-3</v>
      </c>
      <c r="R274" s="22">
        <v>9.4748858447488583E-3</v>
      </c>
      <c r="S274" s="22">
        <v>9.4748858447488583E-3</v>
      </c>
      <c r="T274" s="22">
        <v>9.4748858447488583E-3</v>
      </c>
      <c r="U274" s="22">
        <v>9.4748858447488583E-3</v>
      </c>
      <c r="V274" s="22">
        <v>9.4748858447488583E-3</v>
      </c>
      <c r="W274" s="22">
        <v>9.4748858447488583E-3</v>
      </c>
      <c r="X274" s="22">
        <v>9.4748858447488583E-3</v>
      </c>
      <c r="Y274" s="22">
        <v>9.4748858447488583E-3</v>
      </c>
      <c r="Z274" s="22">
        <v>9.4748858447488583E-3</v>
      </c>
      <c r="AA274" s="22">
        <v>9.4748858447488583E-3</v>
      </c>
      <c r="AB274" s="22">
        <v>9.4748858447488583E-3</v>
      </c>
      <c r="AC274" s="22">
        <v>9.4748858447488583E-3</v>
      </c>
      <c r="AD274" s="22">
        <v>9.4748858447488583E-3</v>
      </c>
      <c r="AE274" s="22">
        <v>9.4748858447488583E-3</v>
      </c>
      <c r="AF274" s="22"/>
      <c r="AG274" s="22">
        <v>4.3378995433789955E-3</v>
      </c>
      <c r="AH274" s="22">
        <v>4.3378995433789955E-3</v>
      </c>
      <c r="AI274" s="22">
        <v>4.3378995433789955E-3</v>
      </c>
      <c r="AJ274" s="22">
        <v>4.3378995433789955E-3</v>
      </c>
      <c r="AK274" s="22">
        <v>4.3378995433789955E-3</v>
      </c>
      <c r="AL274" s="22">
        <v>4.3378995433789955E-3</v>
      </c>
      <c r="AM274" s="22">
        <v>4.3378995433789955E-3</v>
      </c>
      <c r="AN274" s="22">
        <v>4.3378995433789955E-3</v>
      </c>
      <c r="AO274" s="22">
        <v>4.3378995433789955E-3</v>
      </c>
      <c r="AP274" s="22">
        <v>4.3378995433789955E-3</v>
      </c>
      <c r="AQ274" s="22">
        <v>4.3378995433789955E-3</v>
      </c>
      <c r="AR274" s="22">
        <v>4.3378995433789955E-3</v>
      </c>
      <c r="AS274" s="22">
        <v>4.3378995433789955E-3</v>
      </c>
      <c r="AT274" s="22">
        <v>4.3378995433789955E-3</v>
      </c>
      <c r="AU274" s="22">
        <v>4.3378995433789955E-3</v>
      </c>
      <c r="AV274" s="22">
        <v>4.3378995433789955E-3</v>
      </c>
      <c r="AW274" s="22">
        <v>4.3378995433789955E-3</v>
      </c>
      <c r="AX274" s="22">
        <v>4.3378995433789955E-3</v>
      </c>
      <c r="AY274" s="22">
        <v>4.3378995433789955E-3</v>
      </c>
      <c r="AZ274" s="22">
        <v>4.3378995433789955E-3</v>
      </c>
      <c r="BA274" s="22">
        <v>4.3378995433789955E-3</v>
      </c>
      <c r="BB274" s="22">
        <v>4.3378995433789955E-3</v>
      </c>
      <c r="BC274" s="22">
        <v>4.3378995433789955E-3</v>
      </c>
      <c r="BD274" s="22">
        <v>4.3378995433789955E-3</v>
      </c>
      <c r="BE274" s="22"/>
      <c r="BF274" s="22"/>
      <c r="BG274" s="22">
        <v>4.9086757990867581E-3</v>
      </c>
      <c r="BH274" s="22">
        <v>4.9086757990867581E-3</v>
      </c>
      <c r="BI274" s="22">
        <v>4.9086757990867581E-3</v>
      </c>
      <c r="BJ274" s="22">
        <v>4.9086757990867581E-3</v>
      </c>
      <c r="BK274" s="22">
        <v>4.9086757990867581E-3</v>
      </c>
      <c r="BL274" s="22">
        <v>4.9086757990867581E-3</v>
      </c>
      <c r="BM274" s="22">
        <v>4.9086757990867581E-3</v>
      </c>
      <c r="BN274" s="22">
        <v>4.9086757990867581E-3</v>
      </c>
      <c r="BO274" s="22">
        <v>4.9086757990867581E-3</v>
      </c>
      <c r="BP274" s="22">
        <v>4.9086757990867581E-3</v>
      </c>
      <c r="BQ274" s="22">
        <v>4.9086757990867581E-3</v>
      </c>
      <c r="BR274" s="22">
        <v>4.9086757990867581E-3</v>
      </c>
      <c r="BS274" s="22">
        <v>4.9086757990867581E-3</v>
      </c>
      <c r="BT274" s="22">
        <v>4.9086757990867581E-3</v>
      </c>
      <c r="BU274" s="22">
        <v>4.9086757990867581E-3</v>
      </c>
      <c r="BV274" s="22">
        <v>4.9086757990867581E-3</v>
      </c>
      <c r="BW274" s="22">
        <v>4.9086757990867581E-3</v>
      </c>
      <c r="BX274" s="22">
        <v>4.9086757990867581E-3</v>
      </c>
      <c r="BY274" s="22">
        <v>4.9086757990867581E-3</v>
      </c>
      <c r="BZ274" s="22">
        <v>4.9086757990867581E-3</v>
      </c>
      <c r="CA274" s="22">
        <v>4.9086757990867581E-3</v>
      </c>
      <c r="CB274" s="22">
        <v>4.9086757990867581E-3</v>
      </c>
      <c r="CC274" s="22">
        <v>4.9086757990867581E-3</v>
      </c>
      <c r="CD274" s="22">
        <v>4.9086757990867581E-3</v>
      </c>
      <c r="CE274" s="22"/>
      <c r="CF274" s="22">
        <v>2.625570776255708E-3</v>
      </c>
      <c r="CG274" s="22">
        <v>2.625570776255708E-3</v>
      </c>
      <c r="CH274" s="22">
        <v>2.625570776255708E-3</v>
      </c>
      <c r="CI274" s="22">
        <v>2.625570776255708E-3</v>
      </c>
      <c r="CJ274" s="22">
        <v>2.625570776255708E-3</v>
      </c>
      <c r="CK274" s="22">
        <v>2.625570776255708E-3</v>
      </c>
      <c r="CL274" s="22">
        <v>2.625570776255708E-3</v>
      </c>
      <c r="CM274" s="22">
        <v>2.625570776255708E-3</v>
      </c>
      <c r="CN274" s="22">
        <v>2.625570776255708E-3</v>
      </c>
      <c r="CO274" s="22">
        <v>2.625570776255708E-3</v>
      </c>
      <c r="CP274" s="22">
        <v>2.625570776255708E-3</v>
      </c>
      <c r="CQ274" s="22">
        <v>2.625570776255708E-3</v>
      </c>
      <c r="CR274" s="22">
        <v>2.625570776255708E-3</v>
      </c>
      <c r="CS274" s="22">
        <v>2.625570776255708E-3</v>
      </c>
      <c r="CT274" s="22">
        <v>2.625570776255708E-3</v>
      </c>
      <c r="CU274" s="22">
        <v>2.625570776255708E-3</v>
      </c>
      <c r="CV274" s="22">
        <v>2.625570776255708E-3</v>
      </c>
      <c r="CW274" s="22">
        <v>2.625570776255708E-3</v>
      </c>
      <c r="CX274" s="22">
        <v>2.625570776255708E-3</v>
      </c>
      <c r="CY274" s="22">
        <v>2.625570776255708E-3</v>
      </c>
      <c r="CZ274" s="22">
        <v>2.625570776255708E-3</v>
      </c>
      <c r="DA274" s="22">
        <v>2.625570776255708E-3</v>
      </c>
      <c r="DB274" s="22">
        <v>2.625570776255708E-3</v>
      </c>
      <c r="DC274" s="22">
        <v>2.625570776255708E-3</v>
      </c>
      <c r="DD274" s="22"/>
      <c r="DE274" s="22"/>
      <c r="DF274" s="22">
        <v>7.7625570776255716E-3</v>
      </c>
      <c r="DG274" s="22">
        <v>7.7625570776255716E-3</v>
      </c>
      <c r="DH274" s="22">
        <v>7.7625570776255716E-3</v>
      </c>
      <c r="DI274" s="22">
        <v>7.7625570776255716E-3</v>
      </c>
      <c r="DJ274" s="22">
        <v>7.7625570776255716E-3</v>
      </c>
      <c r="DK274" s="22">
        <v>7.7625570776255716E-3</v>
      </c>
      <c r="DL274" s="22">
        <v>7.7625570776255716E-3</v>
      </c>
      <c r="DM274" s="22">
        <v>7.7625570776255716E-3</v>
      </c>
      <c r="DN274" s="22">
        <v>7.7625570776255716E-3</v>
      </c>
      <c r="DO274" s="22">
        <v>7.7625570776255716E-3</v>
      </c>
      <c r="DP274" s="22">
        <v>7.7625570776255716E-3</v>
      </c>
      <c r="DQ274" s="22">
        <v>7.7625570776255716E-3</v>
      </c>
      <c r="DR274" s="22">
        <v>7.7625570776255716E-3</v>
      </c>
      <c r="DS274" s="22">
        <v>7.7625570776255716E-3</v>
      </c>
      <c r="DT274" s="22">
        <v>7.7625570776255716E-3</v>
      </c>
      <c r="DU274" s="22">
        <v>7.7625570776255716E-3</v>
      </c>
      <c r="DV274" s="22">
        <v>7.7625570776255716E-3</v>
      </c>
      <c r="DW274" s="22">
        <v>7.7625570776255716E-3</v>
      </c>
      <c r="DX274" s="22">
        <v>7.7625570776255716E-3</v>
      </c>
      <c r="DY274" s="22">
        <v>7.7625570776255716E-3</v>
      </c>
      <c r="DZ274" s="22">
        <v>7.7625570776255716E-3</v>
      </c>
      <c r="EA274" s="22">
        <v>7.7625570776255716E-3</v>
      </c>
      <c r="EB274" s="22">
        <v>7.7625570776255716E-3</v>
      </c>
      <c r="EC274" s="22">
        <v>7.7625570776255716E-3</v>
      </c>
      <c r="ED274" s="22"/>
      <c r="EE274" s="22">
        <v>3.8812785388127858E-3</v>
      </c>
      <c r="EF274" s="22">
        <v>3.8812785388127858E-3</v>
      </c>
      <c r="EG274" s="22">
        <v>3.8812785388127858E-3</v>
      </c>
      <c r="EH274" s="22">
        <v>3.8812785388127858E-3</v>
      </c>
      <c r="EI274" s="22">
        <v>3.8812785388127858E-3</v>
      </c>
      <c r="EJ274" s="22">
        <v>3.8812785388127858E-3</v>
      </c>
      <c r="EK274" s="22">
        <v>3.8812785388127858E-3</v>
      </c>
      <c r="EL274" s="22">
        <v>3.8812785388127858E-3</v>
      </c>
      <c r="EM274" s="22">
        <v>3.8812785388127858E-3</v>
      </c>
      <c r="EN274" s="22">
        <v>3.8812785388127858E-3</v>
      </c>
      <c r="EO274" s="22">
        <v>3.8812785388127858E-3</v>
      </c>
      <c r="EP274" s="22">
        <v>3.8812785388127858E-3</v>
      </c>
      <c r="EQ274" s="22">
        <v>3.8812785388127858E-3</v>
      </c>
      <c r="ER274" s="22">
        <v>3.8812785388127858E-3</v>
      </c>
      <c r="ES274" s="22">
        <v>3.8812785388127858E-3</v>
      </c>
      <c r="ET274" s="22">
        <v>3.8812785388127858E-3</v>
      </c>
      <c r="EU274" s="22">
        <v>3.8812785388127858E-3</v>
      </c>
      <c r="EV274" s="22">
        <v>3.8812785388127858E-3</v>
      </c>
      <c r="EW274" s="22">
        <v>3.8812785388127858E-3</v>
      </c>
      <c r="EX274" s="22">
        <v>3.8812785388127858E-3</v>
      </c>
      <c r="EY274" s="22">
        <v>3.8812785388127858E-3</v>
      </c>
      <c r="EZ274" s="22">
        <v>3.8812785388127858E-3</v>
      </c>
      <c r="FA274" s="22">
        <v>3.8812785388127858E-3</v>
      </c>
      <c r="FB274" s="22">
        <v>3.8812785388127858E-3</v>
      </c>
      <c r="FC274" s="22"/>
      <c r="FD274" s="22"/>
      <c r="FE274" s="22">
        <v>5.9360730593607308E-3</v>
      </c>
      <c r="FF274" s="22">
        <v>5.9360730593607308E-3</v>
      </c>
      <c r="FG274" s="22">
        <v>5.9360730593607308E-3</v>
      </c>
      <c r="FH274" s="22">
        <v>5.9360730593607308E-3</v>
      </c>
      <c r="FI274" s="22">
        <v>5.9360730593607308E-3</v>
      </c>
      <c r="FJ274" s="22">
        <v>5.9360730593607308E-3</v>
      </c>
      <c r="FK274" s="22">
        <v>5.9360730593607308E-3</v>
      </c>
      <c r="FL274" s="22">
        <v>5.9360730593607308E-3</v>
      </c>
      <c r="FM274" s="22">
        <v>5.9360730593607308E-3</v>
      </c>
      <c r="FN274" s="22">
        <v>5.9360730593607308E-3</v>
      </c>
      <c r="FO274" s="22">
        <v>5.9360730593607308E-3</v>
      </c>
      <c r="FP274" s="22">
        <v>5.9360730593607308E-3</v>
      </c>
      <c r="FQ274" s="22">
        <v>5.9360730593607308E-3</v>
      </c>
      <c r="FR274" s="22">
        <v>5.9360730593607308E-3</v>
      </c>
      <c r="FS274" s="22">
        <v>5.9360730593607308E-3</v>
      </c>
      <c r="FT274" s="22">
        <v>5.9360730593607308E-3</v>
      </c>
      <c r="FU274" s="22">
        <v>5.9360730593607308E-3</v>
      </c>
      <c r="FV274" s="22">
        <v>5.9360730593607308E-3</v>
      </c>
      <c r="FW274" s="22">
        <v>5.9360730593607308E-3</v>
      </c>
      <c r="FX274" s="22">
        <v>5.9360730593607308E-3</v>
      </c>
      <c r="FY274" s="22">
        <v>5.9360730593607308E-3</v>
      </c>
      <c r="FZ274" s="22">
        <v>5.9360730593607308E-3</v>
      </c>
      <c r="GA274" s="22">
        <v>5.9360730593607308E-3</v>
      </c>
      <c r="GB274" s="22">
        <v>5.9360730593607308E-3</v>
      </c>
      <c r="GC274" s="22"/>
      <c r="GD274" s="22">
        <v>2.7397260273972599E-3</v>
      </c>
      <c r="GE274" s="22">
        <v>2.7397260273972599E-3</v>
      </c>
      <c r="GF274" s="22">
        <v>2.7397260273972599E-3</v>
      </c>
      <c r="GG274" s="22">
        <v>2.7397260273972599E-3</v>
      </c>
      <c r="GH274" s="22">
        <v>2.7397260273972599E-3</v>
      </c>
      <c r="GI274" s="22">
        <v>2.7397260273972599E-3</v>
      </c>
      <c r="GJ274" s="22">
        <v>2.7397260273972599E-3</v>
      </c>
      <c r="GK274" s="22">
        <v>2.7397260273972599E-3</v>
      </c>
      <c r="GL274" s="22">
        <v>2.7397260273972599E-3</v>
      </c>
      <c r="GM274" s="22">
        <v>2.7397260273972599E-3</v>
      </c>
      <c r="GN274" s="22">
        <v>2.7397260273972599E-3</v>
      </c>
      <c r="GO274" s="22">
        <v>2.7397260273972599E-3</v>
      </c>
      <c r="GP274" s="22">
        <v>2.7397260273972599E-3</v>
      </c>
      <c r="GQ274" s="22">
        <v>2.7397260273972599E-3</v>
      </c>
      <c r="GR274" s="22">
        <v>2.7397260273972599E-3</v>
      </c>
      <c r="GS274" s="22">
        <v>2.7397260273972599E-3</v>
      </c>
      <c r="GT274" s="22">
        <v>2.7397260273972599E-3</v>
      </c>
      <c r="GU274" s="22">
        <v>2.7397260273972599E-3</v>
      </c>
      <c r="GV274" s="22">
        <v>2.7397260273972599E-3</v>
      </c>
      <c r="GW274" s="22">
        <v>2.7397260273972599E-3</v>
      </c>
      <c r="GX274" s="22">
        <v>2.7397260273972599E-3</v>
      </c>
      <c r="GY274" s="22">
        <v>2.7397260273972599E-3</v>
      </c>
      <c r="GZ274" s="22">
        <v>2.7397260273972599E-3</v>
      </c>
      <c r="HA274" s="22">
        <v>2.7397260273972599E-3</v>
      </c>
    </row>
    <row r="275" spans="4:209">
      <c r="D275" s="18">
        <f>D270*$C$329-D273</f>
        <v>6252.9056927895872</v>
      </c>
      <c r="H275" s="64">
        <f>H274*8760</f>
        <v>83</v>
      </c>
      <c r="I275" s="64">
        <f t="shared" ref="I275:BT275" si="168">I274*8760</f>
        <v>83</v>
      </c>
      <c r="J275" s="64">
        <f t="shared" si="168"/>
        <v>83</v>
      </c>
      <c r="K275" s="64">
        <f t="shared" si="168"/>
        <v>83</v>
      </c>
      <c r="L275" s="64">
        <f t="shared" si="168"/>
        <v>83</v>
      </c>
      <c r="M275" s="64">
        <f t="shared" si="168"/>
        <v>83</v>
      </c>
      <c r="N275" s="64">
        <f t="shared" si="168"/>
        <v>83</v>
      </c>
      <c r="O275" s="64">
        <f t="shared" si="168"/>
        <v>83</v>
      </c>
      <c r="P275" s="64">
        <f t="shared" si="168"/>
        <v>83</v>
      </c>
      <c r="Q275" s="64">
        <f t="shared" si="168"/>
        <v>83</v>
      </c>
      <c r="R275" s="64">
        <f t="shared" si="168"/>
        <v>83</v>
      </c>
      <c r="S275" s="64">
        <f t="shared" si="168"/>
        <v>83</v>
      </c>
      <c r="T275" s="64">
        <f t="shared" si="168"/>
        <v>83</v>
      </c>
      <c r="U275" s="64">
        <f t="shared" si="168"/>
        <v>83</v>
      </c>
      <c r="V275" s="64">
        <f t="shared" si="168"/>
        <v>83</v>
      </c>
      <c r="W275" s="64">
        <f t="shared" si="168"/>
        <v>83</v>
      </c>
      <c r="X275" s="64">
        <f t="shared" si="168"/>
        <v>83</v>
      </c>
      <c r="Y275" s="64">
        <f t="shared" si="168"/>
        <v>83</v>
      </c>
      <c r="Z275" s="64">
        <f t="shared" si="168"/>
        <v>83</v>
      </c>
      <c r="AA275" s="64">
        <f t="shared" si="168"/>
        <v>83</v>
      </c>
      <c r="AB275" s="64">
        <f t="shared" si="168"/>
        <v>83</v>
      </c>
      <c r="AC275" s="64">
        <f t="shared" si="168"/>
        <v>83</v>
      </c>
      <c r="AD275" s="64">
        <f t="shared" si="168"/>
        <v>83</v>
      </c>
      <c r="AE275" s="64">
        <f t="shared" si="168"/>
        <v>83</v>
      </c>
      <c r="AF275" s="64">
        <f t="shared" si="168"/>
        <v>0</v>
      </c>
      <c r="AG275" s="64">
        <f t="shared" si="168"/>
        <v>38</v>
      </c>
      <c r="AH275" s="64">
        <f t="shared" si="168"/>
        <v>38</v>
      </c>
      <c r="AI275" s="64">
        <f t="shared" si="168"/>
        <v>38</v>
      </c>
      <c r="AJ275" s="64">
        <f t="shared" si="168"/>
        <v>38</v>
      </c>
      <c r="AK275" s="64">
        <f t="shared" si="168"/>
        <v>38</v>
      </c>
      <c r="AL275" s="64">
        <f t="shared" si="168"/>
        <v>38</v>
      </c>
      <c r="AM275" s="64">
        <f t="shared" si="168"/>
        <v>38</v>
      </c>
      <c r="AN275" s="64">
        <f t="shared" si="168"/>
        <v>38</v>
      </c>
      <c r="AO275" s="64">
        <f t="shared" si="168"/>
        <v>38</v>
      </c>
      <c r="AP275" s="64">
        <f t="shared" si="168"/>
        <v>38</v>
      </c>
      <c r="AQ275" s="64">
        <f t="shared" si="168"/>
        <v>38</v>
      </c>
      <c r="AR275" s="64">
        <f t="shared" si="168"/>
        <v>38</v>
      </c>
      <c r="AS275" s="64">
        <f t="shared" si="168"/>
        <v>38</v>
      </c>
      <c r="AT275" s="64">
        <f t="shared" si="168"/>
        <v>38</v>
      </c>
      <c r="AU275" s="64">
        <f t="shared" si="168"/>
        <v>38</v>
      </c>
      <c r="AV275" s="64">
        <f t="shared" si="168"/>
        <v>38</v>
      </c>
      <c r="AW275" s="64">
        <f t="shared" si="168"/>
        <v>38</v>
      </c>
      <c r="AX275" s="64">
        <f t="shared" si="168"/>
        <v>38</v>
      </c>
      <c r="AY275" s="64">
        <f t="shared" si="168"/>
        <v>38</v>
      </c>
      <c r="AZ275" s="64">
        <f t="shared" si="168"/>
        <v>38</v>
      </c>
      <c r="BA275" s="64">
        <f t="shared" si="168"/>
        <v>38</v>
      </c>
      <c r="BB275" s="64">
        <f t="shared" si="168"/>
        <v>38</v>
      </c>
      <c r="BC275" s="64">
        <f t="shared" si="168"/>
        <v>38</v>
      </c>
      <c r="BD275" s="64">
        <f t="shared" si="168"/>
        <v>38</v>
      </c>
      <c r="BE275" s="64">
        <f t="shared" si="168"/>
        <v>0</v>
      </c>
      <c r="BF275" s="64">
        <f t="shared" si="168"/>
        <v>0</v>
      </c>
      <c r="BG275" s="64">
        <f t="shared" si="168"/>
        <v>43</v>
      </c>
      <c r="BH275" s="64">
        <f t="shared" si="168"/>
        <v>43</v>
      </c>
      <c r="BI275" s="64">
        <f t="shared" si="168"/>
        <v>43</v>
      </c>
      <c r="BJ275" s="64">
        <f t="shared" si="168"/>
        <v>43</v>
      </c>
      <c r="BK275" s="64">
        <f t="shared" si="168"/>
        <v>43</v>
      </c>
      <c r="BL275" s="64">
        <f t="shared" si="168"/>
        <v>43</v>
      </c>
      <c r="BM275" s="64">
        <f t="shared" si="168"/>
        <v>43</v>
      </c>
      <c r="BN275" s="64">
        <f t="shared" si="168"/>
        <v>43</v>
      </c>
      <c r="BO275" s="64">
        <f t="shared" si="168"/>
        <v>43</v>
      </c>
      <c r="BP275" s="64">
        <f t="shared" si="168"/>
        <v>43</v>
      </c>
      <c r="BQ275" s="64">
        <f t="shared" si="168"/>
        <v>43</v>
      </c>
      <c r="BR275" s="64">
        <f t="shared" si="168"/>
        <v>43</v>
      </c>
      <c r="BS275" s="64">
        <f t="shared" si="168"/>
        <v>43</v>
      </c>
      <c r="BT275" s="64">
        <f t="shared" si="168"/>
        <v>43</v>
      </c>
      <c r="BU275" s="64">
        <f t="shared" ref="BU275:EF275" si="169">BU274*8760</f>
        <v>43</v>
      </c>
      <c r="BV275" s="64">
        <f t="shared" si="169"/>
        <v>43</v>
      </c>
      <c r="BW275" s="64">
        <f t="shared" si="169"/>
        <v>43</v>
      </c>
      <c r="BX275" s="64">
        <f t="shared" si="169"/>
        <v>43</v>
      </c>
      <c r="BY275" s="64">
        <f t="shared" si="169"/>
        <v>43</v>
      </c>
      <c r="BZ275" s="64">
        <f t="shared" si="169"/>
        <v>43</v>
      </c>
      <c r="CA275" s="64">
        <f t="shared" si="169"/>
        <v>43</v>
      </c>
      <c r="CB275" s="64">
        <f t="shared" si="169"/>
        <v>43</v>
      </c>
      <c r="CC275" s="64">
        <f t="shared" si="169"/>
        <v>43</v>
      </c>
      <c r="CD275" s="64">
        <f t="shared" si="169"/>
        <v>43</v>
      </c>
      <c r="CE275" s="64">
        <f t="shared" si="169"/>
        <v>0</v>
      </c>
      <c r="CF275" s="64">
        <f t="shared" si="169"/>
        <v>23</v>
      </c>
      <c r="CG275" s="64">
        <f t="shared" si="169"/>
        <v>23</v>
      </c>
      <c r="CH275" s="64">
        <f t="shared" si="169"/>
        <v>23</v>
      </c>
      <c r="CI275" s="64">
        <f t="shared" si="169"/>
        <v>23</v>
      </c>
      <c r="CJ275" s="64">
        <f t="shared" si="169"/>
        <v>23</v>
      </c>
      <c r="CK275" s="64">
        <f t="shared" si="169"/>
        <v>23</v>
      </c>
      <c r="CL275" s="64">
        <f t="shared" si="169"/>
        <v>23</v>
      </c>
      <c r="CM275" s="64">
        <f t="shared" si="169"/>
        <v>23</v>
      </c>
      <c r="CN275" s="64">
        <f t="shared" si="169"/>
        <v>23</v>
      </c>
      <c r="CO275" s="64">
        <f t="shared" si="169"/>
        <v>23</v>
      </c>
      <c r="CP275" s="64">
        <f t="shared" si="169"/>
        <v>23</v>
      </c>
      <c r="CQ275" s="64">
        <f t="shared" si="169"/>
        <v>23</v>
      </c>
      <c r="CR275" s="64">
        <f t="shared" si="169"/>
        <v>23</v>
      </c>
      <c r="CS275" s="64">
        <f t="shared" si="169"/>
        <v>23</v>
      </c>
      <c r="CT275" s="64">
        <f t="shared" si="169"/>
        <v>23</v>
      </c>
      <c r="CU275" s="64">
        <f t="shared" si="169"/>
        <v>23</v>
      </c>
      <c r="CV275" s="64">
        <f t="shared" si="169"/>
        <v>23</v>
      </c>
      <c r="CW275" s="64">
        <f t="shared" si="169"/>
        <v>23</v>
      </c>
      <c r="CX275" s="64">
        <f t="shared" si="169"/>
        <v>23</v>
      </c>
      <c r="CY275" s="64">
        <f t="shared" si="169"/>
        <v>23</v>
      </c>
      <c r="CZ275" s="64">
        <f t="shared" si="169"/>
        <v>23</v>
      </c>
      <c r="DA275" s="64">
        <f t="shared" si="169"/>
        <v>23</v>
      </c>
      <c r="DB275" s="64">
        <f t="shared" si="169"/>
        <v>23</v>
      </c>
      <c r="DC275" s="64">
        <f t="shared" si="169"/>
        <v>23</v>
      </c>
      <c r="DD275" s="64">
        <f t="shared" si="169"/>
        <v>0</v>
      </c>
      <c r="DE275" s="64">
        <f t="shared" si="169"/>
        <v>0</v>
      </c>
      <c r="DF275" s="64">
        <f t="shared" si="169"/>
        <v>68</v>
      </c>
      <c r="DG275" s="64">
        <f t="shared" si="169"/>
        <v>68</v>
      </c>
      <c r="DH275" s="64">
        <f t="shared" si="169"/>
        <v>68</v>
      </c>
      <c r="DI275" s="64">
        <f t="shared" si="169"/>
        <v>68</v>
      </c>
      <c r="DJ275" s="64">
        <f t="shared" si="169"/>
        <v>68</v>
      </c>
      <c r="DK275" s="64">
        <f t="shared" si="169"/>
        <v>68</v>
      </c>
      <c r="DL275" s="64">
        <f t="shared" si="169"/>
        <v>68</v>
      </c>
      <c r="DM275" s="64">
        <f t="shared" si="169"/>
        <v>68</v>
      </c>
      <c r="DN275" s="64">
        <f t="shared" si="169"/>
        <v>68</v>
      </c>
      <c r="DO275" s="64">
        <f t="shared" si="169"/>
        <v>68</v>
      </c>
      <c r="DP275" s="64">
        <f t="shared" si="169"/>
        <v>68</v>
      </c>
      <c r="DQ275" s="64">
        <f t="shared" si="169"/>
        <v>68</v>
      </c>
      <c r="DR275" s="64">
        <f t="shared" si="169"/>
        <v>68</v>
      </c>
      <c r="DS275" s="64">
        <f t="shared" si="169"/>
        <v>68</v>
      </c>
      <c r="DT275" s="64">
        <f t="shared" si="169"/>
        <v>68</v>
      </c>
      <c r="DU275" s="64">
        <f t="shared" si="169"/>
        <v>68</v>
      </c>
      <c r="DV275" s="64">
        <f t="shared" si="169"/>
        <v>68</v>
      </c>
      <c r="DW275" s="64">
        <f t="shared" si="169"/>
        <v>68</v>
      </c>
      <c r="DX275" s="64">
        <f t="shared" si="169"/>
        <v>68</v>
      </c>
      <c r="DY275" s="64">
        <f t="shared" si="169"/>
        <v>68</v>
      </c>
      <c r="DZ275" s="64">
        <f t="shared" si="169"/>
        <v>68</v>
      </c>
      <c r="EA275" s="64">
        <f t="shared" si="169"/>
        <v>68</v>
      </c>
      <c r="EB275" s="64">
        <f t="shared" si="169"/>
        <v>68</v>
      </c>
      <c r="EC275" s="64">
        <f t="shared" si="169"/>
        <v>68</v>
      </c>
      <c r="ED275" s="64">
        <f t="shared" si="169"/>
        <v>0</v>
      </c>
      <c r="EE275" s="64">
        <f t="shared" si="169"/>
        <v>34</v>
      </c>
      <c r="EF275" s="64">
        <f t="shared" si="169"/>
        <v>34</v>
      </c>
      <c r="EG275" s="64">
        <f t="shared" ref="EG275:GR275" si="170">EG274*8760</f>
        <v>34</v>
      </c>
      <c r="EH275" s="64">
        <f t="shared" si="170"/>
        <v>34</v>
      </c>
      <c r="EI275" s="64">
        <f t="shared" si="170"/>
        <v>34</v>
      </c>
      <c r="EJ275" s="64">
        <f t="shared" si="170"/>
        <v>34</v>
      </c>
      <c r="EK275" s="64">
        <f t="shared" si="170"/>
        <v>34</v>
      </c>
      <c r="EL275" s="64">
        <f t="shared" si="170"/>
        <v>34</v>
      </c>
      <c r="EM275" s="64">
        <f t="shared" si="170"/>
        <v>34</v>
      </c>
      <c r="EN275" s="64">
        <f t="shared" si="170"/>
        <v>34</v>
      </c>
      <c r="EO275" s="64">
        <f t="shared" si="170"/>
        <v>34</v>
      </c>
      <c r="EP275" s="64">
        <f t="shared" si="170"/>
        <v>34</v>
      </c>
      <c r="EQ275" s="64">
        <f t="shared" si="170"/>
        <v>34</v>
      </c>
      <c r="ER275" s="64">
        <f t="shared" si="170"/>
        <v>34</v>
      </c>
      <c r="ES275" s="64">
        <f t="shared" si="170"/>
        <v>34</v>
      </c>
      <c r="ET275" s="64">
        <f t="shared" si="170"/>
        <v>34</v>
      </c>
      <c r="EU275" s="64">
        <f t="shared" si="170"/>
        <v>34</v>
      </c>
      <c r="EV275" s="64">
        <f t="shared" si="170"/>
        <v>34</v>
      </c>
      <c r="EW275" s="64">
        <f t="shared" si="170"/>
        <v>34</v>
      </c>
      <c r="EX275" s="64">
        <f t="shared" si="170"/>
        <v>34</v>
      </c>
      <c r="EY275" s="64">
        <f t="shared" si="170"/>
        <v>34</v>
      </c>
      <c r="EZ275" s="64">
        <f t="shared" si="170"/>
        <v>34</v>
      </c>
      <c r="FA275" s="64">
        <f t="shared" si="170"/>
        <v>34</v>
      </c>
      <c r="FB275" s="64">
        <f t="shared" si="170"/>
        <v>34</v>
      </c>
      <c r="FC275" s="64">
        <f t="shared" si="170"/>
        <v>0</v>
      </c>
      <c r="FD275" s="64">
        <f t="shared" si="170"/>
        <v>0</v>
      </c>
      <c r="FE275" s="64">
        <f t="shared" si="170"/>
        <v>52</v>
      </c>
      <c r="FF275" s="64">
        <f t="shared" si="170"/>
        <v>52</v>
      </c>
      <c r="FG275" s="64">
        <f t="shared" si="170"/>
        <v>52</v>
      </c>
      <c r="FH275" s="64">
        <f t="shared" si="170"/>
        <v>52</v>
      </c>
      <c r="FI275" s="64">
        <f t="shared" si="170"/>
        <v>52</v>
      </c>
      <c r="FJ275" s="64">
        <f t="shared" si="170"/>
        <v>52</v>
      </c>
      <c r="FK275" s="64">
        <f t="shared" si="170"/>
        <v>52</v>
      </c>
      <c r="FL275" s="64">
        <f t="shared" si="170"/>
        <v>52</v>
      </c>
      <c r="FM275" s="64">
        <f t="shared" si="170"/>
        <v>52</v>
      </c>
      <c r="FN275" s="64">
        <f t="shared" si="170"/>
        <v>52</v>
      </c>
      <c r="FO275" s="64">
        <f t="shared" si="170"/>
        <v>52</v>
      </c>
      <c r="FP275" s="64">
        <f t="shared" si="170"/>
        <v>52</v>
      </c>
      <c r="FQ275" s="64">
        <f t="shared" si="170"/>
        <v>52</v>
      </c>
      <c r="FR275" s="64">
        <f t="shared" si="170"/>
        <v>52</v>
      </c>
      <c r="FS275" s="64">
        <f t="shared" si="170"/>
        <v>52</v>
      </c>
      <c r="FT275" s="64">
        <f t="shared" si="170"/>
        <v>52</v>
      </c>
      <c r="FU275" s="64">
        <f t="shared" si="170"/>
        <v>52</v>
      </c>
      <c r="FV275" s="64">
        <f t="shared" si="170"/>
        <v>52</v>
      </c>
      <c r="FW275" s="64">
        <f t="shared" si="170"/>
        <v>52</v>
      </c>
      <c r="FX275" s="64">
        <f t="shared" si="170"/>
        <v>52</v>
      </c>
      <c r="FY275" s="64">
        <f t="shared" si="170"/>
        <v>52</v>
      </c>
      <c r="FZ275" s="64">
        <f t="shared" si="170"/>
        <v>52</v>
      </c>
      <c r="GA275" s="64">
        <f t="shared" si="170"/>
        <v>52</v>
      </c>
      <c r="GB275" s="64">
        <f t="shared" si="170"/>
        <v>52</v>
      </c>
      <c r="GC275" s="64">
        <f t="shared" si="170"/>
        <v>0</v>
      </c>
      <c r="GD275" s="64">
        <f t="shared" si="170"/>
        <v>23.999999999999996</v>
      </c>
      <c r="GE275" s="64">
        <f t="shared" si="170"/>
        <v>23.999999999999996</v>
      </c>
      <c r="GF275" s="64">
        <f t="shared" si="170"/>
        <v>23.999999999999996</v>
      </c>
      <c r="GG275" s="64">
        <f t="shared" si="170"/>
        <v>23.999999999999996</v>
      </c>
      <c r="GH275" s="64">
        <f t="shared" si="170"/>
        <v>23.999999999999996</v>
      </c>
      <c r="GI275" s="64">
        <f t="shared" si="170"/>
        <v>23.999999999999996</v>
      </c>
      <c r="GJ275" s="64">
        <f t="shared" si="170"/>
        <v>23.999999999999996</v>
      </c>
      <c r="GK275" s="64">
        <f t="shared" si="170"/>
        <v>23.999999999999996</v>
      </c>
      <c r="GL275" s="64">
        <f t="shared" si="170"/>
        <v>23.999999999999996</v>
      </c>
      <c r="GM275" s="64">
        <f t="shared" si="170"/>
        <v>23.999999999999996</v>
      </c>
      <c r="GN275" s="64">
        <f t="shared" si="170"/>
        <v>23.999999999999996</v>
      </c>
      <c r="GO275" s="64">
        <f t="shared" si="170"/>
        <v>23.999999999999996</v>
      </c>
      <c r="GP275" s="64">
        <f t="shared" si="170"/>
        <v>23.999999999999996</v>
      </c>
      <c r="GQ275" s="64">
        <f t="shared" si="170"/>
        <v>23.999999999999996</v>
      </c>
      <c r="GR275" s="64">
        <f t="shared" si="170"/>
        <v>23.999999999999996</v>
      </c>
      <c r="GS275" s="64">
        <f t="shared" ref="GS275:HA275" si="171">GS274*8760</f>
        <v>23.999999999999996</v>
      </c>
      <c r="GT275" s="64">
        <f t="shared" si="171"/>
        <v>23.999999999999996</v>
      </c>
      <c r="GU275" s="64">
        <f t="shared" si="171"/>
        <v>23.999999999999996</v>
      </c>
      <c r="GV275" s="64">
        <f t="shared" si="171"/>
        <v>23.999999999999996</v>
      </c>
      <c r="GW275" s="64">
        <f t="shared" si="171"/>
        <v>23.999999999999996</v>
      </c>
      <c r="GX275" s="64">
        <f t="shared" si="171"/>
        <v>23.999999999999996</v>
      </c>
      <c r="GY275" s="64">
        <f t="shared" si="171"/>
        <v>23.999999999999996</v>
      </c>
      <c r="GZ275" s="64">
        <f t="shared" si="171"/>
        <v>23.999999999999996</v>
      </c>
      <c r="HA275" s="64">
        <f t="shared" si="171"/>
        <v>23.999999999999996</v>
      </c>
    </row>
    <row r="276" spans="4:209">
      <c r="D276" s="65">
        <f>D275/D270</f>
        <v>1.010612124968986E-2</v>
      </c>
    </row>
    <row r="277" spans="4:209">
      <c r="E277" s="48" t="s">
        <v>678</v>
      </c>
      <c r="F277" s="8">
        <f>SUM(H261:AE272,AG261:BD272,BG261:CD272,CF261:DC272,DF261:EC272,EE261:FB272,FE261:GB272,GD261:HA272)-SUM(F217:HA251)</f>
        <v>9.3132257461547852E-10</v>
      </c>
    </row>
    <row r="278" spans="4:209">
      <c r="E278" s="48" t="s">
        <v>679</v>
      </c>
      <c r="F278" s="66">
        <f>SUM(F217:HA251)-SUM(F144:HA178)</f>
        <v>0</v>
      </c>
    </row>
    <row r="279" spans="4:209">
      <c r="E279" s="48" t="s">
        <v>680</v>
      </c>
      <c r="F279" s="48" t="s">
        <v>681</v>
      </c>
      <c r="G279" s="48" t="s">
        <v>682</v>
      </c>
    </row>
    <row r="280" spans="4:209">
      <c r="E280" s="5" t="s">
        <v>219</v>
      </c>
      <c r="F280" s="3">
        <f t="shared" ref="F280:F290" si="172">Y78</f>
        <v>51.041926634707899</v>
      </c>
      <c r="G280" s="3">
        <f>SUM(F261:HA261)/2/1000</f>
        <v>78.429701972093369</v>
      </c>
    </row>
    <row r="281" spans="4:209">
      <c r="E281" s="5" t="s">
        <v>220</v>
      </c>
      <c r="F281" s="52">
        <f t="shared" si="172"/>
        <v>7.8854705857477851</v>
      </c>
      <c r="G281" s="3">
        <f>SUM(F262:HA262)/2/1000</f>
        <v>46.0613530382888</v>
      </c>
    </row>
    <row r="282" spans="4:209">
      <c r="E282" s="5" t="s">
        <v>221</v>
      </c>
      <c r="F282" s="52">
        <f t="shared" si="172"/>
        <v>4.9078816744186099E-2</v>
      </c>
      <c r="G282" s="3">
        <f t="shared" ref="G282:G287" si="173">SUM(F263:HA263)/1000</f>
        <v>0</v>
      </c>
    </row>
    <row r="283" spans="4:209">
      <c r="E283" s="5" t="s">
        <v>222</v>
      </c>
      <c r="F283" s="52">
        <f t="shared" si="172"/>
        <v>232.5817566524378</v>
      </c>
      <c r="G283" s="3">
        <f t="shared" si="173"/>
        <v>137.76740110236832</v>
      </c>
    </row>
    <row r="284" spans="4:209">
      <c r="E284" s="5" t="s">
        <v>223</v>
      </c>
      <c r="F284" s="52">
        <f t="shared" si="172"/>
        <v>10.027061581395399</v>
      </c>
      <c r="G284" s="3">
        <f t="shared" si="173"/>
        <v>0</v>
      </c>
    </row>
    <row r="285" spans="4:209">
      <c r="E285" s="5" t="s">
        <v>224</v>
      </c>
      <c r="F285" s="52">
        <f t="shared" si="172"/>
        <v>437.40113789434298</v>
      </c>
      <c r="G285" s="3">
        <f t="shared" si="173"/>
        <v>205.00600393572296</v>
      </c>
    </row>
    <row r="286" spans="4:209">
      <c r="E286" s="5" t="s">
        <v>225</v>
      </c>
      <c r="F286" s="52">
        <f t="shared" si="172"/>
        <v>39.700853758151901</v>
      </c>
      <c r="G286" s="3">
        <f t="shared" si="173"/>
        <v>54.407543509507008</v>
      </c>
    </row>
    <row r="287" spans="4:209">
      <c r="E287" s="5" t="s">
        <v>226</v>
      </c>
      <c r="F287" s="52">
        <f t="shared" si="172"/>
        <v>52.934471677535896</v>
      </c>
      <c r="G287" s="3">
        <f t="shared" si="173"/>
        <v>24.029998383365605</v>
      </c>
    </row>
    <row r="288" spans="4:209">
      <c r="E288" s="55" t="s">
        <v>654</v>
      </c>
      <c r="F288" s="52">
        <f t="shared" si="172"/>
        <v>30.050511744746135</v>
      </c>
      <c r="G288" s="3">
        <f>SUM(F270:HA270)/1000</f>
        <v>25.9187474934572</v>
      </c>
    </row>
    <row r="289" spans="5:7">
      <c r="E289" s="5" t="s">
        <v>227</v>
      </c>
      <c r="F289" s="52">
        <f t="shared" si="172"/>
        <v>0.50721361523652797</v>
      </c>
      <c r="G289" s="3">
        <f t="shared" ref="G289:G290" si="174">SUM(F271:HA271)/1000</f>
        <v>6.5278325306832787</v>
      </c>
    </row>
    <row r="290" spans="5:7">
      <c r="E290" s="5" t="s">
        <v>228</v>
      </c>
      <c r="F290" s="52">
        <f t="shared" si="172"/>
        <v>136.89696117609898</v>
      </c>
      <c r="G290" s="3">
        <f t="shared" si="174"/>
        <v>13.483139320742836</v>
      </c>
    </row>
    <row r="311" spans="3:209">
      <c r="C311" s="48" t="s">
        <v>683</v>
      </c>
    </row>
    <row r="312" spans="3:209">
      <c r="C312" s="48">
        <f>C259</f>
        <v>0</v>
      </c>
    </row>
    <row r="313" spans="3:209">
      <c r="C313" s="48" t="str">
        <f>C260</f>
        <v>Period</v>
      </c>
      <c r="D313" s="48" t="str">
        <f>D260</f>
        <v>Process</v>
      </c>
      <c r="E313" s="5"/>
      <c r="F313" s="48" t="str">
        <f t="shared" ref="F313:BQ313" si="175">F260</f>
        <v>S</v>
      </c>
      <c r="G313" s="48" t="str">
        <f t="shared" si="175"/>
        <v>SK</v>
      </c>
      <c r="H313" s="48" t="str">
        <f t="shared" si="175"/>
        <v>SK1</v>
      </c>
      <c r="I313" s="48" t="str">
        <f t="shared" si="175"/>
        <v>SK2</v>
      </c>
      <c r="J313" s="48" t="str">
        <f t="shared" si="175"/>
        <v>SK3</v>
      </c>
      <c r="K313" s="48" t="str">
        <f t="shared" si="175"/>
        <v>SK4</v>
      </c>
      <c r="L313" s="48" t="str">
        <f t="shared" si="175"/>
        <v>SK5</v>
      </c>
      <c r="M313" s="48" t="str">
        <f t="shared" si="175"/>
        <v>SK6</v>
      </c>
      <c r="N313" s="48" t="str">
        <f t="shared" si="175"/>
        <v>SK7</v>
      </c>
      <c r="O313" s="48" t="str">
        <f t="shared" si="175"/>
        <v>SK8</v>
      </c>
      <c r="P313" s="48" t="str">
        <f t="shared" si="175"/>
        <v>SK9</v>
      </c>
      <c r="Q313" s="48" t="str">
        <f t="shared" si="175"/>
        <v>SK10</v>
      </c>
      <c r="R313" s="48" t="str">
        <f t="shared" si="175"/>
        <v>SK11</v>
      </c>
      <c r="S313" s="48" t="str">
        <f t="shared" si="175"/>
        <v>SK12</v>
      </c>
      <c r="T313" s="48" t="str">
        <f t="shared" si="175"/>
        <v>SK13</v>
      </c>
      <c r="U313" s="48" t="str">
        <f t="shared" si="175"/>
        <v>SK14</v>
      </c>
      <c r="V313" s="48" t="str">
        <f t="shared" si="175"/>
        <v>SK15</v>
      </c>
      <c r="W313" s="48" t="str">
        <f t="shared" si="175"/>
        <v>SK16</v>
      </c>
      <c r="X313" s="48" t="str">
        <f t="shared" si="175"/>
        <v>SK17</v>
      </c>
      <c r="Y313" s="48" t="str">
        <f t="shared" si="175"/>
        <v>SK18</v>
      </c>
      <c r="Z313" s="48" t="str">
        <f t="shared" si="175"/>
        <v>SK19</v>
      </c>
      <c r="AA313" s="48" t="str">
        <f t="shared" si="175"/>
        <v>SK20</v>
      </c>
      <c r="AB313" s="48" t="str">
        <f t="shared" si="175"/>
        <v>SK21</v>
      </c>
      <c r="AC313" s="48" t="str">
        <f t="shared" si="175"/>
        <v>SK22</v>
      </c>
      <c r="AD313" s="48" t="str">
        <f t="shared" si="175"/>
        <v>SK23</v>
      </c>
      <c r="AE313" s="48" t="str">
        <f t="shared" si="175"/>
        <v>SK24</v>
      </c>
      <c r="AF313" s="48" t="str">
        <f t="shared" si="175"/>
        <v>SE</v>
      </c>
      <c r="AG313" s="48" t="str">
        <f t="shared" si="175"/>
        <v>SE1</v>
      </c>
      <c r="AH313" s="48" t="str">
        <f t="shared" si="175"/>
        <v>SE2</v>
      </c>
      <c r="AI313" s="48" t="str">
        <f t="shared" si="175"/>
        <v>SE3</v>
      </c>
      <c r="AJ313" s="48" t="str">
        <f t="shared" si="175"/>
        <v>SE4</v>
      </c>
      <c r="AK313" s="48" t="str">
        <f t="shared" si="175"/>
        <v>SE5</v>
      </c>
      <c r="AL313" s="48" t="str">
        <f t="shared" si="175"/>
        <v>SE6</v>
      </c>
      <c r="AM313" s="48" t="str">
        <f t="shared" si="175"/>
        <v>SE7</v>
      </c>
      <c r="AN313" s="48" t="str">
        <f t="shared" si="175"/>
        <v>SE8</v>
      </c>
      <c r="AO313" s="48" t="str">
        <f t="shared" si="175"/>
        <v>SE9</v>
      </c>
      <c r="AP313" s="48" t="str">
        <f t="shared" si="175"/>
        <v>SE10</v>
      </c>
      <c r="AQ313" s="48" t="str">
        <f t="shared" si="175"/>
        <v>SE11</v>
      </c>
      <c r="AR313" s="48" t="str">
        <f t="shared" si="175"/>
        <v>SE12</v>
      </c>
      <c r="AS313" s="48" t="str">
        <f t="shared" si="175"/>
        <v>SE13</v>
      </c>
      <c r="AT313" s="48" t="str">
        <f t="shared" si="175"/>
        <v>SE14</v>
      </c>
      <c r="AU313" s="48" t="str">
        <f t="shared" si="175"/>
        <v>SE15</v>
      </c>
      <c r="AV313" s="48" t="str">
        <f t="shared" si="175"/>
        <v>SE16</v>
      </c>
      <c r="AW313" s="48" t="str">
        <f t="shared" si="175"/>
        <v>SE17</v>
      </c>
      <c r="AX313" s="48" t="str">
        <f t="shared" si="175"/>
        <v>SE18</v>
      </c>
      <c r="AY313" s="48" t="str">
        <f t="shared" si="175"/>
        <v>SE19</v>
      </c>
      <c r="AZ313" s="48" t="str">
        <f t="shared" si="175"/>
        <v>SE20</v>
      </c>
      <c r="BA313" s="48" t="str">
        <f t="shared" si="175"/>
        <v>SE21</v>
      </c>
      <c r="BB313" s="48" t="str">
        <f t="shared" si="175"/>
        <v>SE22</v>
      </c>
      <c r="BC313" s="48" t="str">
        <f t="shared" si="175"/>
        <v>SE23</v>
      </c>
      <c r="BD313" s="48" t="str">
        <f t="shared" si="175"/>
        <v>SE24</v>
      </c>
      <c r="BE313" s="48" t="str">
        <f t="shared" si="175"/>
        <v>F</v>
      </c>
      <c r="BF313" s="48" t="str">
        <f t="shared" si="175"/>
        <v>FK</v>
      </c>
      <c r="BG313" s="48" t="str">
        <f t="shared" si="175"/>
        <v>FK1</v>
      </c>
      <c r="BH313" s="48" t="str">
        <f t="shared" si="175"/>
        <v>FK2</v>
      </c>
      <c r="BI313" s="48" t="str">
        <f t="shared" si="175"/>
        <v>FK3</v>
      </c>
      <c r="BJ313" s="48" t="str">
        <f t="shared" si="175"/>
        <v>FK4</v>
      </c>
      <c r="BK313" s="48" t="str">
        <f t="shared" si="175"/>
        <v>FK5</v>
      </c>
      <c r="BL313" s="48" t="str">
        <f t="shared" si="175"/>
        <v>FK6</v>
      </c>
      <c r="BM313" s="48" t="str">
        <f t="shared" si="175"/>
        <v>FK7</v>
      </c>
      <c r="BN313" s="48" t="str">
        <f t="shared" si="175"/>
        <v>FK8</v>
      </c>
      <c r="BO313" s="48" t="str">
        <f t="shared" si="175"/>
        <v>FK9</v>
      </c>
      <c r="BP313" s="48" t="str">
        <f t="shared" si="175"/>
        <v>FK10</v>
      </c>
      <c r="BQ313" s="48" t="str">
        <f t="shared" si="175"/>
        <v>FK11</v>
      </c>
      <c r="BR313" s="48" t="str">
        <f t="shared" ref="BR313:EC313" si="176">BR260</f>
        <v>FK12</v>
      </c>
      <c r="BS313" s="48" t="str">
        <f t="shared" si="176"/>
        <v>FK13</v>
      </c>
      <c r="BT313" s="48" t="str">
        <f t="shared" si="176"/>
        <v>FK14</v>
      </c>
      <c r="BU313" s="48" t="str">
        <f t="shared" si="176"/>
        <v>FK15</v>
      </c>
      <c r="BV313" s="48" t="str">
        <f t="shared" si="176"/>
        <v>FK16</v>
      </c>
      <c r="BW313" s="48" t="str">
        <f t="shared" si="176"/>
        <v>FK17</v>
      </c>
      <c r="BX313" s="48" t="str">
        <f t="shared" si="176"/>
        <v>FK18</v>
      </c>
      <c r="BY313" s="48" t="str">
        <f t="shared" si="176"/>
        <v>FK19</v>
      </c>
      <c r="BZ313" s="48" t="str">
        <f t="shared" si="176"/>
        <v>FK20</v>
      </c>
      <c r="CA313" s="48" t="str">
        <f t="shared" si="176"/>
        <v>FK21</v>
      </c>
      <c r="CB313" s="48" t="str">
        <f t="shared" si="176"/>
        <v>FK22</v>
      </c>
      <c r="CC313" s="48" t="str">
        <f t="shared" si="176"/>
        <v>FK23</v>
      </c>
      <c r="CD313" s="48" t="str">
        <f t="shared" si="176"/>
        <v>FK24</v>
      </c>
      <c r="CE313" s="48" t="str">
        <f t="shared" si="176"/>
        <v>FE</v>
      </c>
      <c r="CF313" s="48" t="str">
        <f t="shared" si="176"/>
        <v>FE1</v>
      </c>
      <c r="CG313" s="48" t="str">
        <f t="shared" si="176"/>
        <v>FE2</v>
      </c>
      <c r="CH313" s="48" t="str">
        <f t="shared" si="176"/>
        <v>FE3</v>
      </c>
      <c r="CI313" s="48" t="str">
        <f t="shared" si="176"/>
        <v>FE4</v>
      </c>
      <c r="CJ313" s="48" t="str">
        <f t="shared" si="176"/>
        <v>FE5</v>
      </c>
      <c r="CK313" s="48" t="str">
        <f t="shared" si="176"/>
        <v>FE6</v>
      </c>
      <c r="CL313" s="48" t="str">
        <f t="shared" si="176"/>
        <v>FE7</v>
      </c>
      <c r="CM313" s="48" t="str">
        <f t="shared" si="176"/>
        <v>FE8</v>
      </c>
      <c r="CN313" s="48" t="str">
        <f t="shared" si="176"/>
        <v>FE9</v>
      </c>
      <c r="CO313" s="48" t="str">
        <f t="shared" si="176"/>
        <v>FE10</v>
      </c>
      <c r="CP313" s="48" t="str">
        <f t="shared" si="176"/>
        <v>FE11</v>
      </c>
      <c r="CQ313" s="48" t="str">
        <f t="shared" si="176"/>
        <v>FE12</v>
      </c>
      <c r="CR313" s="48" t="str">
        <f t="shared" si="176"/>
        <v>FE13</v>
      </c>
      <c r="CS313" s="48" t="str">
        <f t="shared" si="176"/>
        <v>FE14</v>
      </c>
      <c r="CT313" s="48" t="str">
        <f t="shared" si="176"/>
        <v>FE15</v>
      </c>
      <c r="CU313" s="48" t="str">
        <f t="shared" si="176"/>
        <v>FE16</v>
      </c>
      <c r="CV313" s="48" t="str">
        <f t="shared" si="176"/>
        <v>FE17</v>
      </c>
      <c r="CW313" s="48" t="str">
        <f t="shared" si="176"/>
        <v>FE18</v>
      </c>
      <c r="CX313" s="48" t="str">
        <f t="shared" si="176"/>
        <v>FE19</v>
      </c>
      <c r="CY313" s="48" t="str">
        <f t="shared" si="176"/>
        <v>FE20</v>
      </c>
      <c r="CZ313" s="48" t="str">
        <f t="shared" si="176"/>
        <v>FE21</v>
      </c>
      <c r="DA313" s="48" t="str">
        <f t="shared" si="176"/>
        <v>FE22</v>
      </c>
      <c r="DB313" s="48" t="str">
        <f t="shared" si="176"/>
        <v>FE23</v>
      </c>
      <c r="DC313" s="48" t="str">
        <f t="shared" si="176"/>
        <v>FE24</v>
      </c>
      <c r="DD313" s="48" t="str">
        <f t="shared" si="176"/>
        <v>W</v>
      </c>
      <c r="DE313" s="48" t="str">
        <f t="shared" si="176"/>
        <v>WK</v>
      </c>
      <c r="DF313" s="48" t="str">
        <f t="shared" si="176"/>
        <v>WK1</v>
      </c>
      <c r="DG313" s="48" t="str">
        <f t="shared" si="176"/>
        <v>WK2</v>
      </c>
      <c r="DH313" s="48" t="str">
        <f t="shared" si="176"/>
        <v>WK3</v>
      </c>
      <c r="DI313" s="48" t="str">
        <f t="shared" si="176"/>
        <v>WK4</v>
      </c>
      <c r="DJ313" s="48" t="str">
        <f t="shared" si="176"/>
        <v>WK5</v>
      </c>
      <c r="DK313" s="48" t="str">
        <f t="shared" si="176"/>
        <v>WK6</v>
      </c>
      <c r="DL313" s="48" t="str">
        <f t="shared" si="176"/>
        <v>WK7</v>
      </c>
      <c r="DM313" s="48" t="str">
        <f t="shared" si="176"/>
        <v>WK8</v>
      </c>
      <c r="DN313" s="48" t="str">
        <f t="shared" si="176"/>
        <v>WK9</v>
      </c>
      <c r="DO313" s="48" t="str">
        <f t="shared" si="176"/>
        <v>WK10</v>
      </c>
      <c r="DP313" s="48" t="str">
        <f t="shared" si="176"/>
        <v>WK11</v>
      </c>
      <c r="DQ313" s="48" t="str">
        <f t="shared" si="176"/>
        <v>WK12</v>
      </c>
      <c r="DR313" s="48" t="str">
        <f t="shared" si="176"/>
        <v>WK13</v>
      </c>
      <c r="DS313" s="48" t="str">
        <f t="shared" si="176"/>
        <v>WK14</v>
      </c>
      <c r="DT313" s="48" t="str">
        <f t="shared" si="176"/>
        <v>WK15</v>
      </c>
      <c r="DU313" s="48" t="str">
        <f t="shared" si="176"/>
        <v>WK16</v>
      </c>
      <c r="DV313" s="48" t="str">
        <f t="shared" si="176"/>
        <v>WK17</v>
      </c>
      <c r="DW313" s="48" t="str">
        <f t="shared" si="176"/>
        <v>WK18</v>
      </c>
      <c r="DX313" s="48" t="str">
        <f t="shared" si="176"/>
        <v>WK19</v>
      </c>
      <c r="DY313" s="48" t="str">
        <f t="shared" si="176"/>
        <v>WK20</v>
      </c>
      <c r="DZ313" s="48" t="str">
        <f t="shared" si="176"/>
        <v>WK21</v>
      </c>
      <c r="EA313" s="48" t="str">
        <f t="shared" si="176"/>
        <v>WK22</v>
      </c>
      <c r="EB313" s="48" t="str">
        <f t="shared" si="176"/>
        <v>WK23</v>
      </c>
      <c r="EC313" s="48" t="str">
        <f t="shared" si="176"/>
        <v>WK24</v>
      </c>
      <c r="ED313" s="48" t="str">
        <f t="shared" ref="ED313:GO313" si="177">ED260</f>
        <v>WE</v>
      </c>
      <c r="EE313" s="48" t="str">
        <f t="shared" si="177"/>
        <v>WE1</v>
      </c>
      <c r="EF313" s="48" t="str">
        <f t="shared" si="177"/>
        <v>WE2</v>
      </c>
      <c r="EG313" s="48" t="str">
        <f t="shared" si="177"/>
        <v>WE3</v>
      </c>
      <c r="EH313" s="48" t="str">
        <f t="shared" si="177"/>
        <v>WE4</v>
      </c>
      <c r="EI313" s="48" t="str">
        <f t="shared" si="177"/>
        <v>WE5</v>
      </c>
      <c r="EJ313" s="48" t="str">
        <f t="shared" si="177"/>
        <v>WE6</v>
      </c>
      <c r="EK313" s="48" t="str">
        <f t="shared" si="177"/>
        <v>WE7</v>
      </c>
      <c r="EL313" s="48" t="str">
        <f t="shared" si="177"/>
        <v>WE8</v>
      </c>
      <c r="EM313" s="48" t="str">
        <f t="shared" si="177"/>
        <v>WE9</v>
      </c>
      <c r="EN313" s="48" t="str">
        <f t="shared" si="177"/>
        <v>WE10</v>
      </c>
      <c r="EO313" s="48" t="str">
        <f t="shared" si="177"/>
        <v>WE11</v>
      </c>
      <c r="EP313" s="48" t="str">
        <f t="shared" si="177"/>
        <v>WE12</v>
      </c>
      <c r="EQ313" s="48" t="str">
        <f t="shared" si="177"/>
        <v>WE13</v>
      </c>
      <c r="ER313" s="48" t="str">
        <f t="shared" si="177"/>
        <v>WE14</v>
      </c>
      <c r="ES313" s="48" t="str">
        <f t="shared" si="177"/>
        <v>WE15</v>
      </c>
      <c r="ET313" s="48" t="str">
        <f t="shared" si="177"/>
        <v>WE16</v>
      </c>
      <c r="EU313" s="48" t="str">
        <f t="shared" si="177"/>
        <v>WE17</v>
      </c>
      <c r="EV313" s="48" t="str">
        <f t="shared" si="177"/>
        <v>WE18</v>
      </c>
      <c r="EW313" s="48" t="str">
        <f t="shared" si="177"/>
        <v>WE19</v>
      </c>
      <c r="EX313" s="48" t="str">
        <f t="shared" si="177"/>
        <v>WE20</v>
      </c>
      <c r="EY313" s="48" t="str">
        <f t="shared" si="177"/>
        <v>WE21</v>
      </c>
      <c r="EZ313" s="48" t="str">
        <f t="shared" si="177"/>
        <v>WE22</v>
      </c>
      <c r="FA313" s="48" t="str">
        <f t="shared" si="177"/>
        <v>WE23</v>
      </c>
      <c r="FB313" s="48" t="str">
        <f t="shared" si="177"/>
        <v>WE24</v>
      </c>
      <c r="FC313" s="48" t="str">
        <f t="shared" si="177"/>
        <v>R</v>
      </c>
      <c r="FD313" s="48" t="str">
        <f t="shared" si="177"/>
        <v>RK</v>
      </c>
      <c r="FE313" s="48" t="str">
        <f t="shared" si="177"/>
        <v>RK1</v>
      </c>
      <c r="FF313" s="48" t="str">
        <f t="shared" si="177"/>
        <v>RK2</v>
      </c>
      <c r="FG313" s="48" t="str">
        <f t="shared" si="177"/>
        <v>RK3</v>
      </c>
      <c r="FH313" s="48" t="str">
        <f t="shared" si="177"/>
        <v>RK4</v>
      </c>
      <c r="FI313" s="48" t="str">
        <f t="shared" si="177"/>
        <v>RK5</v>
      </c>
      <c r="FJ313" s="48" t="str">
        <f t="shared" si="177"/>
        <v>RK6</v>
      </c>
      <c r="FK313" s="48" t="str">
        <f t="shared" si="177"/>
        <v>RK7</v>
      </c>
      <c r="FL313" s="48" t="str">
        <f t="shared" si="177"/>
        <v>RK8</v>
      </c>
      <c r="FM313" s="48" t="str">
        <f t="shared" si="177"/>
        <v>RK9</v>
      </c>
      <c r="FN313" s="48" t="str">
        <f t="shared" si="177"/>
        <v>RK10</v>
      </c>
      <c r="FO313" s="48" t="str">
        <f t="shared" si="177"/>
        <v>RK11</v>
      </c>
      <c r="FP313" s="48" t="str">
        <f t="shared" si="177"/>
        <v>RK12</v>
      </c>
      <c r="FQ313" s="48" t="str">
        <f t="shared" si="177"/>
        <v>RK13</v>
      </c>
      <c r="FR313" s="48" t="str">
        <f t="shared" si="177"/>
        <v>RK14</v>
      </c>
      <c r="FS313" s="48" t="str">
        <f t="shared" si="177"/>
        <v>RK15</v>
      </c>
      <c r="FT313" s="48" t="str">
        <f t="shared" si="177"/>
        <v>RK16</v>
      </c>
      <c r="FU313" s="48" t="str">
        <f t="shared" si="177"/>
        <v>RK17</v>
      </c>
      <c r="FV313" s="48" t="str">
        <f t="shared" si="177"/>
        <v>RK18</v>
      </c>
      <c r="FW313" s="48" t="str">
        <f t="shared" si="177"/>
        <v>RK19</v>
      </c>
      <c r="FX313" s="48" t="str">
        <f t="shared" si="177"/>
        <v>RK20</v>
      </c>
      <c r="FY313" s="48" t="str">
        <f t="shared" si="177"/>
        <v>RK21</v>
      </c>
      <c r="FZ313" s="48" t="str">
        <f t="shared" si="177"/>
        <v>RK22</v>
      </c>
      <c r="GA313" s="48" t="str">
        <f t="shared" si="177"/>
        <v>RK23</v>
      </c>
      <c r="GB313" s="48" t="str">
        <f t="shared" si="177"/>
        <v>RK24</v>
      </c>
      <c r="GC313" s="48" t="str">
        <f t="shared" si="177"/>
        <v>RE</v>
      </c>
      <c r="GD313" s="48" t="str">
        <f t="shared" si="177"/>
        <v>RE1</v>
      </c>
      <c r="GE313" s="48" t="str">
        <f t="shared" si="177"/>
        <v>RE2</v>
      </c>
      <c r="GF313" s="48" t="str">
        <f t="shared" si="177"/>
        <v>RE3</v>
      </c>
      <c r="GG313" s="48" t="str">
        <f t="shared" si="177"/>
        <v>RE4</v>
      </c>
      <c r="GH313" s="48" t="str">
        <f t="shared" si="177"/>
        <v>RE5</v>
      </c>
      <c r="GI313" s="48" t="str">
        <f t="shared" si="177"/>
        <v>RE6</v>
      </c>
      <c r="GJ313" s="48" t="str">
        <f t="shared" si="177"/>
        <v>RE7</v>
      </c>
      <c r="GK313" s="48" t="str">
        <f t="shared" si="177"/>
        <v>RE8</v>
      </c>
      <c r="GL313" s="48" t="str">
        <f t="shared" si="177"/>
        <v>RE9</v>
      </c>
      <c r="GM313" s="48" t="str">
        <f t="shared" si="177"/>
        <v>RE10</v>
      </c>
      <c r="GN313" s="48" t="str">
        <f t="shared" si="177"/>
        <v>RE11</v>
      </c>
      <c r="GO313" s="48" t="str">
        <f t="shared" si="177"/>
        <v>RE12</v>
      </c>
      <c r="GP313" s="48" t="str">
        <f t="shared" ref="GP313:HA313" si="178">GP260</f>
        <v>RE13</v>
      </c>
      <c r="GQ313" s="48" t="str">
        <f t="shared" si="178"/>
        <v>RE14</v>
      </c>
      <c r="GR313" s="48" t="str">
        <f t="shared" si="178"/>
        <v>RE15</v>
      </c>
      <c r="GS313" s="48" t="str">
        <f t="shared" si="178"/>
        <v>RE16</v>
      </c>
      <c r="GT313" s="48" t="str">
        <f t="shared" si="178"/>
        <v>RE17</v>
      </c>
      <c r="GU313" s="48" t="str">
        <f t="shared" si="178"/>
        <v>RE18</v>
      </c>
      <c r="GV313" s="48" t="str">
        <f t="shared" si="178"/>
        <v>RE19</v>
      </c>
      <c r="GW313" s="48" t="str">
        <f t="shared" si="178"/>
        <v>RE20</v>
      </c>
      <c r="GX313" s="48" t="str">
        <f t="shared" si="178"/>
        <v>RE21</v>
      </c>
      <c r="GY313" s="48" t="str">
        <f t="shared" si="178"/>
        <v>RE22</v>
      </c>
      <c r="GZ313" s="48" t="str">
        <f t="shared" si="178"/>
        <v>RE23</v>
      </c>
      <c r="HA313" s="48" t="str">
        <f t="shared" si="178"/>
        <v>RE24</v>
      </c>
    </row>
    <row r="314" spans="3:209">
      <c r="C314" s="48" t="str">
        <f>C261</f>
        <v>'2050</v>
      </c>
      <c r="D314" s="48">
        <f>D261</f>
        <v>0</v>
      </c>
      <c r="E314" s="5" t="s">
        <v>219</v>
      </c>
      <c r="F314" s="49"/>
      <c r="G314" s="49"/>
      <c r="H314" s="49">
        <f t="shared" ref="H314:AE314" si="179">H261/(8760*H$274)</f>
        <v>11.405302325581442</v>
      </c>
      <c r="I314" s="49">
        <f t="shared" si="179"/>
        <v>11.405302325581442</v>
      </c>
      <c r="J314" s="49">
        <f t="shared" si="179"/>
        <v>11.405302325581442</v>
      </c>
      <c r="K314" s="49">
        <f t="shared" si="179"/>
        <v>11.405302325581442</v>
      </c>
      <c r="L314" s="49">
        <f t="shared" si="179"/>
        <v>11.405302325581442</v>
      </c>
      <c r="M314" s="49">
        <f t="shared" si="179"/>
        <v>11.405302325581442</v>
      </c>
      <c r="N314" s="49">
        <f t="shared" si="179"/>
        <v>11.405302325581442</v>
      </c>
      <c r="O314" s="49">
        <f t="shared" si="179"/>
        <v>11.405302325581442</v>
      </c>
      <c r="P314" s="49">
        <f t="shared" si="179"/>
        <v>11.405302325581442</v>
      </c>
      <c r="Q314" s="49">
        <f t="shared" si="179"/>
        <v>11.405302325581442</v>
      </c>
      <c r="R314" s="49">
        <f t="shared" si="179"/>
        <v>11.405302325581442</v>
      </c>
      <c r="S314" s="49">
        <f t="shared" si="179"/>
        <v>11.405302325581442</v>
      </c>
      <c r="T314" s="49">
        <f t="shared" si="179"/>
        <v>11.405302325581442</v>
      </c>
      <c r="U314" s="49">
        <f t="shared" si="179"/>
        <v>11.405302325581442</v>
      </c>
      <c r="V314" s="49">
        <f t="shared" si="179"/>
        <v>11.405302325581442</v>
      </c>
      <c r="W314" s="49">
        <f t="shared" si="179"/>
        <v>11.405302325581442</v>
      </c>
      <c r="X314" s="49">
        <f t="shared" si="179"/>
        <v>11.405302325581442</v>
      </c>
      <c r="Y314" s="49">
        <f t="shared" si="179"/>
        <v>11.405302325581442</v>
      </c>
      <c r="Z314" s="49">
        <f t="shared" si="179"/>
        <v>11.405302325581442</v>
      </c>
      <c r="AA314" s="49">
        <f t="shared" si="179"/>
        <v>11.405302325581442</v>
      </c>
      <c r="AB314" s="49">
        <f t="shared" si="179"/>
        <v>11.405302325581442</v>
      </c>
      <c r="AC314" s="49">
        <f t="shared" si="179"/>
        <v>11.405302325581442</v>
      </c>
      <c r="AD314" s="49">
        <f t="shared" si="179"/>
        <v>11.405302325581442</v>
      </c>
      <c r="AE314" s="49">
        <f t="shared" si="179"/>
        <v>11.405302325581442</v>
      </c>
      <c r="AF314" s="49"/>
      <c r="AG314" s="49">
        <f t="shared" ref="AG314:BD314" si="180">AG261/(8760*AG$274)</f>
        <v>11.405302325581443</v>
      </c>
      <c r="AH314" s="49">
        <f t="shared" si="180"/>
        <v>11.405302325581443</v>
      </c>
      <c r="AI314" s="49">
        <f t="shared" si="180"/>
        <v>11.405302325581443</v>
      </c>
      <c r="AJ314" s="49">
        <f t="shared" si="180"/>
        <v>11.405302325581443</v>
      </c>
      <c r="AK314" s="49">
        <f t="shared" si="180"/>
        <v>11.405302325581443</v>
      </c>
      <c r="AL314" s="49">
        <f t="shared" si="180"/>
        <v>11.405302325581443</v>
      </c>
      <c r="AM314" s="49">
        <f t="shared" si="180"/>
        <v>11.405302325581443</v>
      </c>
      <c r="AN314" s="49">
        <f t="shared" si="180"/>
        <v>11.405302325581443</v>
      </c>
      <c r="AO314" s="49">
        <f t="shared" si="180"/>
        <v>11.405302325581443</v>
      </c>
      <c r="AP314" s="49">
        <f t="shared" si="180"/>
        <v>11.405302325581443</v>
      </c>
      <c r="AQ314" s="49">
        <f t="shared" si="180"/>
        <v>11.405302325581443</v>
      </c>
      <c r="AR314" s="49">
        <f t="shared" si="180"/>
        <v>11.405302325581443</v>
      </c>
      <c r="AS314" s="49">
        <f t="shared" si="180"/>
        <v>11.405302325581443</v>
      </c>
      <c r="AT314" s="49">
        <f t="shared" si="180"/>
        <v>11.405302325581443</v>
      </c>
      <c r="AU314" s="49">
        <f t="shared" si="180"/>
        <v>11.405302325581443</v>
      </c>
      <c r="AV314" s="49">
        <f t="shared" si="180"/>
        <v>11.405302325581443</v>
      </c>
      <c r="AW314" s="49">
        <f t="shared" si="180"/>
        <v>11.405302325581443</v>
      </c>
      <c r="AX314" s="49">
        <f t="shared" si="180"/>
        <v>11.405302325581443</v>
      </c>
      <c r="AY314" s="49">
        <f t="shared" si="180"/>
        <v>11.405302325581443</v>
      </c>
      <c r="AZ314" s="49">
        <f t="shared" si="180"/>
        <v>11.405302325581443</v>
      </c>
      <c r="BA314" s="49">
        <f t="shared" si="180"/>
        <v>11.405302325581443</v>
      </c>
      <c r="BB314" s="49">
        <f t="shared" si="180"/>
        <v>11.405302325581443</v>
      </c>
      <c r="BC314" s="49">
        <f t="shared" si="180"/>
        <v>11.405302325581443</v>
      </c>
      <c r="BD314" s="49">
        <f t="shared" si="180"/>
        <v>11.405302325581443</v>
      </c>
      <c r="BE314" s="49"/>
      <c r="BF314" s="49"/>
      <c r="BG314" s="49">
        <f t="shared" ref="BG314:CD314" si="181">BG261/(8760*BG$274)</f>
        <v>11.20443444072669</v>
      </c>
      <c r="BH314" s="49">
        <f t="shared" si="181"/>
        <v>11.20443444072669</v>
      </c>
      <c r="BI314" s="49">
        <f t="shared" si="181"/>
        <v>11.20443444072669</v>
      </c>
      <c r="BJ314" s="49">
        <f t="shared" si="181"/>
        <v>11.20443444072669</v>
      </c>
      <c r="BK314" s="49">
        <f t="shared" si="181"/>
        <v>11.20443444072669</v>
      </c>
      <c r="BL314" s="49">
        <f t="shared" si="181"/>
        <v>11.20443444072669</v>
      </c>
      <c r="BM314" s="49">
        <f t="shared" si="181"/>
        <v>11.20443444072669</v>
      </c>
      <c r="BN314" s="49">
        <f t="shared" si="181"/>
        <v>11.20443444072669</v>
      </c>
      <c r="BO314" s="49">
        <f t="shared" si="181"/>
        <v>11.20443444072669</v>
      </c>
      <c r="BP314" s="49">
        <f t="shared" si="181"/>
        <v>11.20443444072669</v>
      </c>
      <c r="BQ314" s="49">
        <f t="shared" si="181"/>
        <v>11.20443444072669</v>
      </c>
      <c r="BR314" s="49">
        <f t="shared" si="181"/>
        <v>11.20443444072669</v>
      </c>
      <c r="BS314" s="49">
        <f t="shared" si="181"/>
        <v>11.20443444072669</v>
      </c>
      <c r="BT314" s="49">
        <f t="shared" si="181"/>
        <v>11.20443444072669</v>
      </c>
      <c r="BU314" s="49">
        <f t="shared" si="181"/>
        <v>11.20443444072669</v>
      </c>
      <c r="BV314" s="49">
        <f t="shared" si="181"/>
        <v>11.20443444072669</v>
      </c>
      <c r="BW314" s="49">
        <f t="shared" si="181"/>
        <v>11.20443444072669</v>
      </c>
      <c r="BX314" s="49">
        <f t="shared" si="181"/>
        <v>11.20443444072669</v>
      </c>
      <c r="BY314" s="49">
        <f t="shared" si="181"/>
        <v>11.20443444072669</v>
      </c>
      <c r="BZ314" s="49">
        <f t="shared" si="181"/>
        <v>11.20443444072669</v>
      </c>
      <c r="CA314" s="49">
        <f t="shared" si="181"/>
        <v>11.20443444072669</v>
      </c>
      <c r="CB314" s="49">
        <f t="shared" si="181"/>
        <v>11.20443444072669</v>
      </c>
      <c r="CC314" s="49">
        <f t="shared" si="181"/>
        <v>11.20443444072669</v>
      </c>
      <c r="CD314" s="49">
        <f t="shared" si="181"/>
        <v>11.20443444072669</v>
      </c>
      <c r="CE314" s="49"/>
      <c r="CF314" s="49">
        <f t="shared" ref="CF314:DC314" si="182">CF261/(8760*CF$274)</f>
        <v>11.204434440726692</v>
      </c>
      <c r="CG314" s="49">
        <f t="shared" si="182"/>
        <v>11.204434440726692</v>
      </c>
      <c r="CH314" s="49">
        <f t="shared" si="182"/>
        <v>11.204434440726692</v>
      </c>
      <c r="CI314" s="49">
        <f t="shared" si="182"/>
        <v>11.204434440726692</v>
      </c>
      <c r="CJ314" s="49">
        <f t="shared" si="182"/>
        <v>11.204434440726692</v>
      </c>
      <c r="CK314" s="49">
        <f t="shared" si="182"/>
        <v>11.204434440726692</v>
      </c>
      <c r="CL314" s="49">
        <f t="shared" si="182"/>
        <v>11.204434440726692</v>
      </c>
      <c r="CM314" s="49">
        <f t="shared" si="182"/>
        <v>11.204434440726692</v>
      </c>
      <c r="CN314" s="49">
        <f t="shared" si="182"/>
        <v>11.204434440726692</v>
      </c>
      <c r="CO314" s="49">
        <f t="shared" si="182"/>
        <v>11.204434440726692</v>
      </c>
      <c r="CP314" s="49">
        <f t="shared" si="182"/>
        <v>11.204434440726692</v>
      </c>
      <c r="CQ314" s="49">
        <f t="shared" si="182"/>
        <v>11.204434440726692</v>
      </c>
      <c r="CR314" s="49">
        <f t="shared" si="182"/>
        <v>11.204434440726692</v>
      </c>
      <c r="CS314" s="49">
        <f t="shared" si="182"/>
        <v>11.204434440726692</v>
      </c>
      <c r="CT314" s="49">
        <f t="shared" si="182"/>
        <v>11.204434440726692</v>
      </c>
      <c r="CU314" s="49">
        <f t="shared" si="182"/>
        <v>11.204434440726692</v>
      </c>
      <c r="CV314" s="49">
        <f t="shared" si="182"/>
        <v>11.204434440726692</v>
      </c>
      <c r="CW314" s="49">
        <f t="shared" si="182"/>
        <v>11.204434440726692</v>
      </c>
      <c r="CX314" s="49">
        <f t="shared" si="182"/>
        <v>11.204434440726692</v>
      </c>
      <c r="CY314" s="49">
        <f t="shared" si="182"/>
        <v>11.204434440726692</v>
      </c>
      <c r="CZ314" s="49">
        <f t="shared" si="182"/>
        <v>11.204434440726692</v>
      </c>
      <c r="DA314" s="49">
        <f t="shared" si="182"/>
        <v>11.204434440726692</v>
      </c>
      <c r="DB314" s="49">
        <f t="shared" si="182"/>
        <v>11.204434440726692</v>
      </c>
      <c r="DC314" s="49">
        <f t="shared" si="182"/>
        <v>11.204434440726692</v>
      </c>
      <c r="DD314" s="49"/>
      <c r="DE314" s="49"/>
      <c r="DF314" s="49">
        <f t="shared" ref="DF314:EC314" si="183">DF261/(8760*DF$274)</f>
        <v>11.258529356410749</v>
      </c>
      <c r="DG314" s="49">
        <f t="shared" si="183"/>
        <v>11.258529356410749</v>
      </c>
      <c r="DH314" s="49">
        <f t="shared" si="183"/>
        <v>11.258529356410749</v>
      </c>
      <c r="DI314" s="49">
        <f t="shared" si="183"/>
        <v>11.258529356410749</v>
      </c>
      <c r="DJ314" s="49">
        <f t="shared" si="183"/>
        <v>11.258529356410749</v>
      </c>
      <c r="DK314" s="49">
        <f t="shared" si="183"/>
        <v>11.258529356410749</v>
      </c>
      <c r="DL314" s="49">
        <f t="shared" si="183"/>
        <v>11.258529356410749</v>
      </c>
      <c r="DM314" s="49">
        <f t="shared" si="183"/>
        <v>11.258529356410749</v>
      </c>
      <c r="DN314" s="49">
        <f t="shared" si="183"/>
        <v>11.258529356410749</v>
      </c>
      <c r="DO314" s="49">
        <f t="shared" si="183"/>
        <v>11.258529356410749</v>
      </c>
      <c r="DP314" s="49">
        <f t="shared" si="183"/>
        <v>11.258529356410749</v>
      </c>
      <c r="DQ314" s="49">
        <f t="shared" si="183"/>
        <v>11.258529356410749</v>
      </c>
      <c r="DR314" s="49">
        <f t="shared" si="183"/>
        <v>11.258529356410749</v>
      </c>
      <c r="DS314" s="49">
        <f t="shared" si="183"/>
        <v>11.258529356410749</v>
      </c>
      <c r="DT314" s="49">
        <f t="shared" si="183"/>
        <v>11.258529356410749</v>
      </c>
      <c r="DU314" s="49">
        <f t="shared" si="183"/>
        <v>11.258529356410749</v>
      </c>
      <c r="DV314" s="49">
        <f t="shared" si="183"/>
        <v>11.258529356410749</v>
      </c>
      <c r="DW314" s="49">
        <f t="shared" si="183"/>
        <v>11.258529356410749</v>
      </c>
      <c r="DX314" s="49">
        <f t="shared" si="183"/>
        <v>11.258529356410749</v>
      </c>
      <c r="DY314" s="49">
        <f t="shared" si="183"/>
        <v>11.258529356410749</v>
      </c>
      <c r="DZ314" s="49">
        <f t="shared" si="183"/>
        <v>11.258529356410749</v>
      </c>
      <c r="EA314" s="49">
        <f t="shared" si="183"/>
        <v>11.258529356410749</v>
      </c>
      <c r="EB314" s="49">
        <f t="shared" si="183"/>
        <v>11.258529356410749</v>
      </c>
      <c r="EC314" s="49">
        <f t="shared" si="183"/>
        <v>11.258529356410749</v>
      </c>
      <c r="ED314" s="49"/>
      <c r="EE314" s="49">
        <f t="shared" ref="EE314:FB314" si="184">EE261/(8760*EE$274)</f>
        <v>11.258529356410749</v>
      </c>
      <c r="EF314" s="49">
        <f t="shared" si="184"/>
        <v>11.258529356410749</v>
      </c>
      <c r="EG314" s="49">
        <f t="shared" si="184"/>
        <v>11.258529356410749</v>
      </c>
      <c r="EH314" s="49">
        <f t="shared" si="184"/>
        <v>11.258529356410749</v>
      </c>
      <c r="EI314" s="49">
        <f t="shared" si="184"/>
        <v>11.258529356410749</v>
      </c>
      <c r="EJ314" s="49">
        <f t="shared" si="184"/>
        <v>11.258529356410749</v>
      </c>
      <c r="EK314" s="49">
        <f t="shared" si="184"/>
        <v>11.258529356410749</v>
      </c>
      <c r="EL314" s="49">
        <f t="shared" si="184"/>
        <v>11.258529356410749</v>
      </c>
      <c r="EM314" s="49">
        <f t="shared" si="184"/>
        <v>11.258529356410749</v>
      </c>
      <c r="EN314" s="49">
        <f t="shared" si="184"/>
        <v>11.258529356410749</v>
      </c>
      <c r="EO314" s="49">
        <f t="shared" si="184"/>
        <v>11.258529356410749</v>
      </c>
      <c r="EP314" s="49">
        <f t="shared" si="184"/>
        <v>11.258529356410749</v>
      </c>
      <c r="EQ314" s="49">
        <f t="shared" si="184"/>
        <v>11.258529356410749</v>
      </c>
      <c r="ER314" s="49">
        <f t="shared" si="184"/>
        <v>11.258529356410749</v>
      </c>
      <c r="ES314" s="49">
        <f t="shared" si="184"/>
        <v>11.258529356410749</v>
      </c>
      <c r="ET314" s="49">
        <f t="shared" si="184"/>
        <v>11.258529356410749</v>
      </c>
      <c r="EU314" s="49">
        <f t="shared" si="184"/>
        <v>11.258529356410749</v>
      </c>
      <c r="EV314" s="49">
        <f t="shared" si="184"/>
        <v>11.258529356410749</v>
      </c>
      <c r="EW314" s="49">
        <f t="shared" si="184"/>
        <v>11.258529356410749</v>
      </c>
      <c r="EX314" s="49">
        <f t="shared" si="184"/>
        <v>11.258529356410749</v>
      </c>
      <c r="EY314" s="49">
        <f t="shared" si="184"/>
        <v>11.258529356410749</v>
      </c>
      <c r="EZ314" s="49">
        <f t="shared" si="184"/>
        <v>11.258529356410749</v>
      </c>
      <c r="FA314" s="49">
        <f t="shared" si="184"/>
        <v>11.258529356410749</v>
      </c>
      <c r="FB314" s="49">
        <f t="shared" si="184"/>
        <v>11.258529356410749</v>
      </c>
      <c r="FC314" s="49"/>
      <c r="FD314" s="49"/>
      <c r="FE314" s="49">
        <f t="shared" ref="FE314:GB314" si="185">FE261/(8760*FE$274)</f>
        <v>0</v>
      </c>
      <c r="FF314" s="49">
        <f t="shared" si="185"/>
        <v>0</v>
      </c>
      <c r="FG314" s="49">
        <f t="shared" si="185"/>
        <v>0</v>
      </c>
      <c r="FH314" s="49">
        <f t="shared" si="185"/>
        <v>0</v>
      </c>
      <c r="FI314" s="49">
        <f t="shared" si="185"/>
        <v>0</v>
      </c>
      <c r="FJ314" s="49">
        <f t="shared" si="185"/>
        <v>0</v>
      </c>
      <c r="FK314" s="49">
        <f t="shared" si="185"/>
        <v>0</v>
      </c>
      <c r="FL314" s="49">
        <f t="shared" si="185"/>
        <v>0</v>
      </c>
      <c r="FM314" s="49">
        <f t="shared" si="185"/>
        <v>0</v>
      </c>
      <c r="FN314" s="49">
        <f t="shared" si="185"/>
        <v>0</v>
      </c>
      <c r="FO314" s="49">
        <f t="shared" si="185"/>
        <v>0</v>
      </c>
      <c r="FP314" s="49">
        <f t="shared" si="185"/>
        <v>0</v>
      </c>
      <c r="FQ314" s="49">
        <f t="shared" si="185"/>
        <v>0</v>
      </c>
      <c r="FR314" s="49">
        <f t="shared" si="185"/>
        <v>0</v>
      </c>
      <c r="FS314" s="49">
        <f t="shared" si="185"/>
        <v>0</v>
      </c>
      <c r="FT314" s="49">
        <f t="shared" si="185"/>
        <v>0</v>
      </c>
      <c r="FU314" s="49">
        <f t="shared" si="185"/>
        <v>0</v>
      </c>
      <c r="FV314" s="49">
        <f t="shared" si="185"/>
        <v>0</v>
      </c>
      <c r="FW314" s="49">
        <f t="shared" si="185"/>
        <v>0</v>
      </c>
      <c r="FX314" s="49">
        <f t="shared" si="185"/>
        <v>0</v>
      </c>
      <c r="FY314" s="49">
        <f t="shared" si="185"/>
        <v>0</v>
      </c>
      <c r="FZ314" s="49">
        <f t="shared" si="185"/>
        <v>0</v>
      </c>
      <c r="GA314" s="49">
        <f t="shared" si="185"/>
        <v>0</v>
      </c>
      <c r="GB314" s="49">
        <f t="shared" si="185"/>
        <v>0</v>
      </c>
      <c r="GC314" s="49"/>
      <c r="GD314" s="49">
        <f t="shared" ref="GD314:HA314" si="186">GD261/(8760*GD$274)</f>
        <v>0</v>
      </c>
      <c r="GE314" s="49">
        <f t="shared" si="186"/>
        <v>0</v>
      </c>
      <c r="GF314" s="49">
        <f t="shared" si="186"/>
        <v>0</v>
      </c>
      <c r="GG314" s="49">
        <f t="shared" si="186"/>
        <v>0</v>
      </c>
      <c r="GH314" s="49">
        <f t="shared" si="186"/>
        <v>0</v>
      </c>
      <c r="GI314" s="49">
        <f t="shared" si="186"/>
        <v>0</v>
      </c>
      <c r="GJ314" s="49">
        <f t="shared" si="186"/>
        <v>0</v>
      </c>
      <c r="GK314" s="49">
        <f t="shared" si="186"/>
        <v>0</v>
      </c>
      <c r="GL314" s="49">
        <f t="shared" si="186"/>
        <v>0</v>
      </c>
      <c r="GM314" s="49">
        <f t="shared" si="186"/>
        <v>0</v>
      </c>
      <c r="GN314" s="49">
        <f t="shared" si="186"/>
        <v>0</v>
      </c>
      <c r="GO314" s="49">
        <f t="shared" si="186"/>
        <v>0</v>
      </c>
      <c r="GP314" s="49">
        <f t="shared" si="186"/>
        <v>0</v>
      </c>
      <c r="GQ314" s="49">
        <f t="shared" si="186"/>
        <v>0</v>
      </c>
      <c r="GR314" s="49">
        <f t="shared" si="186"/>
        <v>0</v>
      </c>
      <c r="GS314" s="49">
        <f t="shared" si="186"/>
        <v>0</v>
      </c>
      <c r="GT314" s="49">
        <f t="shared" si="186"/>
        <v>0</v>
      </c>
      <c r="GU314" s="49">
        <f t="shared" si="186"/>
        <v>0</v>
      </c>
      <c r="GV314" s="49">
        <f t="shared" si="186"/>
        <v>0</v>
      </c>
      <c r="GW314" s="49">
        <f t="shared" si="186"/>
        <v>0</v>
      </c>
      <c r="GX314" s="49">
        <f t="shared" si="186"/>
        <v>0</v>
      </c>
      <c r="GY314" s="49">
        <f t="shared" si="186"/>
        <v>0</v>
      </c>
      <c r="GZ314" s="49">
        <f t="shared" si="186"/>
        <v>0</v>
      </c>
      <c r="HA314" s="49">
        <f t="shared" si="186"/>
        <v>0</v>
      </c>
    </row>
    <row r="315" spans="3:209">
      <c r="E315" s="5" t="s">
        <v>220</v>
      </c>
      <c r="F315" s="49"/>
      <c r="G315" s="49"/>
      <c r="H315" s="49">
        <f t="shared" ref="H315:AE315" si="187">H262/(8760*H$274)</f>
        <v>8.6103109339534907</v>
      </c>
      <c r="I315" s="49">
        <f t="shared" si="187"/>
        <v>8.6103109339534907</v>
      </c>
      <c r="J315" s="49">
        <f t="shared" si="187"/>
        <v>8.6103109339534907</v>
      </c>
      <c r="K315" s="49">
        <f t="shared" si="187"/>
        <v>8.6103109339534907</v>
      </c>
      <c r="L315" s="49">
        <f t="shared" si="187"/>
        <v>8.6103109339534907</v>
      </c>
      <c r="M315" s="49">
        <f t="shared" si="187"/>
        <v>8.6103109339534907</v>
      </c>
      <c r="N315" s="49">
        <f t="shared" si="187"/>
        <v>8.6103109339534907</v>
      </c>
      <c r="O315" s="49">
        <f t="shared" si="187"/>
        <v>8.6103109339534907</v>
      </c>
      <c r="P315" s="49">
        <f t="shared" si="187"/>
        <v>8.6103109339534907</v>
      </c>
      <c r="Q315" s="49">
        <f t="shared" si="187"/>
        <v>8.6103109339534907</v>
      </c>
      <c r="R315" s="49">
        <f t="shared" si="187"/>
        <v>8.6103109339534907</v>
      </c>
      <c r="S315" s="49">
        <f t="shared" si="187"/>
        <v>8.6103109339534907</v>
      </c>
      <c r="T315" s="49">
        <f t="shared" si="187"/>
        <v>8.6103109339534907</v>
      </c>
      <c r="U315" s="49">
        <f t="shared" si="187"/>
        <v>8.6103109339534907</v>
      </c>
      <c r="V315" s="49">
        <f t="shared" si="187"/>
        <v>8.6103109339534907</v>
      </c>
      <c r="W315" s="49">
        <f t="shared" si="187"/>
        <v>8.6103109339534907</v>
      </c>
      <c r="X315" s="49">
        <f t="shared" si="187"/>
        <v>8.6103109339534907</v>
      </c>
      <c r="Y315" s="49">
        <f t="shared" si="187"/>
        <v>8.6103109339534907</v>
      </c>
      <c r="Z315" s="49">
        <f t="shared" si="187"/>
        <v>8.6103109339534907</v>
      </c>
      <c r="AA315" s="49">
        <f t="shared" si="187"/>
        <v>8.6103109339534907</v>
      </c>
      <c r="AB315" s="49">
        <f t="shared" si="187"/>
        <v>8.6103109339534907</v>
      </c>
      <c r="AC315" s="49">
        <f t="shared" si="187"/>
        <v>8.6103109339534907</v>
      </c>
      <c r="AD315" s="49">
        <f t="shared" si="187"/>
        <v>8.6103109339534907</v>
      </c>
      <c r="AE315" s="49">
        <f t="shared" si="187"/>
        <v>8.6103109339534907</v>
      </c>
      <c r="AF315" s="49"/>
      <c r="AG315" s="49">
        <f t="shared" ref="AG315:BD315" si="188">AG262/(8760*AG$274)</f>
        <v>6.2908327442329455</v>
      </c>
      <c r="AH315" s="49">
        <f t="shared" si="188"/>
        <v>6.2908327442329455</v>
      </c>
      <c r="AI315" s="49">
        <f t="shared" si="188"/>
        <v>6.2908327442329455</v>
      </c>
      <c r="AJ315" s="49">
        <f t="shared" si="188"/>
        <v>6.2908327442329455</v>
      </c>
      <c r="AK315" s="49">
        <f t="shared" si="188"/>
        <v>6.2908327442329455</v>
      </c>
      <c r="AL315" s="49">
        <f t="shared" si="188"/>
        <v>6.2908327442329455</v>
      </c>
      <c r="AM315" s="49">
        <f t="shared" si="188"/>
        <v>6.2908327442329455</v>
      </c>
      <c r="AN315" s="49">
        <f t="shared" si="188"/>
        <v>6.2908327442329455</v>
      </c>
      <c r="AO315" s="49">
        <f t="shared" si="188"/>
        <v>6.2908327442329455</v>
      </c>
      <c r="AP315" s="49">
        <f t="shared" si="188"/>
        <v>6.2908327442329455</v>
      </c>
      <c r="AQ315" s="49">
        <f t="shared" si="188"/>
        <v>6.2908327442329455</v>
      </c>
      <c r="AR315" s="49">
        <f t="shared" si="188"/>
        <v>6.2908327442329455</v>
      </c>
      <c r="AS315" s="49">
        <f t="shared" si="188"/>
        <v>6.2908327442329455</v>
      </c>
      <c r="AT315" s="49">
        <f t="shared" si="188"/>
        <v>6.2908327442329455</v>
      </c>
      <c r="AU315" s="49">
        <f t="shared" si="188"/>
        <v>6.2908327442329455</v>
      </c>
      <c r="AV315" s="49">
        <f t="shared" si="188"/>
        <v>6.2908327442329455</v>
      </c>
      <c r="AW315" s="49">
        <f t="shared" si="188"/>
        <v>6.2908327442329455</v>
      </c>
      <c r="AX315" s="49">
        <f t="shared" si="188"/>
        <v>6.2908327442329455</v>
      </c>
      <c r="AY315" s="49">
        <f t="shared" si="188"/>
        <v>6.2908327442329455</v>
      </c>
      <c r="AZ315" s="49">
        <f t="shared" si="188"/>
        <v>6.2908327442329455</v>
      </c>
      <c r="BA315" s="49">
        <f t="shared" si="188"/>
        <v>6.2908327442329455</v>
      </c>
      <c r="BB315" s="49">
        <f t="shared" si="188"/>
        <v>6.2908327442329455</v>
      </c>
      <c r="BC315" s="49">
        <f t="shared" si="188"/>
        <v>6.2908327442329455</v>
      </c>
      <c r="BD315" s="49">
        <f t="shared" si="188"/>
        <v>6.2908327442329455</v>
      </c>
      <c r="BE315" s="49"/>
      <c r="BF315" s="49"/>
      <c r="BG315" s="49">
        <f t="shared" ref="BG315:CD315" si="189">BG262/(8760*BG$274)</f>
        <v>8.6103109339534996</v>
      </c>
      <c r="BH315" s="49">
        <f t="shared" si="189"/>
        <v>8.6103109339534996</v>
      </c>
      <c r="BI315" s="49">
        <f t="shared" si="189"/>
        <v>8.6103109339534996</v>
      </c>
      <c r="BJ315" s="49">
        <f t="shared" si="189"/>
        <v>8.6103109339534996</v>
      </c>
      <c r="BK315" s="49">
        <f t="shared" si="189"/>
        <v>8.6103109339534996</v>
      </c>
      <c r="BL315" s="49">
        <f t="shared" si="189"/>
        <v>8.6103109339534996</v>
      </c>
      <c r="BM315" s="49">
        <f t="shared" si="189"/>
        <v>8.6103109339534996</v>
      </c>
      <c r="BN315" s="49">
        <f t="shared" si="189"/>
        <v>8.6103109339534996</v>
      </c>
      <c r="BO315" s="49">
        <f t="shared" si="189"/>
        <v>8.6103109339534996</v>
      </c>
      <c r="BP315" s="49">
        <f t="shared" si="189"/>
        <v>8.6103109339534996</v>
      </c>
      <c r="BQ315" s="49">
        <f t="shared" si="189"/>
        <v>8.6103109339534996</v>
      </c>
      <c r="BR315" s="49">
        <f t="shared" si="189"/>
        <v>8.6103109339534996</v>
      </c>
      <c r="BS315" s="49">
        <f t="shared" si="189"/>
        <v>8.6103109339534996</v>
      </c>
      <c r="BT315" s="49">
        <f t="shared" si="189"/>
        <v>8.6103109339534996</v>
      </c>
      <c r="BU315" s="49">
        <f t="shared" si="189"/>
        <v>8.6103109339534996</v>
      </c>
      <c r="BV315" s="49">
        <f t="shared" si="189"/>
        <v>8.6103109339534996</v>
      </c>
      <c r="BW315" s="49">
        <f t="shared" si="189"/>
        <v>8.6103109339534996</v>
      </c>
      <c r="BX315" s="49">
        <f t="shared" si="189"/>
        <v>8.6103109339534996</v>
      </c>
      <c r="BY315" s="49">
        <f t="shared" si="189"/>
        <v>8.6103109339534996</v>
      </c>
      <c r="BZ315" s="49">
        <f t="shared" si="189"/>
        <v>8.6103109339534996</v>
      </c>
      <c r="CA315" s="49">
        <f t="shared" si="189"/>
        <v>8.6103109339534996</v>
      </c>
      <c r="CB315" s="49">
        <f t="shared" si="189"/>
        <v>8.6103109339534996</v>
      </c>
      <c r="CC315" s="49">
        <f t="shared" si="189"/>
        <v>8.6103109339534996</v>
      </c>
      <c r="CD315" s="49">
        <f t="shared" si="189"/>
        <v>8.6103109339534996</v>
      </c>
      <c r="CE315" s="49"/>
      <c r="CF315" s="49">
        <f t="shared" ref="CF315:DC315" si="190">CF262/(8760*CF$274)</f>
        <v>0</v>
      </c>
      <c r="CG315" s="49">
        <f t="shared" si="190"/>
        <v>0</v>
      </c>
      <c r="CH315" s="49">
        <f t="shared" si="190"/>
        <v>0</v>
      </c>
      <c r="CI315" s="49">
        <f t="shared" si="190"/>
        <v>0</v>
      </c>
      <c r="CJ315" s="49">
        <f t="shared" si="190"/>
        <v>0</v>
      </c>
      <c r="CK315" s="49">
        <f t="shared" si="190"/>
        <v>0</v>
      </c>
      <c r="CL315" s="49">
        <f t="shared" si="190"/>
        <v>0</v>
      </c>
      <c r="CM315" s="49">
        <f t="shared" si="190"/>
        <v>0</v>
      </c>
      <c r="CN315" s="49">
        <f t="shared" si="190"/>
        <v>0</v>
      </c>
      <c r="CO315" s="49">
        <f t="shared" si="190"/>
        <v>0</v>
      </c>
      <c r="CP315" s="49">
        <f t="shared" si="190"/>
        <v>0</v>
      </c>
      <c r="CQ315" s="49">
        <f t="shared" si="190"/>
        <v>0</v>
      </c>
      <c r="CR315" s="49">
        <f t="shared" si="190"/>
        <v>0</v>
      </c>
      <c r="CS315" s="49">
        <f t="shared" si="190"/>
        <v>0</v>
      </c>
      <c r="CT315" s="49">
        <f t="shared" si="190"/>
        <v>0</v>
      </c>
      <c r="CU315" s="49">
        <f t="shared" si="190"/>
        <v>0</v>
      </c>
      <c r="CV315" s="49">
        <f t="shared" si="190"/>
        <v>0</v>
      </c>
      <c r="CW315" s="49">
        <f t="shared" si="190"/>
        <v>0</v>
      </c>
      <c r="CX315" s="49">
        <f t="shared" si="190"/>
        <v>0</v>
      </c>
      <c r="CY315" s="49">
        <f t="shared" si="190"/>
        <v>0</v>
      </c>
      <c r="CZ315" s="49">
        <f t="shared" si="190"/>
        <v>0</v>
      </c>
      <c r="DA315" s="49">
        <f t="shared" si="190"/>
        <v>0</v>
      </c>
      <c r="DB315" s="49">
        <f t="shared" si="190"/>
        <v>0</v>
      </c>
      <c r="DC315" s="49">
        <f t="shared" si="190"/>
        <v>0</v>
      </c>
      <c r="DD315" s="49"/>
      <c r="DE315" s="49"/>
      <c r="DF315" s="49">
        <f t="shared" ref="DF315:EC315" si="191">DF262/(8760*DF$274)</f>
        <v>4.4399656906732652</v>
      </c>
      <c r="DG315" s="49">
        <f t="shared" si="191"/>
        <v>4.4399656906732652</v>
      </c>
      <c r="DH315" s="49">
        <f t="shared" si="191"/>
        <v>4.4399656906732652</v>
      </c>
      <c r="DI315" s="49">
        <f t="shared" si="191"/>
        <v>4.4399656906732652</v>
      </c>
      <c r="DJ315" s="49">
        <f t="shared" si="191"/>
        <v>4.4399656906732652</v>
      </c>
      <c r="DK315" s="49">
        <f t="shared" si="191"/>
        <v>4.4399656906732652</v>
      </c>
      <c r="DL315" s="49">
        <f t="shared" si="191"/>
        <v>4.4399656906732652</v>
      </c>
      <c r="DM315" s="49">
        <f t="shared" si="191"/>
        <v>4.4399656906732652</v>
      </c>
      <c r="DN315" s="49">
        <f t="shared" si="191"/>
        <v>4.4399656906732652</v>
      </c>
      <c r="DO315" s="49">
        <f t="shared" si="191"/>
        <v>4.4399656906732652</v>
      </c>
      <c r="DP315" s="49">
        <f t="shared" si="191"/>
        <v>4.4399656906732652</v>
      </c>
      <c r="DQ315" s="49">
        <f t="shared" si="191"/>
        <v>4.4399656906732652</v>
      </c>
      <c r="DR315" s="49">
        <f t="shared" si="191"/>
        <v>4.4399656906732652</v>
      </c>
      <c r="DS315" s="49">
        <f t="shared" si="191"/>
        <v>4.4399656906732652</v>
      </c>
      <c r="DT315" s="49">
        <f t="shared" si="191"/>
        <v>4.4399656906732652</v>
      </c>
      <c r="DU315" s="49">
        <f t="shared" si="191"/>
        <v>4.4399656906732652</v>
      </c>
      <c r="DV315" s="49">
        <f t="shared" si="191"/>
        <v>4.4399656906732652</v>
      </c>
      <c r="DW315" s="49">
        <f t="shared" si="191"/>
        <v>4.4399656906732652</v>
      </c>
      <c r="DX315" s="49">
        <f t="shared" si="191"/>
        <v>4.4399656906732652</v>
      </c>
      <c r="DY315" s="49">
        <f t="shared" si="191"/>
        <v>4.4399656906732652</v>
      </c>
      <c r="DZ315" s="49">
        <f t="shared" si="191"/>
        <v>4.4399656906732652</v>
      </c>
      <c r="EA315" s="49">
        <f t="shared" si="191"/>
        <v>4.4399656906732652</v>
      </c>
      <c r="EB315" s="49">
        <f t="shared" si="191"/>
        <v>4.4399656906732652</v>
      </c>
      <c r="EC315" s="49">
        <f t="shared" si="191"/>
        <v>4.4399656906732652</v>
      </c>
      <c r="ED315" s="49"/>
      <c r="EE315" s="49">
        <f t="shared" ref="EE315:FB315" si="192">EE262/(8760*EE$274)</f>
        <v>3.6041309558260251</v>
      </c>
      <c r="EF315" s="49">
        <f t="shared" si="192"/>
        <v>3.6041309558260251</v>
      </c>
      <c r="EG315" s="49">
        <f t="shared" si="192"/>
        <v>3.6041309558260251</v>
      </c>
      <c r="EH315" s="49">
        <f t="shared" si="192"/>
        <v>3.6041309558260251</v>
      </c>
      <c r="EI315" s="49">
        <f t="shared" si="192"/>
        <v>3.6041309558260251</v>
      </c>
      <c r="EJ315" s="49">
        <f t="shared" si="192"/>
        <v>3.6041309558260251</v>
      </c>
      <c r="EK315" s="49">
        <f t="shared" si="192"/>
        <v>3.6041309558260251</v>
      </c>
      <c r="EL315" s="49">
        <f t="shared" si="192"/>
        <v>3.6041309558260251</v>
      </c>
      <c r="EM315" s="49">
        <f t="shared" si="192"/>
        <v>3.6041309558260251</v>
      </c>
      <c r="EN315" s="49">
        <f t="shared" si="192"/>
        <v>3.6041309558260251</v>
      </c>
      <c r="EO315" s="49">
        <f t="shared" si="192"/>
        <v>3.6041309558260251</v>
      </c>
      <c r="EP315" s="49">
        <f t="shared" si="192"/>
        <v>3.6041309558260251</v>
      </c>
      <c r="EQ315" s="49">
        <f t="shared" si="192"/>
        <v>3.6041309558260251</v>
      </c>
      <c r="ER315" s="49">
        <f t="shared" si="192"/>
        <v>3.6041309558260251</v>
      </c>
      <c r="ES315" s="49">
        <f t="shared" si="192"/>
        <v>3.6041309558260251</v>
      </c>
      <c r="ET315" s="49">
        <f t="shared" si="192"/>
        <v>3.6041309558260251</v>
      </c>
      <c r="EU315" s="49">
        <f t="shared" si="192"/>
        <v>3.6041309558260251</v>
      </c>
      <c r="EV315" s="49">
        <f t="shared" si="192"/>
        <v>3.6041309558260251</v>
      </c>
      <c r="EW315" s="49">
        <f t="shared" si="192"/>
        <v>3.6041309558260251</v>
      </c>
      <c r="EX315" s="49">
        <f t="shared" si="192"/>
        <v>3.6041309558260251</v>
      </c>
      <c r="EY315" s="49">
        <f t="shared" si="192"/>
        <v>3.6041309558260251</v>
      </c>
      <c r="EZ315" s="49">
        <f t="shared" si="192"/>
        <v>3.6041309558260251</v>
      </c>
      <c r="FA315" s="49">
        <f t="shared" si="192"/>
        <v>3.6041309558260251</v>
      </c>
      <c r="FB315" s="49">
        <f t="shared" si="192"/>
        <v>3.6041309558260251</v>
      </c>
      <c r="FC315" s="49"/>
      <c r="FD315" s="49"/>
      <c r="FE315" s="49">
        <f t="shared" ref="FE315:GB315" si="193">FE262/(8760*FE$274)</f>
        <v>3.2848865738303874</v>
      </c>
      <c r="FF315" s="49">
        <f t="shared" si="193"/>
        <v>3.2848865738303874</v>
      </c>
      <c r="FG315" s="49">
        <f t="shared" si="193"/>
        <v>3.2848865738303874</v>
      </c>
      <c r="FH315" s="49">
        <f t="shared" si="193"/>
        <v>3.2848865738303874</v>
      </c>
      <c r="FI315" s="49">
        <f t="shared" si="193"/>
        <v>3.2848865738303874</v>
      </c>
      <c r="FJ315" s="49">
        <f t="shared" si="193"/>
        <v>3.2848865738303874</v>
      </c>
      <c r="FK315" s="49">
        <f t="shared" si="193"/>
        <v>3.2848865738303874</v>
      </c>
      <c r="FL315" s="49">
        <f t="shared" si="193"/>
        <v>3.2848865738303874</v>
      </c>
      <c r="FM315" s="49">
        <f t="shared" si="193"/>
        <v>3.2848865738303874</v>
      </c>
      <c r="FN315" s="49">
        <f t="shared" si="193"/>
        <v>3.2848865738303874</v>
      </c>
      <c r="FO315" s="49">
        <f t="shared" si="193"/>
        <v>3.2848865738303874</v>
      </c>
      <c r="FP315" s="49">
        <f t="shared" si="193"/>
        <v>3.2848865738303874</v>
      </c>
      <c r="FQ315" s="49">
        <f t="shared" si="193"/>
        <v>3.2848865738303874</v>
      </c>
      <c r="FR315" s="49">
        <f t="shared" si="193"/>
        <v>3.2848865738303874</v>
      </c>
      <c r="FS315" s="49">
        <f t="shared" si="193"/>
        <v>3.2848865738303874</v>
      </c>
      <c r="FT315" s="49">
        <f t="shared" si="193"/>
        <v>3.2848865738303874</v>
      </c>
      <c r="FU315" s="49">
        <f t="shared" si="193"/>
        <v>3.2848865738303874</v>
      </c>
      <c r="FV315" s="49">
        <f t="shared" si="193"/>
        <v>3.2848865738303874</v>
      </c>
      <c r="FW315" s="49">
        <f t="shared" si="193"/>
        <v>3.2848865738303874</v>
      </c>
      <c r="FX315" s="49">
        <f t="shared" si="193"/>
        <v>3.2848865738303874</v>
      </c>
      <c r="FY315" s="49">
        <f t="shared" si="193"/>
        <v>3.2848865738303874</v>
      </c>
      <c r="FZ315" s="49">
        <f t="shared" si="193"/>
        <v>3.2848865738303874</v>
      </c>
      <c r="GA315" s="49">
        <f t="shared" si="193"/>
        <v>3.2848865738303874</v>
      </c>
      <c r="GB315" s="49">
        <f t="shared" si="193"/>
        <v>3.2848865738303874</v>
      </c>
      <c r="GC315" s="49"/>
      <c r="GD315" s="49">
        <f t="shared" ref="GD315:HA315" si="194">GD262/(8760*GD$274)</f>
        <v>0</v>
      </c>
      <c r="GE315" s="49">
        <f t="shared" si="194"/>
        <v>0</v>
      </c>
      <c r="GF315" s="49">
        <f t="shared" si="194"/>
        <v>0</v>
      </c>
      <c r="GG315" s="49">
        <f t="shared" si="194"/>
        <v>0</v>
      </c>
      <c r="GH315" s="49">
        <f t="shared" si="194"/>
        <v>0</v>
      </c>
      <c r="GI315" s="49">
        <f t="shared" si="194"/>
        <v>0</v>
      </c>
      <c r="GJ315" s="49">
        <f t="shared" si="194"/>
        <v>0</v>
      </c>
      <c r="GK315" s="49">
        <f t="shared" si="194"/>
        <v>0</v>
      </c>
      <c r="GL315" s="49">
        <f t="shared" si="194"/>
        <v>0</v>
      </c>
      <c r="GM315" s="49">
        <f t="shared" si="194"/>
        <v>0</v>
      </c>
      <c r="GN315" s="49">
        <f t="shared" si="194"/>
        <v>0</v>
      </c>
      <c r="GO315" s="49">
        <f t="shared" si="194"/>
        <v>0</v>
      </c>
      <c r="GP315" s="49">
        <f t="shared" si="194"/>
        <v>0</v>
      </c>
      <c r="GQ315" s="49">
        <f t="shared" si="194"/>
        <v>0</v>
      </c>
      <c r="GR315" s="49">
        <f t="shared" si="194"/>
        <v>0</v>
      </c>
      <c r="GS315" s="49">
        <f t="shared" si="194"/>
        <v>0</v>
      </c>
      <c r="GT315" s="49">
        <f t="shared" si="194"/>
        <v>0</v>
      </c>
      <c r="GU315" s="49">
        <f t="shared" si="194"/>
        <v>0</v>
      </c>
      <c r="GV315" s="49">
        <f t="shared" si="194"/>
        <v>0</v>
      </c>
      <c r="GW315" s="49">
        <f t="shared" si="194"/>
        <v>0</v>
      </c>
      <c r="GX315" s="49">
        <f t="shared" si="194"/>
        <v>0</v>
      </c>
      <c r="GY315" s="49">
        <f t="shared" si="194"/>
        <v>0</v>
      </c>
      <c r="GZ315" s="49">
        <f t="shared" si="194"/>
        <v>0</v>
      </c>
      <c r="HA315" s="49">
        <f t="shared" si="194"/>
        <v>0</v>
      </c>
    </row>
    <row r="316" spans="3:209">
      <c r="E316" s="5" t="s">
        <v>225</v>
      </c>
      <c r="F316" s="49"/>
      <c r="G316" s="49"/>
      <c r="H316" s="49">
        <f t="shared" ref="H316:AE316" si="195">H267/(8760*H$274)</f>
        <v>3.9133873339534935</v>
      </c>
      <c r="I316" s="49">
        <f t="shared" si="195"/>
        <v>3.9517091497674461</v>
      </c>
      <c r="J316" s="49">
        <f t="shared" si="195"/>
        <v>3.9041430362790721</v>
      </c>
      <c r="K316" s="49">
        <f t="shared" si="195"/>
        <v>3.9102418716279161</v>
      </c>
      <c r="L316" s="49">
        <f t="shared" si="195"/>
        <v>3.9379507534883738</v>
      </c>
      <c r="M316" s="49">
        <f t="shared" si="195"/>
        <v>3.9369903069767473</v>
      </c>
      <c r="N316" s="49">
        <f t="shared" si="195"/>
        <v>3.794315977674422</v>
      </c>
      <c r="O316" s="49">
        <f t="shared" si="195"/>
        <v>3.5019080372093012</v>
      </c>
      <c r="P316" s="49">
        <f t="shared" si="195"/>
        <v>3.3235050976744218</v>
      </c>
      <c r="Q316" s="49">
        <f t="shared" si="195"/>
        <v>3.2328869693023248</v>
      </c>
      <c r="R316" s="49">
        <f t="shared" si="195"/>
        <v>3.0814245544186143</v>
      </c>
      <c r="S316" s="49">
        <f t="shared" si="195"/>
        <v>3.0535956167441927</v>
      </c>
      <c r="T316" s="49">
        <f t="shared" si="195"/>
        <v>3.0655291646511689</v>
      </c>
      <c r="U316" s="49">
        <f t="shared" si="195"/>
        <v>4.1051885023255901</v>
      </c>
      <c r="V316" s="49">
        <f t="shared" si="195"/>
        <v>4.2724022399999999</v>
      </c>
      <c r="W316" s="49">
        <f t="shared" si="195"/>
        <v>3.9859490679069758</v>
      </c>
      <c r="X316" s="49">
        <f t="shared" si="195"/>
        <v>3.4658192595348916</v>
      </c>
      <c r="Y316" s="49">
        <f t="shared" si="195"/>
        <v>3.1463987609302411</v>
      </c>
      <c r="Z316" s="49">
        <f t="shared" si="195"/>
        <v>3.0889160372093012</v>
      </c>
      <c r="AA316" s="49">
        <f t="shared" si="195"/>
        <v>3.4400312706976748</v>
      </c>
      <c r="AB316" s="49">
        <f t="shared" si="195"/>
        <v>3.7266285097674454</v>
      </c>
      <c r="AC316" s="49">
        <f t="shared" si="195"/>
        <v>3.6315202939534941</v>
      </c>
      <c r="AD316" s="49">
        <f t="shared" si="195"/>
        <v>3.5896448260465177</v>
      </c>
      <c r="AE316" s="49">
        <f t="shared" si="195"/>
        <v>3.7157034306976748</v>
      </c>
      <c r="AF316" s="49"/>
      <c r="AG316" s="49">
        <f t="shared" ref="AG316:BD316" si="196">AG267/(8760*AG$274)</f>
        <v>3.7285013804651315</v>
      </c>
      <c r="AH316" s="49">
        <f t="shared" si="196"/>
        <v>3.8485812055813953</v>
      </c>
      <c r="AI316" s="49">
        <f t="shared" si="196"/>
        <v>3.8631799925581314</v>
      </c>
      <c r="AJ316" s="49">
        <f t="shared" si="196"/>
        <v>3.7613486511627898</v>
      </c>
      <c r="AK316" s="49">
        <f t="shared" si="196"/>
        <v>3.7104209748837365</v>
      </c>
      <c r="AL316" s="49">
        <f t="shared" si="196"/>
        <v>3.6709226120930261</v>
      </c>
      <c r="AM316" s="49">
        <f t="shared" si="196"/>
        <v>3.499266809302342</v>
      </c>
      <c r="AN316" s="49">
        <f t="shared" si="196"/>
        <v>3.1664000595348951</v>
      </c>
      <c r="AO316" s="49">
        <f t="shared" si="196"/>
        <v>3.1293508353488422</v>
      </c>
      <c r="AP316" s="49">
        <f t="shared" si="196"/>
        <v>3.1853448669767368</v>
      </c>
      <c r="AQ316" s="49">
        <f t="shared" si="196"/>
        <v>3.2222020018604738</v>
      </c>
      <c r="AR316" s="49">
        <f t="shared" si="196"/>
        <v>3.3410092353488419</v>
      </c>
      <c r="AS316" s="49">
        <f t="shared" si="196"/>
        <v>3.3833409153488421</v>
      </c>
      <c r="AT316" s="49">
        <f t="shared" si="196"/>
        <v>4.3860950958139471</v>
      </c>
      <c r="AU316" s="49">
        <f t="shared" si="196"/>
        <v>4.609807099534895</v>
      </c>
      <c r="AV316" s="49">
        <f t="shared" si="196"/>
        <v>4.3810767627907099</v>
      </c>
      <c r="AW316" s="49">
        <f t="shared" si="196"/>
        <v>3.9969461804651316</v>
      </c>
      <c r="AX316" s="49">
        <f t="shared" si="196"/>
        <v>3.6737319181395267</v>
      </c>
      <c r="AY316" s="49">
        <f t="shared" si="196"/>
        <v>3.6221079181395264</v>
      </c>
      <c r="AZ316" s="49">
        <f t="shared" si="196"/>
        <v>3.7558741060465262</v>
      </c>
      <c r="BA316" s="49">
        <f t="shared" si="196"/>
        <v>3.8904806846511577</v>
      </c>
      <c r="BB316" s="49">
        <f t="shared" si="196"/>
        <v>3.8072579944186051</v>
      </c>
      <c r="BC316" s="49">
        <f t="shared" si="196"/>
        <v>3.8728324800000005</v>
      </c>
      <c r="BD316" s="49">
        <f t="shared" si="196"/>
        <v>3.9974984372093161</v>
      </c>
      <c r="BE316" s="49"/>
      <c r="BF316" s="49"/>
      <c r="BG316" s="49">
        <f t="shared" ref="BG316:CD316" si="197">BG267/(8760*BG$274)</f>
        <v>6.0966983553488374</v>
      </c>
      <c r="BH316" s="49">
        <f t="shared" si="197"/>
        <v>6.3257888595348843</v>
      </c>
      <c r="BI316" s="49">
        <f t="shared" si="197"/>
        <v>6.4918260502325573</v>
      </c>
      <c r="BJ316" s="49">
        <f t="shared" si="197"/>
        <v>6.5264981693023261</v>
      </c>
      <c r="BK316" s="49">
        <f t="shared" si="197"/>
        <v>6.5991799590697671</v>
      </c>
      <c r="BL316" s="49">
        <f t="shared" si="197"/>
        <v>6.4250029841860474</v>
      </c>
      <c r="BM316" s="49">
        <f t="shared" si="197"/>
        <v>6.1528844762790706</v>
      </c>
      <c r="BN316" s="49">
        <f t="shared" si="197"/>
        <v>5.9637005246511627</v>
      </c>
      <c r="BO316" s="49">
        <f t="shared" si="197"/>
        <v>5.4834772688372091</v>
      </c>
      <c r="BP316" s="49">
        <f t="shared" si="197"/>
        <v>5.4183109730232557</v>
      </c>
      <c r="BQ316" s="49">
        <f t="shared" si="197"/>
        <v>5.2887707497674423</v>
      </c>
      <c r="BR316" s="49">
        <f t="shared" si="197"/>
        <v>5.3547534251162796</v>
      </c>
      <c r="BS316" s="49">
        <f t="shared" si="197"/>
        <v>5.4389845841860458</v>
      </c>
      <c r="BT316" s="49">
        <f t="shared" si="197"/>
        <v>5.7890193153488374</v>
      </c>
      <c r="BU316" s="49">
        <f t="shared" si="197"/>
        <v>6.0692055739534876</v>
      </c>
      <c r="BV316" s="49">
        <f t="shared" si="197"/>
        <v>6.2567807776744182</v>
      </c>
      <c r="BW316" s="49">
        <f t="shared" si="197"/>
        <v>6.4700239144186051</v>
      </c>
      <c r="BX316" s="49">
        <f t="shared" si="197"/>
        <v>6.5534146827906978</v>
      </c>
      <c r="BY316" s="49">
        <f t="shared" si="197"/>
        <v>7.7686916651162798</v>
      </c>
      <c r="BZ316" s="49">
        <f t="shared" si="197"/>
        <v>7.7779359627906981</v>
      </c>
      <c r="CA316" s="49">
        <f t="shared" si="197"/>
        <v>7.8302802976744186</v>
      </c>
      <c r="CB316" s="49">
        <f t="shared" si="197"/>
        <v>7.0327015032558133</v>
      </c>
      <c r="CC316" s="49">
        <f t="shared" si="197"/>
        <v>6.5043118548837215</v>
      </c>
      <c r="CD316" s="49">
        <f t="shared" si="197"/>
        <v>6.4285806474418603</v>
      </c>
      <c r="CE316" s="49"/>
      <c r="CF316" s="49">
        <f t="shared" ref="CF316:DC316" si="198">CF267/(8760*CF$274)</f>
        <v>6.7856506493023474</v>
      </c>
      <c r="CG316" s="49">
        <f t="shared" si="198"/>
        <v>7.0135646065116521</v>
      </c>
      <c r="CH316" s="49">
        <f t="shared" si="198"/>
        <v>7.172134325581391</v>
      </c>
      <c r="CI316" s="49">
        <f t="shared" si="198"/>
        <v>7.070759196279087</v>
      </c>
      <c r="CJ316" s="49">
        <f t="shared" si="198"/>
        <v>7.1110739386046529</v>
      </c>
      <c r="CK316" s="49">
        <f t="shared" si="198"/>
        <v>7.145914135813956</v>
      </c>
      <c r="CL316" s="49">
        <f t="shared" si="198"/>
        <v>7.0586815813953478</v>
      </c>
      <c r="CM316" s="49">
        <f t="shared" si="198"/>
        <v>6.7389249265116522</v>
      </c>
      <c r="CN316" s="49">
        <f t="shared" si="198"/>
        <v>6.225302143255826</v>
      </c>
      <c r="CO316" s="49">
        <f t="shared" si="198"/>
        <v>6.0341012539534775</v>
      </c>
      <c r="CP316" s="49">
        <f t="shared" si="198"/>
        <v>5.9532316576744346</v>
      </c>
      <c r="CQ316" s="49">
        <f t="shared" si="198"/>
        <v>6.0567918027906957</v>
      </c>
      <c r="CR316" s="49">
        <f t="shared" si="198"/>
        <v>6.0778255813953477</v>
      </c>
      <c r="CS316" s="49">
        <f t="shared" si="198"/>
        <v>6.1799930790697823</v>
      </c>
      <c r="CT316" s="49">
        <f t="shared" si="198"/>
        <v>6.3073002641860434</v>
      </c>
      <c r="CU316" s="49">
        <f t="shared" si="198"/>
        <v>6.2454234976744347</v>
      </c>
      <c r="CV316" s="49">
        <f t="shared" si="198"/>
        <v>6.2463839441860438</v>
      </c>
      <c r="CW316" s="49">
        <f t="shared" si="198"/>
        <v>6.3354893693023486</v>
      </c>
      <c r="CX316" s="49">
        <f t="shared" si="198"/>
        <v>7.6317319925581311</v>
      </c>
      <c r="CY316" s="49">
        <f t="shared" si="198"/>
        <v>7.8281192930232608</v>
      </c>
      <c r="CZ316" s="49">
        <f t="shared" si="198"/>
        <v>7.8058849562790877</v>
      </c>
      <c r="DA316" s="49">
        <f t="shared" si="198"/>
        <v>6.7936463665116529</v>
      </c>
      <c r="DB316" s="49">
        <f t="shared" si="198"/>
        <v>6.3177931423256082</v>
      </c>
      <c r="DC316" s="49">
        <f t="shared" si="198"/>
        <v>6.2926054325581307</v>
      </c>
      <c r="DD316" s="49"/>
      <c r="DE316" s="49"/>
      <c r="DF316" s="49">
        <f t="shared" ref="DF316:EC316" si="199">DF267/(8760*DF$274)</f>
        <v>10.239560372093029</v>
      </c>
      <c r="DG316" s="49">
        <f t="shared" si="199"/>
        <v>10.440293693023264</v>
      </c>
      <c r="DH316" s="49">
        <f t="shared" si="199"/>
        <v>10.607243307906984</v>
      </c>
      <c r="DI316" s="49">
        <f t="shared" si="199"/>
        <v>10.700118485581411</v>
      </c>
      <c r="DJ316" s="49">
        <f t="shared" si="199"/>
        <v>10.556555743255824</v>
      </c>
      <c r="DK316" s="49">
        <f t="shared" si="199"/>
        <v>10.513023505116294</v>
      </c>
      <c r="DL316" s="49">
        <f t="shared" si="199"/>
        <v>10.352484870697692</v>
      </c>
      <c r="DM316" s="49">
        <f t="shared" si="199"/>
        <v>10.092612055813971</v>
      </c>
      <c r="DN316" s="49">
        <f t="shared" si="199"/>
        <v>9.8461374697674557</v>
      </c>
      <c r="DO316" s="49">
        <f t="shared" si="199"/>
        <v>10.501498146976765</v>
      </c>
      <c r="DP316" s="49">
        <f t="shared" si="199"/>
        <v>10.323575430697691</v>
      </c>
      <c r="DQ316" s="49">
        <f t="shared" si="199"/>
        <v>10.252142221395369</v>
      </c>
      <c r="DR316" s="49">
        <f t="shared" si="199"/>
        <v>9.6114523646511767</v>
      </c>
      <c r="DS316" s="49">
        <f t="shared" si="199"/>
        <v>9.3165712744186191</v>
      </c>
      <c r="DT316" s="49">
        <f t="shared" si="199"/>
        <v>9.5155757916279118</v>
      </c>
      <c r="DU316" s="49">
        <f t="shared" si="199"/>
        <v>9.598342269767457</v>
      </c>
      <c r="DV316" s="49">
        <f t="shared" si="199"/>
        <v>9.9171384781395435</v>
      </c>
      <c r="DW316" s="49">
        <f t="shared" si="199"/>
        <v>10.182101659534897</v>
      </c>
      <c r="DX316" s="49">
        <f t="shared" si="199"/>
        <v>10.536050210232574</v>
      </c>
      <c r="DY316" s="49">
        <f t="shared" si="199"/>
        <v>10.502122437209309</v>
      </c>
      <c r="DZ316" s="49">
        <f t="shared" si="199"/>
        <v>10.520466965581411</v>
      </c>
      <c r="EA316" s="49">
        <f t="shared" si="199"/>
        <v>10.227842924651176</v>
      </c>
      <c r="EB316" s="49">
        <f t="shared" si="199"/>
        <v>9.9568769525581473</v>
      </c>
      <c r="EC316" s="49">
        <f t="shared" si="199"/>
        <v>9.9653048706976914</v>
      </c>
      <c r="ED316" s="49"/>
      <c r="EE316" s="49">
        <f t="shared" ref="EE316:FB316" si="200">EE267/(8760*EE$274)</f>
        <v>9.1103634083721179</v>
      </c>
      <c r="EF316" s="49">
        <f t="shared" si="200"/>
        <v>9.3364044948837357</v>
      </c>
      <c r="EG316" s="49">
        <f t="shared" si="200"/>
        <v>9.45218632186047</v>
      </c>
      <c r="EH316" s="49">
        <f t="shared" si="200"/>
        <v>9.3460809934883819</v>
      </c>
      <c r="EI316" s="49">
        <f t="shared" si="200"/>
        <v>9.1955790251162934</v>
      </c>
      <c r="EJ316" s="49">
        <f t="shared" si="200"/>
        <v>9.0290616111627937</v>
      </c>
      <c r="EK316" s="49">
        <f t="shared" si="200"/>
        <v>8.7335802418604711</v>
      </c>
      <c r="EL316" s="49">
        <f t="shared" si="200"/>
        <v>8.3804720818604714</v>
      </c>
      <c r="EM316" s="49">
        <f t="shared" si="200"/>
        <v>8.0816291497674406</v>
      </c>
      <c r="EN316" s="49">
        <f t="shared" si="200"/>
        <v>8.5423313302325585</v>
      </c>
      <c r="EO316" s="49">
        <f t="shared" si="200"/>
        <v>8.5157269618604694</v>
      </c>
      <c r="EP316" s="49">
        <f t="shared" si="200"/>
        <v>8.4461186009302338</v>
      </c>
      <c r="EQ316" s="49">
        <f t="shared" si="200"/>
        <v>7.8561883423255878</v>
      </c>
      <c r="ER316" s="49">
        <f t="shared" si="200"/>
        <v>7.7002598511627944</v>
      </c>
      <c r="ES316" s="49">
        <f t="shared" si="200"/>
        <v>8.0420347423255869</v>
      </c>
      <c r="ET316" s="49">
        <f t="shared" si="200"/>
        <v>8.2405590362790893</v>
      </c>
      <c r="EU316" s="49">
        <f t="shared" si="200"/>
        <v>8.3958152148837364</v>
      </c>
      <c r="EV316" s="49">
        <f t="shared" si="200"/>
        <v>8.3578295553488537</v>
      </c>
      <c r="EW316" s="49">
        <f t="shared" si="200"/>
        <v>8.7250562790697632</v>
      </c>
      <c r="EX316" s="49">
        <f t="shared" si="200"/>
        <v>8.9554193748837339</v>
      </c>
      <c r="EY316" s="49">
        <f t="shared" si="200"/>
        <v>9.0178724093023241</v>
      </c>
      <c r="EZ316" s="49">
        <f t="shared" si="200"/>
        <v>9.1059213432558224</v>
      </c>
      <c r="FA316" s="49">
        <f t="shared" si="200"/>
        <v>9.0324952074418832</v>
      </c>
      <c r="FB316" s="49">
        <f t="shared" si="200"/>
        <v>9.2294827869767637</v>
      </c>
      <c r="FC316" s="49"/>
      <c r="FD316" s="49"/>
      <c r="FE316" s="49">
        <f t="shared" ref="FE316:GB316" si="201">FE267/(8760*FE$274)</f>
        <v>5.9497740502325573</v>
      </c>
      <c r="FF316" s="49">
        <f t="shared" si="201"/>
        <v>5.9612753972093078</v>
      </c>
      <c r="FG316" s="49">
        <f t="shared" si="201"/>
        <v>6.018133830697673</v>
      </c>
      <c r="FH316" s="49">
        <f t="shared" si="201"/>
        <v>5.886408591627923</v>
      </c>
      <c r="FI316" s="49">
        <f t="shared" si="201"/>
        <v>5.665121715348846</v>
      </c>
      <c r="FJ316" s="49">
        <f t="shared" si="201"/>
        <v>5.4919051869767506</v>
      </c>
      <c r="FK316" s="49">
        <f t="shared" si="201"/>
        <v>5.4126203274418661</v>
      </c>
      <c r="FL316" s="49">
        <f t="shared" si="201"/>
        <v>5.0530051423255964</v>
      </c>
      <c r="FM316" s="49">
        <f t="shared" si="201"/>
        <v>4.8197607069767496</v>
      </c>
      <c r="FN316" s="49">
        <f t="shared" si="201"/>
        <v>5.775813175813961</v>
      </c>
      <c r="FO316" s="49">
        <f t="shared" si="201"/>
        <v>5.811589808372096</v>
      </c>
      <c r="FP316" s="49">
        <f t="shared" si="201"/>
        <v>5.8813182251162885</v>
      </c>
      <c r="FQ316" s="49">
        <f t="shared" si="201"/>
        <v>5.4678460018604804</v>
      </c>
      <c r="FR316" s="49">
        <f t="shared" si="201"/>
        <v>5.3336236018604612</v>
      </c>
      <c r="FS316" s="49">
        <f t="shared" si="201"/>
        <v>5.4957949953488461</v>
      </c>
      <c r="FT316" s="49">
        <f t="shared" si="201"/>
        <v>5.6381571795348853</v>
      </c>
      <c r="FU316" s="49">
        <f t="shared" si="201"/>
        <v>5.7538669730232694</v>
      </c>
      <c r="FV316" s="49">
        <f t="shared" si="201"/>
        <v>5.7371552037209419</v>
      </c>
      <c r="FW316" s="49">
        <f t="shared" si="201"/>
        <v>5.6908376706976735</v>
      </c>
      <c r="FX316" s="49">
        <f t="shared" si="201"/>
        <v>5.9040808074418658</v>
      </c>
      <c r="FY316" s="49">
        <f t="shared" si="201"/>
        <v>6.0211352260465194</v>
      </c>
      <c r="FZ316" s="49">
        <f t="shared" si="201"/>
        <v>5.9991650120930391</v>
      </c>
      <c r="GA316" s="49">
        <f t="shared" si="201"/>
        <v>5.7308642790697686</v>
      </c>
      <c r="GB316" s="49">
        <f t="shared" si="201"/>
        <v>5.5550305339534995</v>
      </c>
      <c r="GC316" s="49"/>
      <c r="GD316" s="49">
        <f t="shared" ref="GD316:HA316" si="202">GD267/(8760*GD$274)</f>
        <v>4.9318208037209175</v>
      </c>
      <c r="GE316" s="49">
        <f t="shared" si="202"/>
        <v>5.0658751255814174</v>
      </c>
      <c r="GF316" s="49">
        <f t="shared" si="202"/>
        <v>5.0126423776744176</v>
      </c>
      <c r="GG316" s="49">
        <f t="shared" si="202"/>
        <v>5.0533653097674591</v>
      </c>
      <c r="GH316" s="49">
        <f t="shared" si="202"/>
        <v>4.9818120446511669</v>
      </c>
      <c r="GI316" s="49">
        <f t="shared" si="202"/>
        <v>4.8998139237209175</v>
      </c>
      <c r="GJ316" s="49">
        <f t="shared" si="202"/>
        <v>4.6441670734883758</v>
      </c>
      <c r="GK316" s="49">
        <f t="shared" si="202"/>
        <v>4.0307058753488425</v>
      </c>
      <c r="GL316" s="49">
        <f t="shared" si="202"/>
        <v>3.4629379200000043</v>
      </c>
      <c r="GM316" s="49">
        <f t="shared" si="202"/>
        <v>4.3092833860465003</v>
      </c>
      <c r="GN316" s="49">
        <f t="shared" si="202"/>
        <v>4.3780273451162923</v>
      </c>
      <c r="GO316" s="49">
        <f t="shared" si="202"/>
        <v>4.4727273711627928</v>
      </c>
      <c r="GP316" s="49">
        <f t="shared" si="202"/>
        <v>4.2599404465116253</v>
      </c>
      <c r="GQ316" s="49">
        <f t="shared" si="202"/>
        <v>4.384078158139542</v>
      </c>
      <c r="GR316" s="49">
        <f t="shared" si="202"/>
        <v>4.5425758437209174</v>
      </c>
      <c r="GS316" s="49">
        <f t="shared" si="202"/>
        <v>4.6631358920930426</v>
      </c>
      <c r="GT316" s="49">
        <f t="shared" si="202"/>
        <v>4.9914885432558345</v>
      </c>
      <c r="GU316" s="49">
        <f t="shared" si="202"/>
        <v>4.9911523869767507</v>
      </c>
      <c r="GV316" s="49">
        <f t="shared" si="202"/>
        <v>4.9920888223255835</v>
      </c>
      <c r="GW316" s="49">
        <f t="shared" si="202"/>
        <v>5.4270510362790834</v>
      </c>
      <c r="GX316" s="49">
        <f t="shared" si="202"/>
        <v>5.6170513674418761</v>
      </c>
      <c r="GY316" s="49">
        <f t="shared" si="202"/>
        <v>5.8302464818604598</v>
      </c>
      <c r="GZ316" s="49">
        <f t="shared" si="202"/>
        <v>5.6705722493023334</v>
      </c>
      <c r="HA316" s="49">
        <f t="shared" si="202"/>
        <v>5.6564056632558337</v>
      </c>
    </row>
    <row r="317" spans="3:209">
      <c r="E317" s="5" t="s">
        <v>226</v>
      </c>
      <c r="F317" s="49"/>
      <c r="G317" s="49"/>
      <c r="H317" s="49">
        <f t="shared" ref="H317:AE317" si="203">H268/(8760*H$274)</f>
        <v>1.7284127391627953</v>
      </c>
      <c r="I317" s="49">
        <f t="shared" si="203"/>
        <v>1.7453382078139517</v>
      </c>
      <c r="J317" s="49">
        <f t="shared" si="203"/>
        <v>1.724329841023253</v>
      </c>
      <c r="K317" s="49">
        <f t="shared" si="203"/>
        <v>1.7270234933023252</v>
      </c>
      <c r="L317" s="49">
        <f t="shared" si="203"/>
        <v>1.7392615827906988</v>
      </c>
      <c r="M317" s="49">
        <f t="shared" si="203"/>
        <v>1.7388373855813977</v>
      </c>
      <c r="N317" s="49">
        <f t="shared" si="203"/>
        <v>1.6758228901395422</v>
      </c>
      <c r="O317" s="49">
        <f t="shared" si="203"/>
        <v>1.5466760497674457</v>
      </c>
      <c r="P317" s="49">
        <f t="shared" si="203"/>
        <v>1.4678814181395421</v>
      </c>
      <c r="Q317" s="49">
        <f t="shared" si="203"/>
        <v>1.4278584114418675</v>
      </c>
      <c r="R317" s="49">
        <f t="shared" si="203"/>
        <v>1.3609625115348796</v>
      </c>
      <c r="S317" s="49">
        <f t="shared" si="203"/>
        <v>1.3486713973953495</v>
      </c>
      <c r="T317" s="49">
        <f t="shared" si="203"/>
        <v>1.3539420477209276</v>
      </c>
      <c r="U317" s="49">
        <f t="shared" si="203"/>
        <v>1.8131249218604699</v>
      </c>
      <c r="V317" s="49">
        <f t="shared" si="203"/>
        <v>1.8869776560000002</v>
      </c>
      <c r="W317" s="49">
        <f t="shared" si="203"/>
        <v>1.7604608383255784</v>
      </c>
      <c r="X317" s="49">
        <f t="shared" si="203"/>
        <v>1.5307368396279035</v>
      </c>
      <c r="Y317" s="49">
        <f t="shared" si="203"/>
        <v>1.3896594527441928</v>
      </c>
      <c r="Z317" s="49">
        <f t="shared" si="203"/>
        <v>1.3642712497674458</v>
      </c>
      <c r="AA317" s="49">
        <f t="shared" si="203"/>
        <v>1.5193471445581446</v>
      </c>
      <c r="AB317" s="49">
        <f t="shared" si="203"/>
        <v>1.6459275918139518</v>
      </c>
      <c r="AC317" s="49">
        <f t="shared" si="203"/>
        <v>1.6039214631627954</v>
      </c>
      <c r="AD317" s="49">
        <f t="shared" si="203"/>
        <v>1.5854264648372167</v>
      </c>
      <c r="AE317" s="49">
        <f t="shared" si="203"/>
        <v>1.6411023485581446</v>
      </c>
      <c r="AF317" s="49"/>
      <c r="AG317" s="49">
        <f t="shared" ref="AG317:BD317" si="204">AG268/(8760*AG$274)</f>
        <v>1.6467547763720973</v>
      </c>
      <c r="AH317" s="49">
        <f t="shared" si="204"/>
        <v>1.6997900324651185</v>
      </c>
      <c r="AI317" s="49">
        <f t="shared" si="204"/>
        <v>1.7062378300465157</v>
      </c>
      <c r="AJ317" s="49">
        <f t="shared" si="204"/>
        <v>1.6612623209302368</v>
      </c>
      <c r="AK317" s="49">
        <f t="shared" si="204"/>
        <v>1.6387692639069791</v>
      </c>
      <c r="AL317" s="49">
        <f t="shared" si="204"/>
        <v>1.6213241536744212</v>
      </c>
      <c r="AM317" s="49">
        <f t="shared" si="204"/>
        <v>1.545509507441863</v>
      </c>
      <c r="AN317" s="49">
        <f t="shared" si="204"/>
        <v>1.3984933596279079</v>
      </c>
      <c r="AO317" s="49">
        <f t="shared" si="204"/>
        <v>1.3821299522790711</v>
      </c>
      <c r="AP317" s="49">
        <f t="shared" si="204"/>
        <v>1.4068606495813973</v>
      </c>
      <c r="AQ317" s="49">
        <f t="shared" si="204"/>
        <v>1.4231392174883737</v>
      </c>
      <c r="AR317" s="49">
        <f t="shared" si="204"/>
        <v>1.475612412279071</v>
      </c>
      <c r="AS317" s="49">
        <f t="shared" si="204"/>
        <v>1.4943089042790738</v>
      </c>
      <c r="AT317" s="49">
        <f t="shared" si="204"/>
        <v>1.9371920006511685</v>
      </c>
      <c r="AU317" s="49">
        <f t="shared" si="204"/>
        <v>2.0359981356279131</v>
      </c>
      <c r="AV317" s="49">
        <f t="shared" si="204"/>
        <v>1.9349755702325633</v>
      </c>
      <c r="AW317" s="49">
        <f t="shared" si="204"/>
        <v>1.7653178963720972</v>
      </c>
      <c r="AX317" s="49">
        <f t="shared" si="204"/>
        <v>1.6225649305116316</v>
      </c>
      <c r="AY317" s="49">
        <f t="shared" si="204"/>
        <v>1.5997643305116316</v>
      </c>
      <c r="AZ317" s="49">
        <f t="shared" si="204"/>
        <v>1.6588443968372106</v>
      </c>
      <c r="BA317" s="49">
        <f t="shared" si="204"/>
        <v>1.7182956357209342</v>
      </c>
      <c r="BB317" s="49">
        <f t="shared" si="204"/>
        <v>1.6815389475348894</v>
      </c>
      <c r="BC317" s="49">
        <f t="shared" si="204"/>
        <v>1.7105010120000055</v>
      </c>
      <c r="BD317" s="49">
        <f t="shared" si="204"/>
        <v>1.7655618097674473</v>
      </c>
      <c r="BE317" s="49"/>
      <c r="BF317" s="49"/>
      <c r="BG317" s="49">
        <f t="shared" ref="BG317:CD317" si="205">BG268/(8760*BG$274)</f>
        <v>2.6927084402790697</v>
      </c>
      <c r="BH317" s="49">
        <f t="shared" si="205"/>
        <v>2.7938900796279071</v>
      </c>
      <c r="BI317" s="49">
        <f t="shared" si="205"/>
        <v>2.8672231721860464</v>
      </c>
      <c r="BJ317" s="49">
        <f t="shared" si="205"/>
        <v>2.8825366914418606</v>
      </c>
      <c r="BK317" s="49">
        <f t="shared" si="205"/>
        <v>2.9146378152558139</v>
      </c>
      <c r="BL317" s="49">
        <f t="shared" si="205"/>
        <v>2.8377096513488369</v>
      </c>
      <c r="BM317" s="49">
        <f t="shared" si="205"/>
        <v>2.717523977023256</v>
      </c>
      <c r="BN317" s="49">
        <f t="shared" si="205"/>
        <v>2.6339677317209302</v>
      </c>
      <c r="BO317" s="49">
        <f t="shared" si="205"/>
        <v>2.4218691270697672</v>
      </c>
      <c r="BP317" s="49">
        <f t="shared" si="205"/>
        <v>2.3930873464186049</v>
      </c>
      <c r="BQ317" s="49">
        <f t="shared" si="205"/>
        <v>2.3358737478139533</v>
      </c>
      <c r="BR317" s="49">
        <f t="shared" si="205"/>
        <v>2.3650160960930235</v>
      </c>
      <c r="BS317" s="49">
        <f t="shared" si="205"/>
        <v>2.4022181913488372</v>
      </c>
      <c r="BT317" s="49">
        <f t="shared" si="205"/>
        <v>2.5568168642790696</v>
      </c>
      <c r="BU317" s="49">
        <f t="shared" si="205"/>
        <v>2.6805657951627908</v>
      </c>
      <c r="BV317" s="49">
        <f t="shared" si="205"/>
        <v>2.7634115101395347</v>
      </c>
      <c r="BW317" s="49">
        <f t="shared" si="205"/>
        <v>2.8575938955348836</v>
      </c>
      <c r="BX317" s="49">
        <f t="shared" si="205"/>
        <v>2.894424818232558</v>
      </c>
      <c r="BY317" s="49">
        <f t="shared" si="205"/>
        <v>3.4311721520930232</v>
      </c>
      <c r="BZ317" s="49">
        <f t="shared" si="205"/>
        <v>3.4352550502325578</v>
      </c>
      <c r="CA317" s="49">
        <f t="shared" si="205"/>
        <v>3.4583737981395348</v>
      </c>
      <c r="CB317" s="49">
        <f t="shared" si="205"/>
        <v>3.1061098306046513</v>
      </c>
      <c r="CC317" s="49">
        <f t="shared" si="205"/>
        <v>2.8727377359069766</v>
      </c>
      <c r="CD317" s="49">
        <f t="shared" si="205"/>
        <v>2.8392897859534885</v>
      </c>
      <c r="CE317" s="49"/>
      <c r="CF317" s="49">
        <f t="shared" ref="CF317:DC317" si="206">CF268/(8760*CF$274)</f>
        <v>2.9969957034418653</v>
      </c>
      <c r="CG317" s="49">
        <f t="shared" si="206"/>
        <v>3.0976577012093087</v>
      </c>
      <c r="CH317" s="49">
        <f t="shared" si="206"/>
        <v>3.1676926604651263</v>
      </c>
      <c r="CI317" s="49">
        <f t="shared" si="206"/>
        <v>3.1229186450232653</v>
      </c>
      <c r="CJ317" s="49">
        <f t="shared" si="206"/>
        <v>3.1407243228837305</v>
      </c>
      <c r="CK317" s="49">
        <f t="shared" si="206"/>
        <v>3.1561120766511697</v>
      </c>
      <c r="CL317" s="49">
        <f t="shared" si="206"/>
        <v>3.1175843651162829</v>
      </c>
      <c r="CM317" s="49">
        <f t="shared" si="206"/>
        <v>2.9763585092093088</v>
      </c>
      <c r="CN317" s="49">
        <f t="shared" si="206"/>
        <v>2.7495084466046609</v>
      </c>
      <c r="CO317" s="49">
        <f t="shared" si="206"/>
        <v>2.6650613871627957</v>
      </c>
      <c r="CP317" s="49">
        <f t="shared" si="206"/>
        <v>2.629343982139539</v>
      </c>
      <c r="CQ317" s="49">
        <f t="shared" si="206"/>
        <v>2.6750830462325608</v>
      </c>
      <c r="CR317" s="49">
        <f t="shared" si="206"/>
        <v>2.6843729651162826</v>
      </c>
      <c r="CS317" s="49">
        <f t="shared" si="206"/>
        <v>2.7294969432558172</v>
      </c>
      <c r="CT317" s="49">
        <f t="shared" si="206"/>
        <v>2.7857242833488476</v>
      </c>
      <c r="CU317" s="49">
        <f t="shared" si="206"/>
        <v>2.7583953781395389</v>
      </c>
      <c r="CV317" s="49">
        <f t="shared" si="206"/>
        <v>2.7588195753488391</v>
      </c>
      <c r="CW317" s="49">
        <f t="shared" si="206"/>
        <v>2.798174471441865</v>
      </c>
      <c r="CX317" s="49">
        <f t="shared" si="206"/>
        <v>3.3706816300465174</v>
      </c>
      <c r="CY317" s="49">
        <f t="shared" si="206"/>
        <v>3.4574193544186129</v>
      </c>
      <c r="CZ317" s="49">
        <f t="shared" si="206"/>
        <v>3.4475991890232653</v>
      </c>
      <c r="DA317" s="49">
        <f t="shared" si="206"/>
        <v>3.0005271452093041</v>
      </c>
      <c r="DB317" s="49">
        <f t="shared" si="206"/>
        <v>2.7903586378604737</v>
      </c>
      <c r="DC317" s="49">
        <f t="shared" si="206"/>
        <v>2.7792340660465218</v>
      </c>
      <c r="DD317" s="49"/>
      <c r="DE317" s="49"/>
      <c r="DF317" s="49">
        <f t="shared" ref="DF317:EC317" si="207">DF268/(8760*DF$274)</f>
        <v>4.5224724976744266</v>
      </c>
      <c r="DG317" s="49">
        <f t="shared" si="207"/>
        <v>4.6111297144186025</v>
      </c>
      <c r="DH317" s="49">
        <f t="shared" si="207"/>
        <v>4.6848657943255878</v>
      </c>
      <c r="DI317" s="49">
        <f t="shared" si="207"/>
        <v>4.7258856644651175</v>
      </c>
      <c r="DJ317" s="49">
        <f t="shared" si="207"/>
        <v>4.6624787866046615</v>
      </c>
      <c r="DK317" s="49">
        <f t="shared" si="207"/>
        <v>4.6432520480930295</v>
      </c>
      <c r="DL317" s="49">
        <f t="shared" si="207"/>
        <v>4.5723474845581471</v>
      </c>
      <c r="DM317" s="49">
        <f t="shared" si="207"/>
        <v>4.4575703246511624</v>
      </c>
      <c r="DN317" s="49">
        <f t="shared" si="207"/>
        <v>4.3487107158139562</v>
      </c>
      <c r="DO317" s="49">
        <f t="shared" si="207"/>
        <v>4.6381616815813969</v>
      </c>
      <c r="DP317" s="49">
        <f t="shared" si="207"/>
        <v>4.5595791485581474</v>
      </c>
      <c r="DQ317" s="49">
        <f t="shared" si="207"/>
        <v>4.5280294811162793</v>
      </c>
      <c r="DR317" s="49">
        <f t="shared" si="207"/>
        <v>4.2450581277209416</v>
      </c>
      <c r="DS317" s="49">
        <f t="shared" si="207"/>
        <v>4.1148189795348822</v>
      </c>
      <c r="DT317" s="49">
        <f t="shared" si="207"/>
        <v>4.2027126413023232</v>
      </c>
      <c r="DU317" s="49">
        <f t="shared" si="207"/>
        <v>4.2392678358139557</v>
      </c>
      <c r="DV317" s="49">
        <f t="shared" si="207"/>
        <v>4.3800694945116323</v>
      </c>
      <c r="DW317" s="49">
        <f t="shared" si="207"/>
        <v>4.4970948996279114</v>
      </c>
      <c r="DX317" s="49">
        <f t="shared" si="207"/>
        <v>4.6534221761860595</v>
      </c>
      <c r="DY317" s="49">
        <f t="shared" si="207"/>
        <v>4.638437409767441</v>
      </c>
      <c r="DZ317" s="49">
        <f t="shared" si="207"/>
        <v>4.6465395764651181</v>
      </c>
      <c r="EA317" s="49">
        <f t="shared" si="207"/>
        <v>4.5172972917209417</v>
      </c>
      <c r="EB317" s="49">
        <f t="shared" si="207"/>
        <v>4.3976206540465146</v>
      </c>
      <c r="EC317" s="49">
        <f t="shared" si="207"/>
        <v>4.4013429845581475</v>
      </c>
      <c r="ED317" s="49"/>
      <c r="EE317" s="49">
        <f t="shared" ref="EE317:FB317" si="208">EE268/(8760*EE$274)</f>
        <v>4.0237438386976763</v>
      </c>
      <c r="EF317" s="49">
        <f t="shared" si="208"/>
        <v>4.1235786519069704</v>
      </c>
      <c r="EG317" s="49">
        <f t="shared" si="208"/>
        <v>4.1747156254883819</v>
      </c>
      <c r="EH317" s="49">
        <f t="shared" si="208"/>
        <v>4.1278524387907058</v>
      </c>
      <c r="EI317" s="49">
        <f t="shared" si="208"/>
        <v>4.0613807360930299</v>
      </c>
      <c r="EJ317" s="49">
        <f t="shared" si="208"/>
        <v>3.9878355449302356</v>
      </c>
      <c r="EK317" s="49">
        <f t="shared" si="208"/>
        <v>3.8573312734883825</v>
      </c>
      <c r="EL317" s="49">
        <f t="shared" si="208"/>
        <v>3.7013751694883825</v>
      </c>
      <c r="EM317" s="49">
        <f t="shared" si="208"/>
        <v>3.5693862078139706</v>
      </c>
      <c r="EN317" s="49">
        <f t="shared" si="208"/>
        <v>3.7728630041860591</v>
      </c>
      <c r="EO317" s="49">
        <f t="shared" si="208"/>
        <v>3.7611127414883825</v>
      </c>
      <c r="EP317" s="49">
        <f t="shared" si="208"/>
        <v>3.7303690487441763</v>
      </c>
      <c r="EQ317" s="49">
        <f t="shared" si="208"/>
        <v>3.4698165178604703</v>
      </c>
      <c r="ER317" s="49">
        <f t="shared" si="208"/>
        <v>3.4009481009302354</v>
      </c>
      <c r="ES317" s="49">
        <f t="shared" si="208"/>
        <v>3.5518986778604704</v>
      </c>
      <c r="ET317" s="49">
        <f t="shared" si="208"/>
        <v>3.6395802410232645</v>
      </c>
      <c r="EU317" s="49">
        <f t="shared" si="208"/>
        <v>3.7081517199069705</v>
      </c>
      <c r="EV317" s="49">
        <f t="shared" si="208"/>
        <v>3.6913747202790885</v>
      </c>
      <c r="EW317" s="49">
        <f t="shared" si="208"/>
        <v>3.8535665232558234</v>
      </c>
      <c r="EX317" s="49">
        <f t="shared" si="208"/>
        <v>3.9553102239069706</v>
      </c>
      <c r="EY317" s="49">
        <f t="shared" si="208"/>
        <v>3.9828936474418528</v>
      </c>
      <c r="EZ317" s="49">
        <f t="shared" si="208"/>
        <v>4.0217819266046471</v>
      </c>
      <c r="FA317" s="49">
        <f t="shared" si="208"/>
        <v>3.9893520499534998</v>
      </c>
      <c r="FB317" s="49">
        <f t="shared" si="208"/>
        <v>4.0763548975814121</v>
      </c>
      <c r="FC317" s="49"/>
      <c r="FD317" s="49"/>
      <c r="FE317" s="49">
        <f t="shared" ref="FE317:GB317" si="209">FE268/(8760*FE$274)</f>
        <v>2.6278168721860578</v>
      </c>
      <c r="FF317" s="49">
        <f t="shared" si="209"/>
        <v>2.6328966337674422</v>
      </c>
      <c r="FG317" s="49">
        <f t="shared" si="209"/>
        <v>2.6580091085581348</v>
      </c>
      <c r="FH317" s="49">
        <f t="shared" si="209"/>
        <v>2.5998304613023269</v>
      </c>
      <c r="FI317" s="49">
        <f t="shared" si="209"/>
        <v>2.5020954242790769</v>
      </c>
      <c r="FJ317" s="49">
        <f t="shared" si="209"/>
        <v>2.4255914575814037</v>
      </c>
      <c r="FK317" s="49">
        <f t="shared" si="209"/>
        <v>2.3905739779535002</v>
      </c>
      <c r="FL317" s="49">
        <f t="shared" si="209"/>
        <v>2.2317439378604615</v>
      </c>
      <c r="FM317" s="49">
        <f t="shared" si="209"/>
        <v>2.1287276455814039</v>
      </c>
      <c r="FN317" s="49">
        <f t="shared" si="209"/>
        <v>2.5509841526511732</v>
      </c>
      <c r="FO317" s="49">
        <f t="shared" si="209"/>
        <v>2.5667854986976733</v>
      </c>
      <c r="FP317" s="49">
        <f t="shared" si="209"/>
        <v>2.5975822160930191</v>
      </c>
      <c r="FQ317" s="49">
        <f t="shared" si="209"/>
        <v>2.4149653174883654</v>
      </c>
      <c r="FR317" s="49">
        <f t="shared" si="209"/>
        <v>2.3556837574883849</v>
      </c>
      <c r="FS317" s="49">
        <f t="shared" si="209"/>
        <v>2.4273094562790769</v>
      </c>
      <c r="FT317" s="49">
        <f t="shared" si="209"/>
        <v>2.4901860876279041</v>
      </c>
      <c r="FU317" s="49">
        <f t="shared" si="209"/>
        <v>2.5412912464186155</v>
      </c>
      <c r="FV317" s="49">
        <f t="shared" si="209"/>
        <v>2.5339102149767498</v>
      </c>
      <c r="FW317" s="49">
        <f t="shared" si="209"/>
        <v>2.5134533045581344</v>
      </c>
      <c r="FX317" s="49">
        <f t="shared" si="209"/>
        <v>2.6076356899534998</v>
      </c>
      <c r="FY317" s="49">
        <f t="shared" si="209"/>
        <v>2.6593347248372114</v>
      </c>
      <c r="FZ317" s="49">
        <f t="shared" si="209"/>
        <v>2.6496312136744229</v>
      </c>
      <c r="GA317" s="49">
        <f t="shared" si="209"/>
        <v>2.5311317232558079</v>
      </c>
      <c r="GB317" s="49">
        <f t="shared" si="209"/>
        <v>2.4534718191627887</v>
      </c>
      <c r="GC317" s="49"/>
      <c r="GD317" s="49">
        <f t="shared" ref="GD317:HA317" si="210">GD268/(8760*GD$274)</f>
        <v>2.1782208549767463</v>
      </c>
      <c r="GE317" s="49">
        <f t="shared" si="210"/>
        <v>2.237428180465121</v>
      </c>
      <c r="GF317" s="49">
        <f t="shared" si="210"/>
        <v>2.2139170501395378</v>
      </c>
      <c r="GG317" s="49">
        <f t="shared" si="210"/>
        <v>2.2319030118139547</v>
      </c>
      <c r="GH317" s="49">
        <f t="shared" si="210"/>
        <v>2.2003003197209337</v>
      </c>
      <c r="GI317" s="49">
        <f t="shared" si="210"/>
        <v>2.164084482976746</v>
      </c>
      <c r="GJ317" s="49">
        <f t="shared" si="210"/>
        <v>2.0511737907907004</v>
      </c>
      <c r="GK317" s="49">
        <f t="shared" si="210"/>
        <v>1.780228428279071</v>
      </c>
      <c r="GL317" s="49">
        <f t="shared" si="210"/>
        <v>1.5294642480000002</v>
      </c>
      <c r="GM317" s="49">
        <f t="shared" si="210"/>
        <v>1.9032668288372128</v>
      </c>
      <c r="GN317" s="49">
        <f t="shared" si="210"/>
        <v>1.9336287440930253</v>
      </c>
      <c r="GO317" s="49">
        <f t="shared" si="210"/>
        <v>1.9754545889302335</v>
      </c>
      <c r="GP317" s="49">
        <f t="shared" si="210"/>
        <v>1.8814736972093045</v>
      </c>
      <c r="GQ317" s="49">
        <f t="shared" si="210"/>
        <v>1.9363011865116295</v>
      </c>
      <c r="GR317" s="49">
        <f t="shared" si="210"/>
        <v>2.0063043309767461</v>
      </c>
      <c r="GS317" s="49">
        <f t="shared" si="210"/>
        <v>2.0595516856744212</v>
      </c>
      <c r="GT317" s="49">
        <f t="shared" si="210"/>
        <v>2.2045741066046545</v>
      </c>
      <c r="GU317" s="49">
        <f t="shared" si="210"/>
        <v>2.2044256375814002</v>
      </c>
      <c r="GV317" s="49">
        <f t="shared" si="210"/>
        <v>2.2048392298604669</v>
      </c>
      <c r="GW317" s="49">
        <f t="shared" si="210"/>
        <v>2.3969475410232586</v>
      </c>
      <c r="GX317" s="49">
        <f t="shared" si="210"/>
        <v>2.4808643539534923</v>
      </c>
      <c r="GY317" s="49">
        <f t="shared" si="210"/>
        <v>2.5750255294883755</v>
      </c>
      <c r="GZ317" s="49">
        <f t="shared" si="210"/>
        <v>2.5045027434418632</v>
      </c>
      <c r="HA317" s="49">
        <f t="shared" si="210"/>
        <v>2.4982458346046545</v>
      </c>
    </row>
    <row r="318" spans="3:209">
      <c r="E318" s="5" t="s">
        <v>224</v>
      </c>
      <c r="F318" s="49"/>
      <c r="G318" s="49"/>
      <c r="H318" s="49">
        <f t="shared" ref="H318:AE318" si="211">H266/(8760*H$274)</f>
        <v>0</v>
      </c>
      <c r="I318" s="49">
        <f t="shared" si="211"/>
        <v>0</v>
      </c>
      <c r="J318" s="49">
        <f t="shared" si="211"/>
        <v>0</v>
      </c>
      <c r="K318" s="49">
        <f t="shared" si="211"/>
        <v>0</v>
      </c>
      <c r="L318" s="49">
        <f t="shared" si="211"/>
        <v>0.26431278221238436</v>
      </c>
      <c r="M318" s="49">
        <f t="shared" si="211"/>
        <v>2.9104510004889881</v>
      </c>
      <c r="N318" s="49">
        <f t="shared" si="211"/>
        <v>13.042691851643132</v>
      </c>
      <c r="O318" s="49">
        <f t="shared" si="211"/>
        <v>31.231505406623011</v>
      </c>
      <c r="P318" s="49">
        <f t="shared" si="211"/>
        <v>49.257757569353856</v>
      </c>
      <c r="Q318" s="49">
        <f t="shared" si="211"/>
        <v>65.237692947245421</v>
      </c>
      <c r="R318" s="49">
        <f t="shared" si="211"/>
        <v>75.151680077324457</v>
      </c>
      <c r="S318" s="49">
        <f t="shared" si="211"/>
        <v>74.801119445335431</v>
      </c>
      <c r="T318" s="49">
        <f t="shared" si="211"/>
        <v>77.79887193425445</v>
      </c>
      <c r="U318" s="49">
        <f t="shared" si="211"/>
        <v>68.089441222755653</v>
      </c>
      <c r="V318" s="49">
        <f t="shared" si="211"/>
        <v>57.866286407788074</v>
      </c>
      <c r="W318" s="49">
        <f t="shared" si="211"/>
        <v>40.757301952803495</v>
      </c>
      <c r="X318" s="49">
        <f t="shared" si="211"/>
        <v>21.924564660748192</v>
      </c>
      <c r="Y318" s="49">
        <f t="shared" si="211"/>
        <v>7.6921642495340121</v>
      </c>
      <c r="Z318" s="49">
        <f t="shared" si="211"/>
        <v>1.4769003525443736</v>
      </c>
      <c r="AA318" s="49">
        <f t="shared" si="211"/>
        <v>0</v>
      </c>
      <c r="AB318" s="49">
        <f t="shared" si="211"/>
        <v>0</v>
      </c>
      <c r="AC318" s="49">
        <f t="shared" si="211"/>
        <v>0</v>
      </c>
      <c r="AD318" s="49">
        <f t="shared" si="211"/>
        <v>0</v>
      </c>
      <c r="AE318" s="49">
        <f t="shared" si="211"/>
        <v>0</v>
      </c>
      <c r="AF318" s="49"/>
      <c r="AG318" s="49">
        <f t="shared" ref="AG318:BD318" si="212">AG266/(8760*AG$274)</f>
        <v>0</v>
      </c>
      <c r="AH318" s="49">
        <f t="shared" si="212"/>
        <v>0</v>
      </c>
      <c r="AI318" s="49">
        <f t="shared" si="212"/>
        <v>0</v>
      </c>
      <c r="AJ318" s="49">
        <f t="shared" si="212"/>
        <v>0</v>
      </c>
      <c r="AK318" s="49">
        <f t="shared" si="212"/>
        <v>0.25904458894505394</v>
      </c>
      <c r="AL318" s="49">
        <f t="shared" si="212"/>
        <v>3.0487787037083423</v>
      </c>
      <c r="AM318" s="49">
        <f t="shared" si="212"/>
        <v>13.151367152757816</v>
      </c>
      <c r="AN318" s="49">
        <f t="shared" si="212"/>
        <v>30.913758092699211</v>
      </c>
      <c r="AO318" s="49">
        <f t="shared" si="212"/>
        <v>46.402246298652635</v>
      </c>
      <c r="AP318" s="49">
        <f t="shared" si="212"/>
        <v>59.991776611444735</v>
      </c>
      <c r="AQ318" s="49">
        <f t="shared" si="212"/>
        <v>69.439603897268682</v>
      </c>
      <c r="AR318" s="49">
        <f t="shared" si="212"/>
        <v>73.24323943628184</v>
      </c>
      <c r="AS318" s="49">
        <f t="shared" si="212"/>
        <v>66.93344910009553</v>
      </c>
      <c r="AT318" s="49">
        <f t="shared" si="212"/>
        <v>63.189569924715002</v>
      </c>
      <c r="AU318" s="49">
        <f t="shared" si="212"/>
        <v>52.121697949282371</v>
      </c>
      <c r="AV318" s="49">
        <f t="shared" si="212"/>
        <v>36.540790581439474</v>
      </c>
      <c r="AW318" s="49">
        <f t="shared" si="212"/>
        <v>19.549061056604739</v>
      </c>
      <c r="AX318" s="49">
        <f t="shared" si="212"/>
        <v>6.7494586942970001</v>
      </c>
      <c r="AY318" s="49">
        <f t="shared" si="212"/>
        <v>1.182634128612021</v>
      </c>
      <c r="AZ318" s="49">
        <f t="shared" si="212"/>
        <v>0</v>
      </c>
      <c r="BA318" s="49">
        <f t="shared" si="212"/>
        <v>0</v>
      </c>
      <c r="BB318" s="49">
        <f t="shared" si="212"/>
        <v>0</v>
      </c>
      <c r="BC318" s="49">
        <f t="shared" si="212"/>
        <v>0</v>
      </c>
      <c r="BD318" s="49">
        <f t="shared" si="212"/>
        <v>0</v>
      </c>
      <c r="BE318" s="49"/>
      <c r="BF318" s="49"/>
      <c r="BG318" s="49">
        <f t="shared" ref="BG318:CD318" si="213">BG266/(8760*BG$274)</f>
        <v>0</v>
      </c>
      <c r="BH318" s="49">
        <f t="shared" si="213"/>
        <v>0</v>
      </c>
      <c r="BI318" s="49">
        <f t="shared" si="213"/>
        <v>0</v>
      </c>
      <c r="BJ318" s="49">
        <f t="shared" si="213"/>
        <v>0</v>
      </c>
      <c r="BK318" s="49">
        <f t="shared" si="213"/>
        <v>0</v>
      </c>
      <c r="BL318" s="49">
        <f t="shared" si="213"/>
        <v>0.1955252301218042</v>
      </c>
      <c r="BM318" s="49">
        <f t="shared" si="213"/>
        <v>3.9368455687727439</v>
      </c>
      <c r="BN318" s="49">
        <f t="shared" si="213"/>
        <v>18.782313156496581</v>
      </c>
      <c r="BO318" s="49">
        <f t="shared" si="213"/>
        <v>42.420545827203725</v>
      </c>
      <c r="BP318" s="49">
        <f t="shared" si="213"/>
        <v>64.430003659459771</v>
      </c>
      <c r="BQ318" s="49">
        <f t="shared" si="213"/>
        <v>76.084150285642096</v>
      </c>
      <c r="BR318" s="49">
        <f t="shared" si="213"/>
        <v>79.54294494535651</v>
      </c>
      <c r="BS318" s="49">
        <f t="shared" si="213"/>
        <v>71.735783562786978</v>
      </c>
      <c r="BT318" s="49">
        <f t="shared" si="213"/>
        <v>59.979132947603027</v>
      </c>
      <c r="BU318" s="49">
        <f t="shared" si="213"/>
        <v>42.411213599130228</v>
      </c>
      <c r="BV318" s="49">
        <f t="shared" si="213"/>
        <v>21.306530330586394</v>
      </c>
      <c r="BW318" s="49">
        <f t="shared" si="213"/>
        <v>3.8033344993978142</v>
      </c>
      <c r="BX318" s="49">
        <f t="shared" si="213"/>
        <v>0.14148861917975047</v>
      </c>
      <c r="BY318" s="49">
        <f t="shared" si="213"/>
        <v>0</v>
      </c>
      <c r="BZ318" s="49">
        <f t="shared" si="213"/>
        <v>0</v>
      </c>
      <c r="CA318" s="49">
        <f t="shared" si="213"/>
        <v>0</v>
      </c>
      <c r="CB318" s="49">
        <f t="shared" si="213"/>
        <v>0</v>
      </c>
      <c r="CC318" s="49">
        <f t="shared" si="213"/>
        <v>0</v>
      </c>
      <c r="CD318" s="49">
        <f t="shared" si="213"/>
        <v>0</v>
      </c>
      <c r="CE318" s="49"/>
      <c r="CF318" s="49">
        <f t="shared" ref="CF318:DC318" si="214">CF266/(8760*CF$274)</f>
        <v>0</v>
      </c>
      <c r="CG318" s="49">
        <f t="shared" si="214"/>
        <v>0</v>
      </c>
      <c r="CH318" s="49">
        <f t="shared" si="214"/>
        <v>0</v>
      </c>
      <c r="CI318" s="49">
        <f t="shared" si="214"/>
        <v>0</v>
      </c>
      <c r="CJ318" s="49">
        <f t="shared" si="214"/>
        <v>0</v>
      </c>
      <c r="CK318" s="49">
        <f t="shared" si="214"/>
        <v>0.28598763451226178</v>
      </c>
      <c r="CL318" s="49">
        <f t="shared" si="214"/>
        <v>4.4454519987816523</v>
      </c>
      <c r="CM318" s="49">
        <f t="shared" si="214"/>
        <v>22.350836755979088</v>
      </c>
      <c r="CN318" s="49">
        <f t="shared" si="214"/>
        <v>48.763751560685655</v>
      </c>
      <c r="CO318" s="49">
        <f t="shared" si="214"/>
        <v>72.88409917525739</v>
      </c>
      <c r="CP318" s="49">
        <f t="shared" si="214"/>
        <v>85.107361194119562</v>
      </c>
      <c r="CQ318" s="49">
        <f t="shared" si="214"/>
        <v>83.668692872714786</v>
      </c>
      <c r="CR318" s="49">
        <f t="shared" si="214"/>
        <v>79.371954443879559</v>
      </c>
      <c r="CS318" s="49">
        <f t="shared" si="214"/>
        <v>66.525540421396514</v>
      </c>
      <c r="CT318" s="49">
        <f t="shared" si="214"/>
        <v>47.764902117199561</v>
      </c>
      <c r="CU318" s="49">
        <f t="shared" si="214"/>
        <v>22.388165668273349</v>
      </c>
      <c r="CV318" s="49">
        <f t="shared" si="214"/>
        <v>4.7481473319417393</v>
      </c>
      <c r="CW318" s="49">
        <f t="shared" si="214"/>
        <v>4.5456981906685651E-2</v>
      </c>
      <c r="CX318" s="49">
        <f t="shared" si="214"/>
        <v>0</v>
      </c>
      <c r="CY318" s="49">
        <f t="shared" si="214"/>
        <v>0</v>
      </c>
      <c r="CZ318" s="49">
        <f t="shared" si="214"/>
        <v>0</v>
      </c>
      <c r="DA318" s="49">
        <f t="shared" si="214"/>
        <v>0</v>
      </c>
      <c r="DB318" s="49">
        <f t="shared" si="214"/>
        <v>0</v>
      </c>
      <c r="DC318" s="49">
        <f t="shared" si="214"/>
        <v>0</v>
      </c>
      <c r="DD318" s="49"/>
      <c r="DE318" s="49"/>
      <c r="DF318" s="49">
        <f t="shared" ref="DF318:EC318" si="215">DF266/(8760*DF$274)</f>
        <v>0</v>
      </c>
      <c r="DG318" s="49">
        <f t="shared" si="215"/>
        <v>0</v>
      </c>
      <c r="DH318" s="49">
        <f t="shared" si="215"/>
        <v>0</v>
      </c>
      <c r="DI318" s="49">
        <f t="shared" si="215"/>
        <v>0</v>
      </c>
      <c r="DJ318" s="49">
        <f t="shared" si="215"/>
        <v>0</v>
      </c>
      <c r="DK318" s="49">
        <f t="shared" si="215"/>
        <v>0</v>
      </c>
      <c r="DL318" s="49">
        <f t="shared" si="215"/>
        <v>1.2086740553333986</v>
      </c>
      <c r="DM318" s="49">
        <f t="shared" si="215"/>
        <v>9.3356900291336764</v>
      </c>
      <c r="DN318" s="49">
        <f t="shared" si="215"/>
        <v>31.852249093322204</v>
      </c>
      <c r="DO318" s="49">
        <f t="shared" si="215"/>
        <v>59.567310753905446</v>
      </c>
      <c r="DP318" s="49">
        <f t="shared" si="215"/>
        <v>80.184460365509707</v>
      </c>
      <c r="DQ318" s="49">
        <f t="shared" si="215"/>
        <v>89.064978496345873</v>
      </c>
      <c r="DR318" s="49">
        <f t="shared" si="215"/>
        <v>86.923232153464411</v>
      </c>
      <c r="DS318" s="49">
        <f t="shared" si="215"/>
        <v>75.541526379106912</v>
      </c>
      <c r="DT318" s="49">
        <f t="shared" si="215"/>
        <v>55.215181035859416</v>
      </c>
      <c r="DU318" s="49">
        <f t="shared" si="215"/>
        <v>27.189446492311177</v>
      </c>
      <c r="DV318" s="49">
        <f t="shared" si="215"/>
        <v>7.4760178057657942</v>
      </c>
      <c r="DW318" s="49">
        <f t="shared" si="215"/>
        <v>0.4345506846509985</v>
      </c>
      <c r="DX318" s="49">
        <f t="shared" si="215"/>
        <v>0</v>
      </c>
      <c r="DY318" s="49">
        <f t="shared" si="215"/>
        <v>0</v>
      </c>
      <c r="DZ318" s="49">
        <f t="shared" si="215"/>
        <v>0</v>
      </c>
      <c r="EA318" s="49">
        <f t="shared" si="215"/>
        <v>0</v>
      </c>
      <c r="EB318" s="49">
        <f t="shared" si="215"/>
        <v>0</v>
      </c>
      <c r="EC318" s="49">
        <f t="shared" si="215"/>
        <v>0</v>
      </c>
      <c r="ED318" s="49"/>
      <c r="EE318" s="49">
        <f t="shared" ref="EE318:FB318" si="216">EE266/(8760*EE$274)</f>
        <v>0</v>
      </c>
      <c r="EF318" s="49">
        <f t="shared" si="216"/>
        <v>0</v>
      </c>
      <c r="EG318" s="49">
        <f t="shared" si="216"/>
        <v>0</v>
      </c>
      <c r="EH318" s="49">
        <f t="shared" si="216"/>
        <v>0</v>
      </c>
      <c r="EI318" s="49">
        <f t="shared" si="216"/>
        <v>0</v>
      </c>
      <c r="EJ318" s="49">
        <f t="shared" si="216"/>
        <v>0</v>
      </c>
      <c r="EK318" s="49">
        <f t="shared" si="216"/>
        <v>1.0735072680744471</v>
      </c>
      <c r="EL318" s="49">
        <f t="shared" si="216"/>
        <v>7.9137294063772057</v>
      </c>
      <c r="EM318" s="49">
        <f t="shared" si="216"/>
        <v>25.308550976066442</v>
      </c>
      <c r="EN318" s="49">
        <f t="shared" si="216"/>
        <v>48.13683656187353</v>
      </c>
      <c r="EO318" s="49">
        <f t="shared" si="216"/>
        <v>66.089334018861464</v>
      </c>
      <c r="EP318" s="49">
        <f t="shared" si="216"/>
        <v>75.83233064746382</v>
      </c>
      <c r="EQ318" s="49">
        <f t="shared" si="216"/>
        <v>73.242938396666773</v>
      </c>
      <c r="ER318" s="49">
        <f t="shared" si="216"/>
        <v>66.292234719557641</v>
      </c>
      <c r="ES318" s="49">
        <f t="shared" si="216"/>
        <v>45.988015788032939</v>
      </c>
      <c r="ET318" s="49">
        <f t="shared" si="216"/>
        <v>23.828339187754029</v>
      </c>
      <c r="EU318" s="49">
        <f t="shared" si="216"/>
        <v>5.4349692141940888</v>
      </c>
      <c r="EV318" s="49">
        <f t="shared" si="216"/>
        <v>0.37253652390413233</v>
      </c>
      <c r="EW318" s="49">
        <f t="shared" si="216"/>
        <v>0</v>
      </c>
      <c r="EX318" s="49">
        <f t="shared" si="216"/>
        <v>0</v>
      </c>
      <c r="EY318" s="49">
        <f t="shared" si="216"/>
        <v>0</v>
      </c>
      <c r="EZ318" s="49">
        <f t="shared" si="216"/>
        <v>0</v>
      </c>
      <c r="FA318" s="49">
        <f t="shared" si="216"/>
        <v>0</v>
      </c>
      <c r="FB318" s="49">
        <f t="shared" si="216"/>
        <v>0</v>
      </c>
      <c r="FC318" s="49"/>
      <c r="FD318" s="49"/>
      <c r="FE318" s="49">
        <f t="shared" ref="FE318:GB318" si="217">FE266/(8760*FE$274)</f>
        <v>0</v>
      </c>
      <c r="FF318" s="49">
        <f t="shared" si="217"/>
        <v>0</v>
      </c>
      <c r="FG318" s="49">
        <f t="shared" si="217"/>
        <v>0</v>
      </c>
      <c r="FH318" s="49">
        <f t="shared" si="217"/>
        <v>0</v>
      </c>
      <c r="FI318" s="49">
        <f t="shared" si="217"/>
        <v>0.21674852299876732</v>
      </c>
      <c r="FJ318" s="49">
        <f t="shared" si="217"/>
        <v>2.3779119210656345</v>
      </c>
      <c r="FK318" s="49">
        <f t="shared" si="217"/>
        <v>12.727202334833827</v>
      </c>
      <c r="FL318" s="49">
        <f t="shared" si="217"/>
        <v>33.749701788407307</v>
      </c>
      <c r="FM318" s="49">
        <f t="shared" si="217"/>
        <v>57.327425496443844</v>
      </c>
      <c r="FN318" s="49">
        <f t="shared" si="217"/>
        <v>74.839803035898271</v>
      </c>
      <c r="FO318" s="49">
        <f t="shared" si="217"/>
        <v>85.384769199595965</v>
      </c>
      <c r="FP318" s="49">
        <f t="shared" si="217"/>
        <v>91.929370435697692</v>
      </c>
      <c r="FQ318" s="49">
        <f t="shared" si="217"/>
        <v>88.374845178325373</v>
      </c>
      <c r="FR318" s="49">
        <f t="shared" si="217"/>
        <v>77.77900331964635</v>
      </c>
      <c r="FS318" s="49">
        <f t="shared" si="217"/>
        <v>59.956404456649807</v>
      </c>
      <c r="FT318" s="49">
        <f t="shared" si="217"/>
        <v>43.158694963860768</v>
      </c>
      <c r="FU318" s="49">
        <f t="shared" si="217"/>
        <v>19.647651530607693</v>
      </c>
      <c r="FV318" s="49">
        <f t="shared" si="217"/>
        <v>5.4009517376678655</v>
      </c>
      <c r="FW318" s="49">
        <f t="shared" si="217"/>
        <v>0.55120353557047497</v>
      </c>
      <c r="FX318" s="49">
        <f t="shared" si="217"/>
        <v>0</v>
      </c>
      <c r="FY318" s="49">
        <f t="shared" si="217"/>
        <v>0</v>
      </c>
      <c r="FZ318" s="49">
        <f t="shared" si="217"/>
        <v>0</v>
      </c>
      <c r="GA318" s="49">
        <f t="shared" si="217"/>
        <v>0</v>
      </c>
      <c r="GB318" s="49">
        <f t="shared" si="217"/>
        <v>0</v>
      </c>
      <c r="GC318" s="49"/>
      <c r="GD318" s="49">
        <f t="shared" ref="GD318:HA318" si="218">GD266/(8760*GD$274)</f>
        <v>0</v>
      </c>
      <c r="GE318" s="49">
        <f t="shared" si="218"/>
        <v>0</v>
      </c>
      <c r="GF318" s="49">
        <f t="shared" si="218"/>
        <v>0</v>
      </c>
      <c r="GG318" s="49">
        <f t="shared" si="218"/>
        <v>0</v>
      </c>
      <c r="GH318" s="49">
        <f t="shared" si="218"/>
        <v>0.26295810394364211</v>
      </c>
      <c r="GI318" s="49">
        <f t="shared" si="218"/>
        <v>2.8490389189726795</v>
      </c>
      <c r="GJ318" s="49">
        <f t="shared" si="218"/>
        <v>14.554362279751919</v>
      </c>
      <c r="GK318" s="49">
        <f t="shared" si="218"/>
        <v>39.522889010364004</v>
      </c>
      <c r="GL318" s="49">
        <f t="shared" si="218"/>
        <v>64.444754600607922</v>
      </c>
      <c r="GM318" s="49">
        <f t="shared" si="218"/>
        <v>85.051969904908347</v>
      </c>
      <c r="GN318" s="49">
        <f t="shared" si="218"/>
        <v>96.449480259067926</v>
      </c>
      <c r="GO318" s="49">
        <f t="shared" si="218"/>
        <v>99.203089619998337</v>
      </c>
      <c r="GP318" s="49">
        <f t="shared" si="218"/>
        <v>99.249148681135424</v>
      </c>
      <c r="GQ318" s="49">
        <f t="shared" si="218"/>
        <v>89.131357731514186</v>
      </c>
      <c r="GR318" s="49">
        <f t="shared" si="218"/>
        <v>75.831277008810005</v>
      </c>
      <c r="GS318" s="49">
        <f t="shared" si="218"/>
        <v>47.095540532633336</v>
      </c>
      <c r="GT318" s="49">
        <f t="shared" si="218"/>
        <v>22.715997809308963</v>
      </c>
      <c r="GU318" s="49">
        <f t="shared" si="218"/>
        <v>6.3793304873150847</v>
      </c>
      <c r="GV318" s="49">
        <f t="shared" si="218"/>
        <v>0.59063972517163754</v>
      </c>
      <c r="GW318" s="49">
        <f t="shared" si="218"/>
        <v>0</v>
      </c>
      <c r="GX318" s="49">
        <f t="shared" si="218"/>
        <v>0</v>
      </c>
      <c r="GY318" s="49">
        <f t="shared" si="218"/>
        <v>0</v>
      </c>
      <c r="GZ318" s="49">
        <f t="shared" si="218"/>
        <v>0</v>
      </c>
      <c r="HA318" s="49">
        <f t="shared" si="218"/>
        <v>0</v>
      </c>
    </row>
    <row r="319" spans="3:209">
      <c r="E319" s="5" t="s">
        <v>221</v>
      </c>
      <c r="F319" s="49"/>
      <c r="G319" s="49"/>
      <c r="H319" s="49">
        <f t="shared" ref="H319:AE319" si="219">H263/(8760*H$274)</f>
        <v>0</v>
      </c>
      <c r="I319" s="49">
        <f t="shared" si="219"/>
        <v>0</v>
      </c>
      <c r="J319" s="49">
        <f t="shared" si="219"/>
        <v>0</v>
      </c>
      <c r="K319" s="49">
        <f t="shared" si="219"/>
        <v>0</v>
      </c>
      <c r="L319" s="49">
        <f t="shared" si="219"/>
        <v>0</v>
      </c>
      <c r="M319" s="49">
        <f t="shared" si="219"/>
        <v>0</v>
      </c>
      <c r="N319" s="49">
        <f t="shared" si="219"/>
        <v>0</v>
      </c>
      <c r="O319" s="49">
        <f t="shared" si="219"/>
        <v>0</v>
      </c>
      <c r="P319" s="49">
        <f t="shared" si="219"/>
        <v>0</v>
      </c>
      <c r="Q319" s="49">
        <f t="shared" si="219"/>
        <v>0</v>
      </c>
      <c r="R319" s="49">
        <f t="shared" si="219"/>
        <v>0</v>
      </c>
      <c r="S319" s="49">
        <f t="shared" si="219"/>
        <v>0</v>
      </c>
      <c r="T319" s="49">
        <f t="shared" si="219"/>
        <v>0</v>
      </c>
      <c r="U319" s="49">
        <f t="shared" si="219"/>
        <v>0</v>
      </c>
      <c r="V319" s="49">
        <f t="shared" si="219"/>
        <v>0</v>
      </c>
      <c r="W319" s="49">
        <f t="shared" si="219"/>
        <v>0</v>
      </c>
      <c r="X319" s="49">
        <f t="shared" si="219"/>
        <v>0</v>
      </c>
      <c r="Y319" s="49">
        <f t="shared" si="219"/>
        <v>0</v>
      </c>
      <c r="Z319" s="49">
        <f t="shared" si="219"/>
        <v>0</v>
      </c>
      <c r="AA319" s="49">
        <f t="shared" si="219"/>
        <v>0</v>
      </c>
      <c r="AB319" s="49">
        <f t="shared" si="219"/>
        <v>0</v>
      </c>
      <c r="AC319" s="49">
        <f t="shared" si="219"/>
        <v>0</v>
      </c>
      <c r="AD319" s="49">
        <f t="shared" si="219"/>
        <v>0</v>
      </c>
      <c r="AE319" s="49">
        <f t="shared" si="219"/>
        <v>0</v>
      </c>
      <c r="AF319" s="49"/>
      <c r="AG319" s="49">
        <f t="shared" ref="AG319:BD319" si="220">AG263/(8760*AG$274)</f>
        <v>0</v>
      </c>
      <c r="AH319" s="49">
        <f t="shared" si="220"/>
        <v>0</v>
      </c>
      <c r="AI319" s="49">
        <f t="shared" si="220"/>
        <v>0</v>
      </c>
      <c r="AJ319" s="49">
        <f t="shared" si="220"/>
        <v>0</v>
      </c>
      <c r="AK319" s="49">
        <f t="shared" si="220"/>
        <v>0</v>
      </c>
      <c r="AL319" s="49">
        <f t="shared" si="220"/>
        <v>0</v>
      </c>
      <c r="AM319" s="49">
        <f t="shared" si="220"/>
        <v>0</v>
      </c>
      <c r="AN319" s="49">
        <f t="shared" si="220"/>
        <v>0</v>
      </c>
      <c r="AO319" s="49">
        <f t="shared" si="220"/>
        <v>0</v>
      </c>
      <c r="AP319" s="49">
        <f t="shared" si="220"/>
        <v>0</v>
      </c>
      <c r="AQ319" s="49">
        <f t="shared" si="220"/>
        <v>0</v>
      </c>
      <c r="AR319" s="49">
        <f t="shared" si="220"/>
        <v>0</v>
      </c>
      <c r="AS319" s="49">
        <f t="shared" si="220"/>
        <v>0</v>
      </c>
      <c r="AT319" s="49">
        <f t="shared" si="220"/>
        <v>0</v>
      </c>
      <c r="AU319" s="49">
        <f t="shared" si="220"/>
        <v>0</v>
      </c>
      <c r="AV319" s="49">
        <f t="shared" si="220"/>
        <v>0</v>
      </c>
      <c r="AW319" s="49">
        <f t="shared" si="220"/>
        <v>0</v>
      </c>
      <c r="AX319" s="49">
        <f t="shared" si="220"/>
        <v>0</v>
      </c>
      <c r="AY319" s="49">
        <f t="shared" si="220"/>
        <v>0</v>
      </c>
      <c r="AZ319" s="49">
        <f t="shared" si="220"/>
        <v>0</v>
      </c>
      <c r="BA319" s="49">
        <f t="shared" si="220"/>
        <v>0</v>
      </c>
      <c r="BB319" s="49">
        <f t="shared" si="220"/>
        <v>0</v>
      </c>
      <c r="BC319" s="49">
        <f t="shared" si="220"/>
        <v>0</v>
      </c>
      <c r="BD319" s="49">
        <f t="shared" si="220"/>
        <v>0</v>
      </c>
      <c r="BE319" s="49"/>
      <c r="BF319" s="49"/>
      <c r="BG319" s="49">
        <f t="shared" ref="BG319:CD319" si="221">BG263/(8760*BG$274)</f>
        <v>0</v>
      </c>
      <c r="BH319" s="49">
        <f t="shared" si="221"/>
        <v>0</v>
      </c>
      <c r="BI319" s="49">
        <f t="shared" si="221"/>
        <v>0</v>
      </c>
      <c r="BJ319" s="49">
        <f t="shared" si="221"/>
        <v>0</v>
      </c>
      <c r="BK319" s="49">
        <f t="shared" si="221"/>
        <v>0</v>
      </c>
      <c r="BL319" s="49">
        <f t="shared" si="221"/>
        <v>0</v>
      </c>
      <c r="BM319" s="49">
        <f t="shared" si="221"/>
        <v>0</v>
      </c>
      <c r="BN319" s="49">
        <f t="shared" si="221"/>
        <v>0</v>
      </c>
      <c r="BO319" s="49">
        <f t="shared" si="221"/>
        <v>0</v>
      </c>
      <c r="BP319" s="49">
        <f t="shared" si="221"/>
        <v>0</v>
      </c>
      <c r="BQ319" s="49">
        <f t="shared" si="221"/>
        <v>0</v>
      </c>
      <c r="BR319" s="49">
        <f t="shared" si="221"/>
        <v>0</v>
      </c>
      <c r="BS319" s="49">
        <f t="shared" si="221"/>
        <v>0</v>
      </c>
      <c r="BT319" s="49">
        <f t="shared" si="221"/>
        <v>0</v>
      </c>
      <c r="BU319" s="49">
        <f t="shared" si="221"/>
        <v>0</v>
      </c>
      <c r="BV319" s="49">
        <f t="shared" si="221"/>
        <v>0</v>
      </c>
      <c r="BW319" s="49">
        <f t="shared" si="221"/>
        <v>0</v>
      </c>
      <c r="BX319" s="49">
        <f t="shared" si="221"/>
        <v>0</v>
      </c>
      <c r="BY319" s="49">
        <f t="shared" si="221"/>
        <v>0</v>
      </c>
      <c r="BZ319" s="49">
        <f t="shared" si="221"/>
        <v>0</v>
      </c>
      <c r="CA319" s="49">
        <f t="shared" si="221"/>
        <v>0</v>
      </c>
      <c r="CB319" s="49">
        <f t="shared" si="221"/>
        <v>0</v>
      </c>
      <c r="CC319" s="49">
        <f t="shared" si="221"/>
        <v>0</v>
      </c>
      <c r="CD319" s="49">
        <f t="shared" si="221"/>
        <v>0</v>
      </c>
      <c r="CE319" s="49"/>
      <c r="CF319" s="49">
        <f t="shared" ref="CF319:DC319" si="222">CF263/(8760*CF$274)</f>
        <v>0</v>
      </c>
      <c r="CG319" s="49">
        <f t="shared" si="222"/>
        <v>0</v>
      </c>
      <c r="CH319" s="49">
        <f t="shared" si="222"/>
        <v>0</v>
      </c>
      <c r="CI319" s="49">
        <f t="shared" si="222"/>
        <v>0</v>
      </c>
      <c r="CJ319" s="49">
        <f t="shared" si="222"/>
        <v>0</v>
      </c>
      <c r="CK319" s="49">
        <f t="shared" si="222"/>
        <v>0</v>
      </c>
      <c r="CL319" s="49">
        <f t="shared" si="222"/>
        <v>0</v>
      </c>
      <c r="CM319" s="49">
        <f t="shared" si="222"/>
        <v>0</v>
      </c>
      <c r="CN319" s="49">
        <f t="shared" si="222"/>
        <v>0</v>
      </c>
      <c r="CO319" s="49">
        <f t="shared" si="222"/>
        <v>0</v>
      </c>
      <c r="CP319" s="49">
        <f t="shared" si="222"/>
        <v>0</v>
      </c>
      <c r="CQ319" s="49">
        <f t="shared" si="222"/>
        <v>0</v>
      </c>
      <c r="CR319" s="49">
        <f t="shared" si="222"/>
        <v>0</v>
      </c>
      <c r="CS319" s="49">
        <f t="shared" si="222"/>
        <v>0</v>
      </c>
      <c r="CT319" s="49">
        <f t="shared" si="222"/>
        <v>0</v>
      </c>
      <c r="CU319" s="49">
        <f t="shared" si="222"/>
        <v>0</v>
      </c>
      <c r="CV319" s="49">
        <f t="shared" si="222"/>
        <v>0</v>
      </c>
      <c r="CW319" s="49">
        <f t="shared" si="222"/>
        <v>0</v>
      </c>
      <c r="CX319" s="49">
        <f t="shared" si="222"/>
        <v>0</v>
      </c>
      <c r="CY319" s="49">
        <f t="shared" si="222"/>
        <v>0</v>
      </c>
      <c r="CZ319" s="49">
        <f t="shared" si="222"/>
        <v>0</v>
      </c>
      <c r="DA319" s="49">
        <f t="shared" si="222"/>
        <v>0</v>
      </c>
      <c r="DB319" s="49">
        <f t="shared" si="222"/>
        <v>0</v>
      </c>
      <c r="DC319" s="49">
        <f t="shared" si="222"/>
        <v>0</v>
      </c>
      <c r="DD319" s="49"/>
      <c r="DE319" s="49"/>
      <c r="DF319" s="49">
        <f t="shared" ref="DF319:EC319" si="223">DF263/(8760*DF$274)</f>
        <v>0</v>
      </c>
      <c r="DG319" s="49">
        <f t="shared" si="223"/>
        <v>0</v>
      </c>
      <c r="DH319" s="49">
        <f t="shared" si="223"/>
        <v>0</v>
      </c>
      <c r="DI319" s="49">
        <f t="shared" si="223"/>
        <v>0</v>
      </c>
      <c r="DJ319" s="49">
        <f t="shared" si="223"/>
        <v>0</v>
      </c>
      <c r="DK319" s="49">
        <f t="shared" si="223"/>
        <v>0</v>
      </c>
      <c r="DL319" s="49">
        <f t="shared" si="223"/>
        <v>0</v>
      </c>
      <c r="DM319" s="49">
        <f t="shared" si="223"/>
        <v>0</v>
      </c>
      <c r="DN319" s="49">
        <f t="shared" si="223"/>
        <v>0</v>
      </c>
      <c r="DO319" s="49">
        <f t="shared" si="223"/>
        <v>0</v>
      </c>
      <c r="DP319" s="49">
        <f t="shared" si="223"/>
        <v>0</v>
      </c>
      <c r="DQ319" s="49">
        <f t="shared" si="223"/>
        <v>0</v>
      </c>
      <c r="DR319" s="49">
        <f t="shared" si="223"/>
        <v>0</v>
      </c>
      <c r="DS319" s="49">
        <f t="shared" si="223"/>
        <v>0</v>
      </c>
      <c r="DT319" s="49">
        <f t="shared" si="223"/>
        <v>0</v>
      </c>
      <c r="DU319" s="49">
        <f t="shared" si="223"/>
        <v>0</v>
      </c>
      <c r="DV319" s="49">
        <f t="shared" si="223"/>
        <v>0</v>
      </c>
      <c r="DW319" s="49">
        <f t="shared" si="223"/>
        <v>0</v>
      </c>
      <c r="DX319" s="49">
        <f t="shared" si="223"/>
        <v>0</v>
      </c>
      <c r="DY319" s="49">
        <f t="shared" si="223"/>
        <v>0</v>
      </c>
      <c r="DZ319" s="49">
        <f t="shared" si="223"/>
        <v>0</v>
      </c>
      <c r="EA319" s="49">
        <f t="shared" si="223"/>
        <v>0</v>
      </c>
      <c r="EB319" s="49">
        <f t="shared" si="223"/>
        <v>0</v>
      </c>
      <c r="EC319" s="49">
        <f t="shared" si="223"/>
        <v>0</v>
      </c>
      <c r="ED319" s="49"/>
      <c r="EE319" s="49">
        <f t="shared" ref="EE319:FB319" si="224">EE263/(8760*EE$274)</f>
        <v>0</v>
      </c>
      <c r="EF319" s="49">
        <f t="shared" si="224"/>
        <v>0</v>
      </c>
      <c r="EG319" s="49">
        <f t="shared" si="224"/>
        <v>0</v>
      </c>
      <c r="EH319" s="49">
        <f t="shared" si="224"/>
        <v>0</v>
      </c>
      <c r="EI319" s="49">
        <f t="shared" si="224"/>
        <v>0</v>
      </c>
      <c r="EJ319" s="49">
        <f t="shared" si="224"/>
        <v>0</v>
      </c>
      <c r="EK319" s="49">
        <f t="shared" si="224"/>
        <v>0</v>
      </c>
      <c r="EL319" s="49">
        <f t="shared" si="224"/>
        <v>0</v>
      </c>
      <c r="EM319" s="49">
        <f t="shared" si="224"/>
        <v>0</v>
      </c>
      <c r="EN319" s="49">
        <f t="shared" si="224"/>
        <v>0</v>
      </c>
      <c r="EO319" s="49">
        <f t="shared" si="224"/>
        <v>0</v>
      </c>
      <c r="EP319" s="49">
        <f t="shared" si="224"/>
        <v>0</v>
      </c>
      <c r="EQ319" s="49">
        <f t="shared" si="224"/>
        <v>0</v>
      </c>
      <c r="ER319" s="49">
        <f t="shared" si="224"/>
        <v>0</v>
      </c>
      <c r="ES319" s="49">
        <f t="shared" si="224"/>
        <v>0</v>
      </c>
      <c r="ET319" s="49">
        <f t="shared" si="224"/>
        <v>0</v>
      </c>
      <c r="EU319" s="49">
        <f t="shared" si="224"/>
        <v>0</v>
      </c>
      <c r="EV319" s="49">
        <f t="shared" si="224"/>
        <v>0</v>
      </c>
      <c r="EW319" s="49">
        <f t="shared" si="224"/>
        <v>0</v>
      </c>
      <c r="EX319" s="49">
        <f t="shared" si="224"/>
        <v>0</v>
      </c>
      <c r="EY319" s="49">
        <f t="shared" si="224"/>
        <v>0</v>
      </c>
      <c r="EZ319" s="49">
        <f t="shared" si="224"/>
        <v>0</v>
      </c>
      <c r="FA319" s="49">
        <f t="shared" si="224"/>
        <v>0</v>
      </c>
      <c r="FB319" s="49">
        <f t="shared" si="224"/>
        <v>0</v>
      </c>
      <c r="FC319" s="49"/>
      <c r="FD319" s="49"/>
      <c r="FE319" s="49">
        <f t="shared" ref="FE319:GB319" si="225">FE263/(8760*FE$274)</f>
        <v>0</v>
      </c>
      <c r="FF319" s="49">
        <f t="shared" si="225"/>
        <v>0</v>
      </c>
      <c r="FG319" s="49">
        <f t="shared" si="225"/>
        <v>0</v>
      </c>
      <c r="FH319" s="49">
        <f t="shared" si="225"/>
        <v>0</v>
      </c>
      <c r="FI319" s="49">
        <f t="shared" si="225"/>
        <v>0</v>
      </c>
      <c r="FJ319" s="49">
        <f t="shared" si="225"/>
        <v>0</v>
      </c>
      <c r="FK319" s="49">
        <f t="shared" si="225"/>
        <v>0</v>
      </c>
      <c r="FL319" s="49">
        <f t="shared" si="225"/>
        <v>0</v>
      </c>
      <c r="FM319" s="49">
        <f t="shared" si="225"/>
        <v>0</v>
      </c>
      <c r="FN319" s="49">
        <f t="shared" si="225"/>
        <v>0</v>
      </c>
      <c r="FO319" s="49">
        <f t="shared" si="225"/>
        <v>0</v>
      </c>
      <c r="FP319" s="49">
        <f t="shared" si="225"/>
        <v>0</v>
      </c>
      <c r="FQ319" s="49">
        <f t="shared" si="225"/>
        <v>0</v>
      </c>
      <c r="FR319" s="49">
        <f t="shared" si="225"/>
        <v>0</v>
      </c>
      <c r="FS319" s="49">
        <f t="shared" si="225"/>
        <v>0</v>
      </c>
      <c r="FT319" s="49">
        <f t="shared" si="225"/>
        <v>0</v>
      </c>
      <c r="FU319" s="49">
        <f t="shared" si="225"/>
        <v>0</v>
      </c>
      <c r="FV319" s="49">
        <f t="shared" si="225"/>
        <v>0</v>
      </c>
      <c r="FW319" s="49">
        <f t="shared" si="225"/>
        <v>0</v>
      </c>
      <c r="FX319" s="49">
        <f t="shared" si="225"/>
        <v>0</v>
      </c>
      <c r="FY319" s="49">
        <f t="shared" si="225"/>
        <v>0</v>
      </c>
      <c r="FZ319" s="49">
        <f t="shared" si="225"/>
        <v>0</v>
      </c>
      <c r="GA319" s="49">
        <f t="shared" si="225"/>
        <v>0</v>
      </c>
      <c r="GB319" s="49">
        <f t="shared" si="225"/>
        <v>0</v>
      </c>
      <c r="GC319" s="49"/>
      <c r="GD319" s="49">
        <f t="shared" ref="GD319:HA319" si="226">GD263/(8760*GD$274)</f>
        <v>0</v>
      </c>
      <c r="GE319" s="49">
        <f t="shared" si="226"/>
        <v>0</v>
      </c>
      <c r="GF319" s="49">
        <f t="shared" si="226"/>
        <v>0</v>
      </c>
      <c r="GG319" s="49">
        <f t="shared" si="226"/>
        <v>0</v>
      </c>
      <c r="GH319" s="49">
        <f t="shared" si="226"/>
        <v>0</v>
      </c>
      <c r="GI319" s="49">
        <f t="shared" si="226"/>
        <v>0</v>
      </c>
      <c r="GJ319" s="49">
        <f t="shared" si="226"/>
        <v>0</v>
      </c>
      <c r="GK319" s="49">
        <f t="shared" si="226"/>
        <v>0</v>
      </c>
      <c r="GL319" s="49">
        <f t="shared" si="226"/>
        <v>0</v>
      </c>
      <c r="GM319" s="49">
        <f t="shared" si="226"/>
        <v>0</v>
      </c>
      <c r="GN319" s="49">
        <f t="shared" si="226"/>
        <v>0</v>
      </c>
      <c r="GO319" s="49">
        <f t="shared" si="226"/>
        <v>0</v>
      </c>
      <c r="GP319" s="49">
        <f t="shared" si="226"/>
        <v>0</v>
      </c>
      <c r="GQ319" s="49">
        <f t="shared" si="226"/>
        <v>0</v>
      </c>
      <c r="GR319" s="49">
        <f t="shared" si="226"/>
        <v>0</v>
      </c>
      <c r="GS319" s="49">
        <f t="shared" si="226"/>
        <v>0</v>
      </c>
      <c r="GT319" s="49">
        <f t="shared" si="226"/>
        <v>0</v>
      </c>
      <c r="GU319" s="49">
        <f t="shared" si="226"/>
        <v>0</v>
      </c>
      <c r="GV319" s="49">
        <f t="shared" si="226"/>
        <v>0</v>
      </c>
      <c r="GW319" s="49">
        <f t="shared" si="226"/>
        <v>0</v>
      </c>
      <c r="GX319" s="49">
        <f t="shared" si="226"/>
        <v>0</v>
      </c>
      <c r="GY319" s="49">
        <f t="shared" si="226"/>
        <v>0</v>
      </c>
      <c r="GZ319" s="49">
        <f t="shared" si="226"/>
        <v>0</v>
      </c>
      <c r="HA319" s="49">
        <f t="shared" si="226"/>
        <v>0</v>
      </c>
    </row>
    <row r="320" spans="3:209">
      <c r="E320" s="5" t="s">
        <v>222</v>
      </c>
      <c r="F320" s="49"/>
      <c r="G320" s="49"/>
      <c r="H320" s="49">
        <f t="shared" ref="H320:AE320" si="227">H264/(8760*H$274)</f>
        <v>35.207936621695396</v>
      </c>
      <c r="I320" s="49">
        <f t="shared" si="227"/>
        <v>34.96626432768403</v>
      </c>
      <c r="J320" s="49">
        <f t="shared" si="227"/>
        <v>34.632292511633885</v>
      </c>
      <c r="K320" s="49">
        <f t="shared" si="227"/>
        <v>34.287259932588434</v>
      </c>
      <c r="L320" s="49">
        <f t="shared" si="227"/>
        <v>35.011713083618815</v>
      </c>
      <c r="M320" s="49">
        <f t="shared" si="227"/>
        <v>33.591436859379002</v>
      </c>
      <c r="N320" s="49">
        <f t="shared" si="227"/>
        <v>26.974652051799545</v>
      </c>
      <c r="O320" s="49">
        <f t="shared" si="227"/>
        <v>11.585329020000012</v>
      </c>
      <c r="P320" s="49">
        <f t="shared" si="227"/>
        <v>0</v>
      </c>
      <c r="Q320" s="49">
        <f t="shared" si="227"/>
        <v>0</v>
      </c>
      <c r="R320" s="49">
        <f t="shared" si="227"/>
        <v>0</v>
      </c>
      <c r="S320" s="49">
        <f t="shared" si="227"/>
        <v>0</v>
      </c>
      <c r="T320" s="49">
        <f t="shared" si="227"/>
        <v>0</v>
      </c>
      <c r="U320" s="49">
        <f t="shared" si="227"/>
        <v>0</v>
      </c>
      <c r="V320" s="49">
        <f t="shared" si="227"/>
        <v>0</v>
      </c>
      <c r="W320" s="49">
        <f t="shared" si="227"/>
        <v>0</v>
      </c>
      <c r="X320" s="49">
        <f t="shared" si="227"/>
        <v>6.0803094540914939</v>
      </c>
      <c r="Y320" s="49">
        <f t="shared" si="227"/>
        <v>28.383343712678258</v>
      </c>
      <c r="Z320" s="49">
        <f t="shared" si="227"/>
        <v>34.758192567186832</v>
      </c>
      <c r="AA320" s="49">
        <f t="shared" si="227"/>
        <v>44.606068517173597</v>
      </c>
      <c r="AB320" s="49">
        <f t="shared" si="227"/>
        <v>44.606068517173597</v>
      </c>
      <c r="AC320" s="49">
        <f t="shared" si="227"/>
        <v>42.619644401862999</v>
      </c>
      <c r="AD320" s="49">
        <f t="shared" si="227"/>
        <v>42.584406069284505</v>
      </c>
      <c r="AE320" s="49">
        <f t="shared" si="227"/>
        <v>38.935074086414602</v>
      </c>
      <c r="AF320" s="49"/>
      <c r="AG320" s="49">
        <f t="shared" ref="AG320:BD320" si="228">AG264/(8760*AG$274)</f>
        <v>37.007597118842817</v>
      </c>
      <c r="AH320" s="49">
        <f t="shared" si="228"/>
        <v>36.086497436613946</v>
      </c>
      <c r="AI320" s="49">
        <f t="shared" si="228"/>
        <v>36.038607796227964</v>
      </c>
      <c r="AJ320" s="49">
        <f t="shared" si="228"/>
        <v>34.170270542868124</v>
      </c>
      <c r="AK320" s="49">
        <f t="shared" si="228"/>
        <v>31.280984313565821</v>
      </c>
      <c r="AL320" s="49">
        <f t="shared" si="228"/>
        <v>34.170270542868124</v>
      </c>
      <c r="AM320" s="49">
        <f t="shared" si="228"/>
        <v>11.867236284281333</v>
      </c>
      <c r="AN320" s="49">
        <f t="shared" si="228"/>
        <v>5.956075916405621</v>
      </c>
      <c r="AO320" s="49">
        <f t="shared" si="228"/>
        <v>0</v>
      </c>
      <c r="AP320" s="49">
        <f t="shared" si="228"/>
        <v>0</v>
      </c>
      <c r="AQ320" s="49">
        <f t="shared" si="228"/>
        <v>0</v>
      </c>
      <c r="AR320" s="49">
        <f t="shared" si="228"/>
        <v>0</v>
      </c>
      <c r="AS320" s="49">
        <f t="shared" si="228"/>
        <v>0</v>
      </c>
      <c r="AT320" s="49">
        <f t="shared" si="228"/>
        <v>0</v>
      </c>
      <c r="AU320" s="49">
        <f t="shared" si="228"/>
        <v>0</v>
      </c>
      <c r="AV320" s="49">
        <f t="shared" si="228"/>
        <v>0</v>
      </c>
      <c r="AW320" s="49">
        <f t="shared" si="228"/>
        <v>5.3682643560423156</v>
      </c>
      <c r="AX320" s="49">
        <f t="shared" si="228"/>
        <v>18.657927178695839</v>
      </c>
      <c r="AY320" s="49">
        <f t="shared" si="228"/>
        <v>33.350875087219016</v>
      </c>
      <c r="AZ320" s="49">
        <f t="shared" si="228"/>
        <v>30.166902683557712</v>
      </c>
      <c r="BA320" s="49">
        <f t="shared" si="228"/>
        <v>44.606068517173632</v>
      </c>
      <c r="BB320" s="49">
        <f t="shared" si="228"/>
        <v>35.910025726475922</v>
      </c>
      <c r="BC320" s="49">
        <f t="shared" si="228"/>
        <v>30.999077049284491</v>
      </c>
      <c r="BD320" s="49">
        <f t="shared" si="228"/>
        <v>35.910025726475922</v>
      </c>
      <c r="BE320" s="49"/>
      <c r="BF320" s="49"/>
      <c r="BG320" s="49">
        <f t="shared" ref="BG320:CD320" si="229">BG264/(8760*BG$274)</f>
        <v>22.303034258586788</v>
      </c>
      <c r="BH320" s="49">
        <f t="shared" si="229"/>
        <v>7.0225482479129768</v>
      </c>
      <c r="BI320" s="49">
        <f t="shared" si="229"/>
        <v>16.586214820023905</v>
      </c>
      <c r="BJ320" s="49">
        <f t="shared" si="229"/>
        <v>7.8137719382822786</v>
      </c>
      <c r="BK320" s="49">
        <f t="shared" si="229"/>
        <v>8.2597225186026986</v>
      </c>
      <c r="BL320" s="49">
        <f t="shared" si="229"/>
        <v>19.845051538602718</v>
      </c>
      <c r="BM320" s="49">
        <f t="shared" si="229"/>
        <v>8.9748997954852552</v>
      </c>
      <c r="BN320" s="49">
        <f t="shared" si="229"/>
        <v>11.585329020000046</v>
      </c>
      <c r="BO320" s="49">
        <f t="shared" si="229"/>
        <v>2.021662447889093</v>
      </c>
      <c r="BP320" s="49">
        <f t="shared" si="229"/>
        <v>0</v>
      </c>
      <c r="BQ320" s="49">
        <f t="shared" si="229"/>
        <v>0</v>
      </c>
      <c r="BR320" s="49">
        <f t="shared" si="229"/>
        <v>0</v>
      </c>
      <c r="BS320" s="49">
        <f t="shared" si="229"/>
        <v>0</v>
      </c>
      <c r="BT320" s="49">
        <f t="shared" si="229"/>
        <v>0</v>
      </c>
      <c r="BU320" s="49">
        <f t="shared" si="229"/>
        <v>0</v>
      </c>
      <c r="BV320" s="49">
        <f t="shared" si="229"/>
        <v>0</v>
      </c>
      <c r="BW320" s="49">
        <f t="shared" si="229"/>
        <v>10.717705238586769</v>
      </c>
      <c r="BX320" s="49">
        <f t="shared" si="229"/>
        <v>13.606991467889138</v>
      </c>
      <c r="BY320" s="49">
        <f t="shared" si="229"/>
        <v>14.489845423496094</v>
      </c>
      <c r="BZ320" s="49">
        <f t="shared" si="229"/>
        <v>15.09075790482291</v>
      </c>
      <c r="CA320" s="49">
        <f t="shared" si="229"/>
        <v>27.213982935778208</v>
      </c>
      <c r="CB320" s="49">
        <f t="shared" si="229"/>
        <v>13.606991467889111</v>
      </c>
      <c r="CC320" s="49">
        <f t="shared" si="229"/>
        <v>13.606991467889115</v>
      </c>
      <c r="CD320" s="49">
        <f t="shared" si="229"/>
        <v>23.170658040000024</v>
      </c>
      <c r="CE320" s="49"/>
      <c r="CF320" s="49">
        <f t="shared" ref="CF320:DC320" si="230">CF264/(8760*CF$274)</f>
        <v>12.879017929520474</v>
      </c>
      <c r="CG320" s="49">
        <f t="shared" si="230"/>
        <v>21.012155711916087</v>
      </c>
      <c r="CH320" s="49">
        <f t="shared" si="230"/>
        <v>11.448489139805178</v>
      </c>
      <c r="CI320" s="49">
        <f t="shared" si="230"/>
        <v>25.055480607694275</v>
      </c>
      <c r="CJ320" s="49">
        <f t="shared" si="230"/>
        <v>13.470151587694273</v>
      </c>
      <c r="CK320" s="49">
        <f t="shared" si="230"/>
        <v>31.729860950502875</v>
      </c>
      <c r="CL320" s="49">
        <f t="shared" si="230"/>
        <v>11.448489139805178</v>
      </c>
      <c r="CM320" s="49">
        <f t="shared" si="230"/>
        <v>11.58532902</v>
      </c>
      <c r="CN320" s="49">
        <f t="shared" si="230"/>
        <v>0</v>
      </c>
      <c r="CO320" s="49">
        <f t="shared" si="230"/>
        <v>0</v>
      </c>
      <c r="CP320" s="49">
        <f t="shared" si="230"/>
        <v>0</v>
      </c>
      <c r="CQ320" s="49">
        <f t="shared" si="230"/>
        <v>0</v>
      </c>
      <c r="CR320" s="49">
        <f t="shared" si="230"/>
        <v>0</v>
      </c>
      <c r="CS320" s="49">
        <f t="shared" si="230"/>
        <v>0</v>
      </c>
      <c r="CT320" s="49">
        <f t="shared" si="230"/>
        <v>0</v>
      </c>
      <c r="CU320" s="49">
        <f t="shared" si="230"/>
        <v>0</v>
      </c>
      <c r="CV320" s="49">
        <f t="shared" si="230"/>
        <v>11.58532902</v>
      </c>
      <c r="CW320" s="49">
        <f t="shared" si="230"/>
        <v>10.717705238586788</v>
      </c>
      <c r="CX320" s="49">
        <f t="shared" si="230"/>
        <v>11.58532902</v>
      </c>
      <c r="CY320" s="49">
        <f t="shared" si="230"/>
        <v>15.015287684140686</v>
      </c>
      <c r="CZ320" s="49">
        <f t="shared" si="230"/>
        <v>27.213982935778276</v>
      </c>
      <c r="DA320" s="49">
        <f t="shared" si="230"/>
        <v>15.743061411850181</v>
      </c>
      <c r="DB320" s="49">
        <f t="shared" si="230"/>
        <v>25.192320487889134</v>
      </c>
      <c r="DC320" s="49">
        <f t="shared" si="230"/>
        <v>14.559484808691979</v>
      </c>
      <c r="DD320" s="49"/>
      <c r="DE320" s="49"/>
      <c r="DF320" s="49">
        <f t="shared" ref="DF320:EC320" si="231">DF264/(8760*DF$274)</f>
        <v>13.606991467889118</v>
      </c>
      <c r="DG320" s="49">
        <f t="shared" si="231"/>
        <v>11.960706327803896</v>
      </c>
      <c r="DH320" s="49">
        <f t="shared" si="231"/>
        <v>22.065985547194074</v>
      </c>
      <c r="DI320" s="49">
        <f t="shared" si="231"/>
        <v>10.480656527194087</v>
      </c>
      <c r="DJ320" s="49">
        <f t="shared" si="231"/>
        <v>13.606991467889118</v>
      </c>
      <c r="DK320" s="49">
        <f t="shared" si="231"/>
        <v>23.170658040000003</v>
      </c>
      <c r="DL320" s="49">
        <f t="shared" si="231"/>
        <v>16.300186186222692</v>
      </c>
      <c r="DM320" s="49">
        <f t="shared" si="231"/>
        <v>20.281371810697706</v>
      </c>
      <c r="DN320" s="49">
        <f t="shared" si="231"/>
        <v>2.0216624478890886</v>
      </c>
      <c r="DO320" s="49">
        <f t="shared" si="231"/>
        <v>0</v>
      </c>
      <c r="DP320" s="49">
        <f t="shared" si="231"/>
        <v>0</v>
      </c>
      <c r="DQ320" s="49">
        <f t="shared" si="231"/>
        <v>0</v>
      </c>
      <c r="DR320" s="49">
        <f t="shared" si="231"/>
        <v>0</v>
      </c>
      <c r="DS320" s="49">
        <f t="shared" si="231"/>
        <v>0</v>
      </c>
      <c r="DT320" s="49">
        <f t="shared" si="231"/>
        <v>0</v>
      </c>
      <c r="DU320" s="49">
        <f t="shared" si="231"/>
        <v>0</v>
      </c>
      <c r="DV320" s="49">
        <f t="shared" si="231"/>
        <v>2.0216624478890886</v>
      </c>
      <c r="DW320" s="49">
        <f t="shared" si="231"/>
        <v>22.303034258586791</v>
      </c>
      <c r="DX320" s="49">
        <f t="shared" si="231"/>
        <v>17.894609498808705</v>
      </c>
      <c r="DY320" s="49">
        <f t="shared" si="231"/>
        <v>27.213982935778194</v>
      </c>
      <c r="DZ320" s="49">
        <f t="shared" si="231"/>
        <v>17.505912838704958</v>
      </c>
      <c r="EA320" s="49">
        <f t="shared" si="231"/>
        <v>16.138299365692191</v>
      </c>
      <c r="EB320" s="49">
        <f t="shared" si="231"/>
        <v>18.148331378377193</v>
      </c>
      <c r="EC320" s="49">
        <f t="shared" si="231"/>
        <v>23.170658040000003</v>
      </c>
      <c r="ED320" s="49"/>
      <c r="EE320" s="49">
        <f t="shared" ref="EE320:FB320" si="232">EE264/(8760*EE$274)</f>
        <v>14.576109983876034</v>
      </c>
      <c r="EF320" s="49">
        <f t="shared" si="232"/>
        <v>20.935167329931414</v>
      </c>
      <c r="EG320" s="49">
        <f t="shared" si="232"/>
        <v>11.371500757820503</v>
      </c>
      <c r="EH320" s="49">
        <f t="shared" si="232"/>
        <v>24.978492225709587</v>
      </c>
      <c r="EI320" s="49">
        <f t="shared" si="232"/>
        <v>13.606991467889092</v>
      </c>
      <c r="EJ320" s="49">
        <f t="shared" si="232"/>
        <v>23.17065804000006</v>
      </c>
      <c r="EK320" s="49">
        <f t="shared" si="232"/>
        <v>13.606991467889092</v>
      </c>
      <c r="EL320" s="49">
        <f t="shared" si="232"/>
        <v>5.7909779177203529</v>
      </c>
      <c r="EM320" s="49">
        <f t="shared" si="232"/>
        <v>0</v>
      </c>
      <c r="EN320" s="49">
        <f t="shared" si="232"/>
        <v>0</v>
      </c>
      <c r="EO320" s="49">
        <f t="shared" si="232"/>
        <v>0</v>
      </c>
      <c r="EP320" s="49">
        <f t="shared" si="232"/>
        <v>0</v>
      </c>
      <c r="EQ320" s="49">
        <f t="shared" si="232"/>
        <v>0</v>
      </c>
      <c r="ER320" s="49">
        <f t="shared" si="232"/>
        <v>0</v>
      </c>
      <c r="ES320" s="49">
        <f t="shared" si="232"/>
        <v>0</v>
      </c>
      <c r="ET320" s="49">
        <f t="shared" si="232"/>
        <v>0</v>
      </c>
      <c r="EU320" s="49">
        <f t="shared" si="232"/>
        <v>0</v>
      </c>
      <c r="EV320" s="49">
        <f t="shared" si="232"/>
        <v>20.281371810697735</v>
      </c>
      <c r="EW320" s="49">
        <f t="shared" si="232"/>
        <v>11.371500757820503</v>
      </c>
      <c r="EX320" s="49">
        <f t="shared" si="232"/>
        <v>24.978492225709587</v>
      </c>
      <c r="EY320" s="49">
        <f t="shared" si="232"/>
        <v>13.393163205709589</v>
      </c>
      <c r="EZ320" s="49">
        <f t="shared" si="232"/>
        <v>22.956829777820502</v>
      </c>
      <c r="FA320" s="49">
        <f t="shared" si="232"/>
        <v>16.597772431765119</v>
      </c>
      <c r="FB320" s="49">
        <f t="shared" si="232"/>
        <v>34.857481794573744</v>
      </c>
      <c r="FC320" s="49"/>
      <c r="FD320" s="49"/>
      <c r="FE320" s="49">
        <f t="shared" ref="FE320:GB320" si="233">FE264/(8760*FE$274)</f>
        <v>37.145939868940545</v>
      </c>
      <c r="FF320" s="49">
        <f t="shared" si="233"/>
        <v>23.863180362066075</v>
      </c>
      <c r="FG320" s="49">
        <f t="shared" si="233"/>
        <v>28.774129039257446</v>
      </c>
      <c r="FH320" s="49">
        <f t="shared" si="233"/>
        <v>25.884842809955156</v>
      </c>
      <c r="FI320" s="49">
        <f t="shared" si="233"/>
        <v>24.744976906000581</v>
      </c>
      <c r="FJ320" s="49">
        <f t="shared" si="233"/>
        <v>35.448509382066057</v>
      </c>
      <c r="FK320" s="49">
        <f t="shared" si="233"/>
        <v>15.167137571368389</v>
      </c>
      <c r="FL320" s="49">
        <f t="shared" si="233"/>
        <v>0</v>
      </c>
      <c r="FM320" s="49">
        <f t="shared" si="233"/>
        <v>0</v>
      </c>
      <c r="FN320" s="49">
        <f t="shared" si="233"/>
        <v>0</v>
      </c>
      <c r="FO320" s="49">
        <f t="shared" si="233"/>
        <v>0</v>
      </c>
      <c r="FP320" s="49">
        <f t="shared" si="233"/>
        <v>0</v>
      </c>
      <c r="FQ320" s="49">
        <f t="shared" si="233"/>
        <v>0</v>
      </c>
      <c r="FR320" s="49">
        <f t="shared" si="233"/>
        <v>0</v>
      </c>
      <c r="FS320" s="49">
        <f t="shared" si="233"/>
        <v>0</v>
      </c>
      <c r="FT320" s="49">
        <f t="shared" si="233"/>
        <v>0</v>
      </c>
      <c r="FU320" s="49">
        <f t="shared" si="233"/>
        <v>2.0216624478890961</v>
      </c>
      <c r="FV320" s="49">
        <f t="shared" si="233"/>
        <v>22.303034258586806</v>
      </c>
      <c r="FW320" s="49">
        <f t="shared" si="233"/>
        <v>35.910025726475865</v>
      </c>
      <c r="FX320" s="49">
        <f t="shared" si="233"/>
        <v>42.584406069284462</v>
      </c>
      <c r="FY320" s="49">
        <f t="shared" si="233"/>
        <v>38.77612281044798</v>
      </c>
      <c r="FZ320" s="49">
        <f t="shared" si="233"/>
        <v>30.080080019750287</v>
      </c>
      <c r="GA320" s="49">
        <f t="shared" si="233"/>
        <v>37.145939868940545</v>
      </c>
      <c r="GB320" s="49">
        <f t="shared" si="233"/>
        <v>26.428234630353757</v>
      </c>
      <c r="GC320" s="49"/>
      <c r="GD320" s="49">
        <f t="shared" ref="GD320:HA320" si="234">GD264/(8760*GD$274)</f>
        <v>37.365154579072296</v>
      </c>
      <c r="GE320" s="49">
        <f t="shared" si="234"/>
        <v>32.873536068597211</v>
      </c>
      <c r="GF320" s="49">
        <f t="shared" si="234"/>
        <v>26.199155725788589</v>
      </c>
      <c r="GG320" s="49">
        <f t="shared" si="234"/>
        <v>35.910025726475887</v>
      </c>
      <c r="GH320" s="49">
        <f t="shared" si="234"/>
        <v>42.584406069284512</v>
      </c>
      <c r="GI320" s="49">
        <f t="shared" si="234"/>
        <v>35.692478741861002</v>
      </c>
      <c r="GJ320" s="49">
        <f t="shared" si="234"/>
        <v>13.389444483274199</v>
      </c>
      <c r="GK320" s="49">
        <f t="shared" si="234"/>
        <v>0</v>
      </c>
      <c r="GL320" s="49">
        <f t="shared" si="234"/>
        <v>0</v>
      </c>
      <c r="GM320" s="49">
        <f t="shared" si="234"/>
        <v>0</v>
      </c>
      <c r="GN320" s="49">
        <f t="shared" si="234"/>
        <v>0</v>
      </c>
      <c r="GO320" s="49">
        <f t="shared" si="234"/>
        <v>0</v>
      </c>
      <c r="GP320" s="49">
        <f t="shared" si="234"/>
        <v>0</v>
      </c>
      <c r="GQ320" s="49">
        <f t="shared" si="234"/>
        <v>0</v>
      </c>
      <c r="GR320" s="49">
        <f t="shared" si="234"/>
        <v>0</v>
      </c>
      <c r="GS320" s="49">
        <f t="shared" si="234"/>
        <v>0</v>
      </c>
      <c r="GT320" s="49">
        <f t="shared" si="234"/>
        <v>0</v>
      </c>
      <c r="GU320" s="49">
        <f t="shared" si="234"/>
        <v>4.2032827372121258</v>
      </c>
      <c r="GV320" s="49">
        <f t="shared" si="234"/>
        <v>20.905706868344595</v>
      </c>
      <c r="GW320" s="49">
        <f t="shared" si="234"/>
        <v>36.511764647534683</v>
      </c>
      <c r="GX320" s="49">
        <f t="shared" si="234"/>
        <v>27.815721856836991</v>
      </c>
      <c r="GY320" s="49">
        <f t="shared" si="234"/>
        <v>36.511764647534683</v>
      </c>
      <c r="GZ320" s="49">
        <f t="shared" si="234"/>
        <v>25.779825559072265</v>
      </c>
      <c r="HA320" s="49">
        <f t="shared" si="234"/>
        <v>26.282149058281934</v>
      </c>
    </row>
    <row r="321" spans="3:209">
      <c r="E321" s="5" t="s">
        <v>223</v>
      </c>
      <c r="F321" s="49"/>
      <c r="G321" s="49"/>
      <c r="H321" s="49">
        <f t="shared" ref="H321:AE321" si="235">H265/(8760*H$274)</f>
        <v>0</v>
      </c>
      <c r="I321" s="49">
        <f t="shared" si="235"/>
        <v>0</v>
      </c>
      <c r="J321" s="49">
        <f t="shared" si="235"/>
        <v>0</v>
      </c>
      <c r="K321" s="49">
        <f t="shared" si="235"/>
        <v>0</v>
      </c>
      <c r="L321" s="49">
        <f t="shared" si="235"/>
        <v>0</v>
      </c>
      <c r="M321" s="49">
        <f t="shared" si="235"/>
        <v>0</v>
      </c>
      <c r="N321" s="49">
        <f t="shared" si="235"/>
        <v>0</v>
      </c>
      <c r="O321" s="49">
        <f t="shared" si="235"/>
        <v>0</v>
      </c>
      <c r="P321" s="49">
        <f t="shared" si="235"/>
        <v>0</v>
      </c>
      <c r="Q321" s="49">
        <f t="shared" si="235"/>
        <v>0</v>
      </c>
      <c r="R321" s="49">
        <f t="shared" si="235"/>
        <v>0</v>
      </c>
      <c r="S321" s="49">
        <f t="shared" si="235"/>
        <v>0</v>
      </c>
      <c r="T321" s="49">
        <f t="shared" si="235"/>
        <v>0</v>
      </c>
      <c r="U321" s="49">
        <f t="shared" si="235"/>
        <v>0</v>
      </c>
      <c r="V321" s="49">
        <f t="shared" si="235"/>
        <v>0</v>
      </c>
      <c r="W321" s="49">
        <f t="shared" si="235"/>
        <v>0</v>
      </c>
      <c r="X321" s="49">
        <f t="shared" si="235"/>
        <v>0</v>
      </c>
      <c r="Y321" s="49">
        <f t="shared" si="235"/>
        <v>0</v>
      </c>
      <c r="Z321" s="49">
        <f t="shared" si="235"/>
        <v>0</v>
      </c>
      <c r="AA321" s="49">
        <f t="shared" si="235"/>
        <v>0</v>
      </c>
      <c r="AB321" s="49">
        <f t="shared" si="235"/>
        <v>0</v>
      </c>
      <c r="AC321" s="49">
        <f t="shared" si="235"/>
        <v>0</v>
      </c>
      <c r="AD321" s="49">
        <f t="shared" si="235"/>
        <v>0</v>
      </c>
      <c r="AE321" s="49">
        <f t="shared" si="235"/>
        <v>0</v>
      </c>
      <c r="AF321" s="49"/>
      <c r="AG321" s="49">
        <f t="shared" ref="AG321:BD321" si="236">AG265/(8760*AG$274)</f>
        <v>0</v>
      </c>
      <c r="AH321" s="49">
        <f t="shared" si="236"/>
        <v>0</v>
      </c>
      <c r="AI321" s="49">
        <f t="shared" si="236"/>
        <v>0</v>
      </c>
      <c r="AJ321" s="49">
        <f t="shared" si="236"/>
        <v>0</v>
      </c>
      <c r="AK321" s="49">
        <f t="shared" si="236"/>
        <v>0</v>
      </c>
      <c r="AL321" s="49">
        <f t="shared" si="236"/>
        <v>0</v>
      </c>
      <c r="AM321" s="49">
        <f t="shared" si="236"/>
        <v>0</v>
      </c>
      <c r="AN321" s="49">
        <f t="shared" si="236"/>
        <v>0</v>
      </c>
      <c r="AO321" s="49">
        <f t="shared" si="236"/>
        <v>0</v>
      </c>
      <c r="AP321" s="49">
        <f t="shared" si="236"/>
        <v>0</v>
      </c>
      <c r="AQ321" s="49">
        <f t="shared" si="236"/>
        <v>0</v>
      </c>
      <c r="AR321" s="49">
        <f t="shared" si="236"/>
        <v>0</v>
      </c>
      <c r="AS321" s="49">
        <f t="shared" si="236"/>
        <v>0</v>
      </c>
      <c r="AT321" s="49">
        <f t="shared" si="236"/>
        <v>0</v>
      </c>
      <c r="AU321" s="49">
        <f t="shared" si="236"/>
        <v>0</v>
      </c>
      <c r="AV321" s="49">
        <f t="shared" si="236"/>
        <v>0</v>
      </c>
      <c r="AW321" s="49">
        <f t="shared" si="236"/>
        <v>0</v>
      </c>
      <c r="AX321" s="49">
        <f t="shared" si="236"/>
        <v>0</v>
      </c>
      <c r="AY321" s="49">
        <f t="shared" si="236"/>
        <v>0</v>
      </c>
      <c r="AZ321" s="49">
        <f t="shared" si="236"/>
        <v>0</v>
      </c>
      <c r="BA321" s="49">
        <f t="shared" si="236"/>
        <v>0</v>
      </c>
      <c r="BB321" s="49">
        <f t="shared" si="236"/>
        <v>0</v>
      </c>
      <c r="BC321" s="49">
        <f t="shared" si="236"/>
        <v>0</v>
      </c>
      <c r="BD321" s="49">
        <f t="shared" si="236"/>
        <v>0</v>
      </c>
      <c r="BE321" s="49"/>
      <c r="BF321" s="49"/>
      <c r="BG321" s="49">
        <f t="shared" ref="BG321:CD321" si="237">BG265/(8760*BG$274)</f>
        <v>0</v>
      </c>
      <c r="BH321" s="49">
        <f t="shared" si="237"/>
        <v>0</v>
      </c>
      <c r="BI321" s="49">
        <f t="shared" si="237"/>
        <v>0</v>
      </c>
      <c r="BJ321" s="49">
        <f t="shared" si="237"/>
        <v>0</v>
      </c>
      <c r="BK321" s="49">
        <f t="shared" si="237"/>
        <v>0</v>
      </c>
      <c r="BL321" s="49">
        <f t="shared" si="237"/>
        <v>0</v>
      </c>
      <c r="BM321" s="49">
        <f t="shared" si="237"/>
        <v>0</v>
      </c>
      <c r="BN321" s="49">
        <f t="shared" si="237"/>
        <v>0</v>
      </c>
      <c r="BO321" s="49">
        <f t="shared" si="237"/>
        <v>0</v>
      </c>
      <c r="BP321" s="49">
        <f t="shared" si="237"/>
        <v>0</v>
      </c>
      <c r="BQ321" s="49">
        <f t="shared" si="237"/>
        <v>0</v>
      </c>
      <c r="BR321" s="49">
        <f t="shared" si="237"/>
        <v>0</v>
      </c>
      <c r="BS321" s="49">
        <f t="shared" si="237"/>
        <v>0</v>
      </c>
      <c r="BT321" s="49">
        <f t="shared" si="237"/>
        <v>0</v>
      </c>
      <c r="BU321" s="49">
        <f t="shared" si="237"/>
        <v>0</v>
      </c>
      <c r="BV321" s="49">
        <f t="shared" si="237"/>
        <v>0</v>
      </c>
      <c r="BW321" s="49">
        <f t="shared" si="237"/>
        <v>0</v>
      </c>
      <c r="BX321" s="49">
        <f t="shared" si="237"/>
        <v>0</v>
      </c>
      <c r="BY321" s="49">
        <f t="shared" si="237"/>
        <v>0</v>
      </c>
      <c r="BZ321" s="49">
        <f t="shared" si="237"/>
        <v>0</v>
      </c>
      <c r="CA321" s="49">
        <f t="shared" si="237"/>
        <v>0</v>
      </c>
      <c r="CB321" s="49">
        <f t="shared" si="237"/>
        <v>0</v>
      </c>
      <c r="CC321" s="49">
        <f t="shared" si="237"/>
        <v>0</v>
      </c>
      <c r="CD321" s="49">
        <f t="shared" si="237"/>
        <v>0</v>
      </c>
      <c r="CE321" s="49"/>
      <c r="CF321" s="49">
        <f t="shared" ref="CF321:DC321" si="238">CF265/(8760*CF$274)</f>
        <v>0</v>
      </c>
      <c r="CG321" s="49">
        <f t="shared" si="238"/>
        <v>0</v>
      </c>
      <c r="CH321" s="49">
        <f t="shared" si="238"/>
        <v>0</v>
      </c>
      <c r="CI321" s="49">
        <f t="shared" si="238"/>
        <v>0</v>
      </c>
      <c r="CJ321" s="49">
        <f t="shared" si="238"/>
        <v>0</v>
      </c>
      <c r="CK321" s="49">
        <f t="shared" si="238"/>
        <v>0</v>
      </c>
      <c r="CL321" s="49">
        <f t="shared" si="238"/>
        <v>0</v>
      </c>
      <c r="CM321" s="49">
        <f t="shared" si="238"/>
        <v>0</v>
      </c>
      <c r="CN321" s="49">
        <f t="shared" si="238"/>
        <v>0</v>
      </c>
      <c r="CO321" s="49">
        <f t="shared" si="238"/>
        <v>0</v>
      </c>
      <c r="CP321" s="49">
        <f t="shared" si="238"/>
        <v>0</v>
      </c>
      <c r="CQ321" s="49">
        <f t="shared" si="238"/>
        <v>0</v>
      </c>
      <c r="CR321" s="49">
        <f t="shared" si="238"/>
        <v>0</v>
      </c>
      <c r="CS321" s="49">
        <f t="shared" si="238"/>
        <v>0</v>
      </c>
      <c r="CT321" s="49">
        <f t="shared" si="238"/>
        <v>0</v>
      </c>
      <c r="CU321" s="49">
        <f t="shared" si="238"/>
        <v>0</v>
      </c>
      <c r="CV321" s="49">
        <f t="shared" si="238"/>
        <v>0</v>
      </c>
      <c r="CW321" s="49">
        <f t="shared" si="238"/>
        <v>0</v>
      </c>
      <c r="CX321" s="49">
        <f t="shared" si="238"/>
        <v>0</v>
      </c>
      <c r="CY321" s="49">
        <f t="shared" si="238"/>
        <v>0</v>
      </c>
      <c r="CZ321" s="49">
        <f t="shared" si="238"/>
        <v>0</v>
      </c>
      <c r="DA321" s="49">
        <f t="shared" si="238"/>
        <v>0</v>
      </c>
      <c r="DB321" s="49">
        <f t="shared" si="238"/>
        <v>0</v>
      </c>
      <c r="DC321" s="49">
        <f t="shared" si="238"/>
        <v>0</v>
      </c>
      <c r="DD321" s="49"/>
      <c r="DE321" s="49"/>
      <c r="DF321" s="49">
        <f t="shared" ref="DF321:EC321" si="239">DF265/(8760*DF$274)</f>
        <v>0</v>
      </c>
      <c r="DG321" s="49">
        <f t="shared" si="239"/>
        <v>0</v>
      </c>
      <c r="DH321" s="49">
        <f t="shared" si="239"/>
        <v>0</v>
      </c>
      <c r="DI321" s="49">
        <f t="shared" si="239"/>
        <v>0</v>
      </c>
      <c r="DJ321" s="49">
        <f t="shared" si="239"/>
        <v>0</v>
      </c>
      <c r="DK321" s="49">
        <f t="shared" si="239"/>
        <v>0</v>
      </c>
      <c r="DL321" s="49">
        <f t="shared" si="239"/>
        <v>0</v>
      </c>
      <c r="DM321" s="49">
        <f t="shared" si="239"/>
        <v>0</v>
      </c>
      <c r="DN321" s="49">
        <f t="shared" si="239"/>
        <v>0</v>
      </c>
      <c r="DO321" s="49">
        <f t="shared" si="239"/>
        <v>0</v>
      </c>
      <c r="DP321" s="49">
        <f t="shared" si="239"/>
        <v>0</v>
      </c>
      <c r="DQ321" s="49">
        <f t="shared" si="239"/>
        <v>0</v>
      </c>
      <c r="DR321" s="49">
        <f t="shared" si="239"/>
        <v>0</v>
      </c>
      <c r="DS321" s="49">
        <f t="shared" si="239"/>
        <v>0</v>
      </c>
      <c r="DT321" s="49">
        <f t="shared" si="239"/>
        <v>0</v>
      </c>
      <c r="DU321" s="49">
        <f t="shared" si="239"/>
        <v>0</v>
      </c>
      <c r="DV321" s="49">
        <f t="shared" si="239"/>
        <v>0</v>
      </c>
      <c r="DW321" s="49">
        <f t="shared" si="239"/>
        <v>0</v>
      </c>
      <c r="DX321" s="49">
        <f t="shared" si="239"/>
        <v>0</v>
      </c>
      <c r="DY321" s="49">
        <f t="shared" si="239"/>
        <v>0</v>
      </c>
      <c r="DZ321" s="49">
        <f t="shared" si="239"/>
        <v>0</v>
      </c>
      <c r="EA321" s="49">
        <f t="shared" si="239"/>
        <v>0</v>
      </c>
      <c r="EB321" s="49">
        <f t="shared" si="239"/>
        <v>0</v>
      </c>
      <c r="EC321" s="49">
        <f t="shared" si="239"/>
        <v>0</v>
      </c>
      <c r="ED321" s="49"/>
      <c r="EE321" s="49">
        <f t="shared" ref="EE321:FB321" si="240">EE265/(8760*EE$274)</f>
        <v>0</v>
      </c>
      <c r="EF321" s="49">
        <f t="shared" si="240"/>
        <v>0</v>
      </c>
      <c r="EG321" s="49">
        <f t="shared" si="240"/>
        <v>0</v>
      </c>
      <c r="EH321" s="49">
        <f t="shared" si="240"/>
        <v>0</v>
      </c>
      <c r="EI321" s="49">
        <f t="shared" si="240"/>
        <v>0</v>
      </c>
      <c r="EJ321" s="49">
        <f t="shared" si="240"/>
        <v>0</v>
      </c>
      <c r="EK321" s="49">
        <f t="shared" si="240"/>
        <v>0</v>
      </c>
      <c r="EL321" s="49">
        <f t="shared" si="240"/>
        <v>0</v>
      </c>
      <c r="EM321" s="49">
        <f t="shared" si="240"/>
        <v>0</v>
      </c>
      <c r="EN321" s="49">
        <f t="shared" si="240"/>
        <v>0</v>
      </c>
      <c r="EO321" s="49">
        <f t="shared" si="240"/>
        <v>0</v>
      </c>
      <c r="EP321" s="49">
        <f t="shared" si="240"/>
        <v>0</v>
      </c>
      <c r="EQ321" s="49">
        <f t="shared" si="240"/>
        <v>0</v>
      </c>
      <c r="ER321" s="49">
        <f t="shared" si="240"/>
        <v>0</v>
      </c>
      <c r="ES321" s="49">
        <f t="shared" si="240"/>
        <v>0</v>
      </c>
      <c r="ET321" s="49">
        <f t="shared" si="240"/>
        <v>0</v>
      </c>
      <c r="EU321" s="49">
        <f t="shared" si="240"/>
        <v>0</v>
      </c>
      <c r="EV321" s="49">
        <f t="shared" si="240"/>
        <v>0</v>
      </c>
      <c r="EW321" s="49">
        <f t="shared" si="240"/>
        <v>0</v>
      </c>
      <c r="EX321" s="49">
        <f t="shared" si="240"/>
        <v>0</v>
      </c>
      <c r="EY321" s="49">
        <f t="shared" si="240"/>
        <v>0</v>
      </c>
      <c r="EZ321" s="49">
        <f t="shared" si="240"/>
        <v>0</v>
      </c>
      <c r="FA321" s="49">
        <f t="shared" si="240"/>
        <v>0</v>
      </c>
      <c r="FB321" s="49">
        <f t="shared" si="240"/>
        <v>0</v>
      </c>
      <c r="FC321" s="49"/>
      <c r="FD321" s="49"/>
      <c r="FE321" s="49">
        <f t="shared" ref="FE321:GB321" si="241">FE265/(8760*FE$274)</f>
        <v>0</v>
      </c>
      <c r="FF321" s="49">
        <f t="shared" si="241"/>
        <v>0</v>
      </c>
      <c r="FG321" s="49">
        <f t="shared" si="241"/>
        <v>0</v>
      </c>
      <c r="FH321" s="49">
        <f t="shared" si="241"/>
        <v>0</v>
      </c>
      <c r="FI321" s="49">
        <f t="shared" si="241"/>
        <v>0</v>
      </c>
      <c r="FJ321" s="49">
        <f t="shared" si="241"/>
        <v>0</v>
      </c>
      <c r="FK321" s="49">
        <f t="shared" si="241"/>
        <v>0</v>
      </c>
      <c r="FL321" s="49">
        <f t="shared" si="241"/>
        <v>0</v>
      </c>
      <c r="FM321" s="49">
        <f t="shared" si="241"/>
        <v>0</v>
      </c>
      <c r="FN321" s="49">
        <f t="shared" si="241"/>
        <v>0</v>
      </c>
      <c r="FO321" s="49">
        <f t="shared" si="241"/>
        <v>0</v>
      </c>
      <c r="FP321" s="49">
        <f t="shared" si="241"/>
        <v>0</v>
      </c>
      <c r="FQ321" s="49">
        <f t="shared" si="241"/>
        <v>0</v>
      </c>
      <c r="FR321" s="49">
        <f t="shared" si="241"/>
        <v>0</v>
      </c>
      <c r="FS321" s="49">
        <f t="shared" si="241"/>
        <v>0</v>
      </c>
      <c r="FT321" s="49">
        <f t="shared" si="241"/>
        <v>0</v>
      </c>
      <c r="FU321" s="49">
        <f t="shared" si="241"/>
        <v>0</v>
      </c>
      <c r="FV321" s="49">
        <f t="shared" si="241"/>
        <v>0</v>
      </c>
      <c r="FW321" s="49">
        <f t="shared" si="241"/>
        <v>0</v>
      </c>
      <c r="FX321" s="49">
        <f t="shared" si="241"/>
        <v>0</v>
      </c>
      <c r="FY321" s="49">
        <f t="shared" si="241"/>
        <v>0</v>
      </c>
      <c r="FZ321" s="49">
        <f t="shared" si="241"/>
        <v>0</v>
      </c>
      <c r="GA321" s="49">
        <f t="shared" si="241"/>
        <v>0</v>
      </c>
      <c r="GB321" s="49">
        <f t="shared" si="241"/>
        <v>0</v>
      </c>
      <c r="GC321" s="49"/>
      <c r="GD321" s="49">
        <f t="shared" ref="GD321:HA321" si="242">GD265/(8760*GD$274)</f>
        <v>0</v>
      </c>
      <c r="GE321" s="49">
        <f t="shared" si="242"/>
        <v>0</v>
      </c>
      <c r="GF321" s="49">
        <f t="shared" si="242"/>
        <v>0</v>
      </c>
      <c r="GG321" s="49">
        <f t="shared" si="242"/>
        <v>0</v>
      </c>
      <c r="GH321" s="49">
        <f t="shared" si="242"/>
        <v>0</v>
      </c>
      <c r="GI321" s="49">
        <f t="shared" si="242"/>
        <v>0</v>
      </c>
      <c r="GJ321" s="49">
        <f t="shared" si="242"/>
        <v>0</v>
      </c>
      <c r="GK321" s="49">
        <f t="shared" si="242"/>
        <v>0</v>
      </c>
      <c r="GL321" s="49">
        <f t="shared" si="242"/>
        <v>0</v>
      </c>
      <c r="GM321" s="49">
        <f t="shared" si="242"/>
        <v>0</v>
      </c>
      <c r="GN321" s="49">
        <f t="shared" si="242"/>
        <v>0</v>
      </c>
      <c r="GO321" s="49">
        <f t="shared" si="242"/>
        <v>0</v>
      </c>
      <c r="GP321" s="49">
        <f t="shared" si="242"/>
        <v>0</v>
      </c>
      <c r="GQ321" s="49">
        <f t="shared" si="242"/>
        <v>0</v>
      </c>
      <c r="GR321" s="49">
        <f t="shared" si="242"/>
        <v>0</v>
      </c>
      <c r="GS321" s="49">
        <f t="shared" si="242"/>
        <v>0</v>
      </c>
      <c r="GT321" s="49">
        <f t="shared" si="242"/>
        <v>0</v>
      </c>
      <c r="GU321" s="49">
        <f t="shared" si="242"/>
        <v>0</v>
      </c>
      <c r="GV321" s="49">
        <f t="shared" si="242"/>
        <v>0</v>
      </c>
      <c r="GW321" s="49">
        <f t="shared" si="242"/>
        <v>0</v>
      </c>
      <c r="GX321" s="49">
        <f t="shared" si="242"/>
        <v>0</v>
      </c>
      <c r="GY321" s="49">
        <f t="shared" si="242"/>
        <v>0</v>
      </c>
      <c r="GZ321" s="49">
        <f t="shared" si="242"/>
        <v>0</v>
      </c>
      <c r="HA321" s="49">
        <f t="shared" si="242"/>
        <v>0</v>
      </c>
    </row>
    <row r="322" spans="3:209">
      <c r="E322" s="5" t="s">
        <v>160</v>
      </c>
      <c r="F322" s="49"/>
      <c r="G322" s="49"/>
      <c r="H322" s="49">
        <f>H269/(8760*H$274)</f>
        <v>8.0037209302325714</v>
      </c>
      <c r="I322" s="49">
        <f t="shared" ref="I322:AE322" si="243">I269/(8760*I$274)</f>
        <v>7.7125855813953619</v>
      </c>
      <c r="J322" s="49">
        <f t="shared" si="243"/>
        <v>8.0037209302325714</v>
      </c>
      <c r="K322" s="49">
        <f t="shared" si="243"/>
        <v>8.0037209302325714</v>
      </c>
      <c r="L322" s="49">
        <f t="shared" si="243"/>
        <v>8.0037209302325714</v>
      </c>
      <c r="M322" s="49">
        <f t="shared" si="243"/>
        <v>8.0037209302325714</v>
      </c>
      <c r="N322" s="49">
        <f t="shared" si="243"/>
        <v>8.0037209302325714</v>
      </c>
      <c r="O322" s="49">
        <f t="shared" si="243"/>
        <v>7.2897607712408847</v>
      </c>
      <c r="P322" s="49">
        <f t="shared" si="243"/>
        <v>3.7835479893879689</v>
      </c>
      <c r="Q322" s="49">
        <f t="shared" si="243"/>
        <v>0</v>
      </c>
      <c r="R322" s="49">
        <f t="shared" si="243"/>
        <v>0</v>
      </c>
      <c r="S322" s="49">
        <f t="shared" si="243"/>
        <v>0</v>
      </c>
      <c r="T322" s="49">
        <f t="shared" si="243"/>
        <v>0</v>
      </c>
      <c r="U322" s="49">
        <f t="shared" si="243"/>
        <v>0</v>
      </c>
      <c r="V322" s="49">
        <f t="shared" si="243"/>
        <v>0</v>
      </c>
      <c r="W322" s="49">
        <f t="shared" si="243"/>
        <v>1.0225981495195338</v>
      </c>
      <c r="X322" s="49">
        <f t="shared" si="243"/>
        <v>7.7125855813953619</v>
      </c>
      <c r="Y322" s="49">
        <f t="shared" si="243"/>
        <v>8.0037209302325714</v>
      </c>
      <c r="Z322" s="49">
        <f t="shared" si="243"/>
        <v>8.0037209302325714</v>
      </c>
      <c r="AA322" s="49">
        <f t="shared" si="243"/>
        <v>8.0037209302325714</v>
      </c>
      <c r="AB322" s="49">
        <f t="shared" si="243"/>
        <v>8.0037209302325714</v>
      </c>
      <c r="AC322" s="49">
        <f t="shared" si="243"/>
        <v>7.7125855813953619</v>
      </c>
      <c r="AD322" s="49">
        <f t="shared" si="243"/>
        <v>6.6231377712241732</v>
      </c>
      <c r="AE322" s="49">
        <f t="shared" si="243"/>
        <v>8.0037209302325714</v>
      </c>
      <c r="AF322" s="49"/>
      <c r="AG322" s="49">
        <f>AG269/(8760*AG$274)</f>
        <v>7.7125855813953681</v>
      </c>
      <c r="AH322" s="49">
        <f t="shared" ref="AH322:BD322" si="244">AH269/(8760*AH$274)</f>
        <v>8.0037209302325785</v>
      </c>
      <c r="AI322" s="49">
        <f t="shared" si="244"/>
        <v>8.0037209302325785</v>
      </c>
      <c r="AJ322" s="49">
        <f t="shared" si="244"/>
        <v>8.0037209302325785</v>
      </c>
      <c r="AK322" s="49">
        <f t="shared" si="244"/>
        <v>0.29113534883721054</v>
      </c>
      <c r="AL322" s="49">
        <f t="shared" si="244"/>
        <v>7.1165492780568425</v>
      </c>
      <c r="AM322" s="49">
        <f t="shared" si="244"/>
        <v>8.0037209302325785</v>
      </c>
      <c r="AN322" s="49">
        <f t="shared" si="244"/>
        <v>8.0037209302325785</v>
      </c>
      <c r="AO322" s="49">
        <f t="shared" si="244"/>
        <v>0.29113534883721054</v>
      </c>
      <c r="AP322" s="49">
        <f t="shared" si="244"/>
        <v>0</v>
      </c>
      <c r="AQ322" s="49">
        <f t="shared" si="244"/>
        <v>0</v>
      </c>
      <c r="AR322" s="49">
        <f t="shared" si="244"/>
        <v>0</v>
      </c>
      <c r="AS322" s="49">
        <f t="shared" si="244"/>
        <v>0</v>
      </c>
      <c r="AT322" s="49">
        <f t="shared" si="244"/>
        <v>0</v>
      </c>
      <c r="AU322" s="49">
        <f t="shared" si="244"/>
        <v>0</v>
      </c>
      <c r="AV322" s="49">
        <f t="shared" si="244"/>
        <v>0</v>
      </c>
      <c r="AW322" s="49">
        <f t="shared" si="244"/>
        <v>7.7125855813953681</v>
      </c>
      <c r="AX322" s="49">
        <f t="shared" si="244"/>
        <v>8.0037209302325785</v>
      </c>
      <c r="AY322" s="49">
        <f t="shared" si="244"/>
        <v>8.0037209302325785</v>
      </c>
      <c r="AZ322" s="49">
        <f t="shared" si="244"/>
        <v>8.0037209302325785</v>
      </c>
      <c r="BA322" s="49">
        <f t="shared" si="244"/>
        <v>4.0693162503789733</v>
      </c>
      <c r="BB322" s="49">
        <f t="shared" si="244"/>
        <v>8.0037209302325785</v>
      </c>
      <c r="BC322" s="49">
        <f t="shared" si="244"/>
        <v>8.0037209302325785</v>
      </c>
      <c r="BD322" s="49">
        <f t="shared" si="244"/>
        <v>6.8653660525687625</v>
      </c>
      <c r="BE322" s="49"/>
      <c r="BF322" s="49"/>
      <c r="BG322" s="49">
        <f>BG269/(8760*BG$274)</f>
        <v>3.1872843110790932</v>
      </c>
      <c r="BH322" s="49">
        <f t="shared" ref="BH322:CD322" si="245">BH269/(8760*BH$274)</f>
        <v>8.0037209302325589</v>
      </c>
      <c r="BI322" s="49">
        <f t="shared" si="245"/>
        <v>8.0037209302325589</v>
      </c>
      <c r="BJ322" s="49">
        <f t="shared" si="245"/>
        <v>7.7125855813953494</v>
      </c>
      <c r="BK322" s="49">
        <f t="shared" si="245"/>
        <v>8.0037209302325589</v>
      </c>
      <c r="BL322" s="49">
        <f t="shared" si="245"/>
        <v>8.0037209302325589</v>
      </c>
      <c r="BM322" s="49">
        <f t="shared" si="245"/>
        <v>8.0037209302325589</v>
      </c>
      <c r="BN322" s="49">
        <f t="shared" si="245"/>
        <v>7.7125855813953494</v>
      </c>
      <c r="BO322" s="49">
        <f t="shared" si="245"/>
        <v>6.9964082701290229</v>
      </c>
      <c r="BP322" s="49">
        <f t="shared" si="245"/>
        <v>0</v>
      </c>
      <c r="BQ322" s="49">
        <f t="shared" si="245"/>
        <v>0</v>
      </c>
      <c r="BR322" s="49">
        <f t="shared" si="245"/>
        <v>0</v>
      </c>
      <c r="BS322" s="49">
        <f t="shared" si="245"/>
        <v>0</v>
      </c>
      <c r="BT322" s="49">
        <f t="shared" si="245"/>
        <v>0</v>
      </c>
      <c r="BU322" s="49">
        <f t="shared" si="245"/>
        <v>0</v>
      </c>
      <c r="BV322" s="49">
        <f t="shared" si="245"/>
        <v>7.7125855813953494</v>
      </c>
      <c r="BW322" s="49">
        <f t="shared" si="245"/>
        <v>8.0037209302325589</v>
      </c>
      <c r="BX322" s="49">
        <f t="shared" si="245"/>
        <v>8.0037209302325589</v>
      </c>
      <c r="BY322" s="49">
        <f t="shared" si="245"/>
        <v>8.0037209302325589</v>
      </c>
      <c r="BZ322" s="49">
        <f t="shared" si="245"/>
        <v>7.7125855813953494</v>
      </c>
      <c r="CA322" s="49">
        <f t="shared" si="245"/>
        <v>8.0037209302325589</v>
      </c>
      <c r="CB322" s="49">
        <f t="shared" si="245"/>
        <v>7.0152492894094882</v>
      </c>
      <c r="CC322" s="49">
        <f t="shared" si="245"/>
        <v>7.3569586632365347</v>
      </c>
      <c r="CD322" s="49">
        <f t="shared" si="245"/>
        <v>7.7125855813953494</v>
      </c>
      <c r="CE322" s="49"/>
      <c r="CF322" s="49">
        <f>CF269/(8760*CF$274)</f>
        <v>7.7125855813953477</v>
      </c>
      <c r="CG322" s="49">
        <f t="shared" ref="CG322:DC322" si="246">CG269/(8760*CG$274)</f>
        <v>1.3639174149984357</v>
      </c>
      <c r="CH322" s="49">
        <f t="shared" si="246"/>
        <v>8.0037209302325589</v>
      </c>
      <c r="CI322" s="49">
        <f t="shared" si="246"/>
        <v>8.0037209302325589</v>
      </c>
      <c r="CJ322" s="49">
        <f t="shared" si="246"/>
        <v>6.6967771969424703</v>
      </c>
      <c r="CK322" s="49">
        <f t="shared" si="246"/>
        <v>8.0037209302325589</v>
      </c>
      <c r="CL322" s="49">
        <f t="shared" si="246"/>
        <v>4.9391948924049132</v>
      </c>
      <c r="CM322" s="49">
        <f t="shared" si="246"/>
        <v>0.29113534883720954</v>
      </c>
      <c r="CN322" s="49">
        <f t="shared" si="246"/>
        <v>0</v>
      </c>
      <c r="CO322" s="49">
        <f t="shared" si="246"/>
        <v>0</v>
      </c>
      <c r="CP322" s="49">
        <f t="shared" si="246"/>
        <v>0</v>
      </c>
      <c r="CQ322" s="49">
        <f t="shared" si="246"/>
        <v>0</v>
      </c>
      <c r="CR322" s="49">
        <f t="shared" si="246"/>
        <v>0</v>
      </c>
      <c r="CS322" s="49">
        <f t="shared" si="246"/>
        <v>0</v>
      </c>
      <c r="CT322" s="49">
        <f t="shared" si="246"/>
        <v>0</v>
      </c>
      <c r="CU322" s="49">
        <f t="shared" si="246"/>
        <v>8.0037209302325589</v>
      </c>
      <c r="CV322" s="49">
        <f t="shared" si="246"/>
        <v>7.7125855813953477</v>
      </c>
      <c r="CW322" s="49">
        <f t="shared" si="246"/>
        <v>8.0037209302325589</v>
      </c>
      <c r="CX322" s="49">
        <f t="shared" si="246"/>
        <v>7.0408241416497752</v>
      </c>
      <c r="CY322" s="49">
        <f t="shared" si="246"/>
        <v>7.7125855813953477</v>
      </c>
      <c r="CZ322" s="49">
        <f t="shared" si="246"/>
        <v>8.0037209302325589</v>
      </c>
      <c r="DA322" s="49">
        <f t="shared" si="246"/>
        <v>8.0037209302325589</v>
      </c>
      <c r="DB322" s="49">
        <f t="shared" si="246"/>
        <v>8.0037209302325589</v>
      </c>
      <c r="DC322" s="49">
        <f t="shared" si="246"/>
        <v>8.0037209302325589</v>
      </c>
      <c r="DD322" s="49"/>
      <c r="DE322" s="49"/>
      <c r="DF322" s="49">
        <f>DF269/(8760*DF$274)</f>
        <v>7.3822318460764755</v>
      </c>
      <c r="DG322" s="49">
        <f t="shared" ref="DG322:EC322" si="247">DG269/(8760*DG$274)</f>
        <v>8.0037209302325625</v>
      </c>
      <c r="DH322" s="49">
        <f t="shared" si="247"/>
        <v>6.038311484305309</v>
      </c>
      <c r="DI322" s="49">
        <f t="shared" si="247"/>
        <v>8.0037209302325625</v>
      </c>
      <c r="DJ322" s="49">
        <f t="shared" si="247"/>
        <v>7.5503225390766806</v>
      </c>
      <c r="DK322" s="49">
        <f t="shared" si="247"/>
        <v>8.0037209302325625</v>
      </c>
      <c r="DL322" s="49">
        <f t="shared" si="247"/>
        <v>8.0037209302325625</v>
      </c>
      <c r="DM322" s="49">
        <f t="shared" si="247"/>
        <v>7.7125855813953521</v>
      </c>
      <c r="DN322" s="49">
        <f t="shared" si="247"/>
        <v>8.0037209302325625</v>
      </c>
      <c r="DO322" s="49">
        <f t="shared" si="247"/>
        <v>0</v>
      </c>
      <c r="DP322" s="49">
        <f t="shared" si="247"/>
        <v>0</v>
      </c>
      <c r="DQ322" s="49">
        <f t="shared" si="247"/>
        <v>0</v>
      </c>
      <c r="DR322" s="49">
        <f t="shared" si="247"/>
        <v>0</v>
      </c>
      <c r="DS322" s="49">
        <f t="shared" si="247"/>
        <v>0</v>
      </c>
      <c r="DT322" s="49">
        <f t="shared" si="247"/>
        <v>0</v>
      </c>
      <c r="DU322" s="49">
        <f t="shared" si="247"/>
        <v>8.0037209302325625</v>
      </c>
      <c r="DV322" s="49">
        <f t="shared" si="247"/>
        <v>7.7125855813953521</v>
      </c>
      <c r="DW322" s="49">
        <f t="shared" si="247"/>
        <v>8.0037209302325625</v>
      </c>
      <c r="DX322" s="49">
        <f t="shared" si="247"/>
        <v>8.0037209302325625</v>
      </c>
      <c r="DY322" s="49">
        <f t="shared" si="247"/>
        <v>8.0037209302325625</v>
      </c>
      <c r="DZ322" s="49">
        <f t="shared" si="247"/>
        <v>8.0037209302325625</v>
      </c>
      <c r="EA322" s="49">
        <f t="shared" si="247"/>
        <v>8.0037209302325625</v>
      </c>
      <c r="EB322" s="49">
        <f t="shared" si="247"/>
        <v>7.7125855813953521</v>
      </c>
      <c r="EC322" s="49">
        <f t="shared" si="247"/>
        <v>8.0037209302325625</v>
      </c>
      <c r="ED322" s="49"/>
      <c r="EE322" s="49">
        <f>EE269/(8760*EE$274)</f>
        <v>6.4908343772280919</v>
      </c>
      <c r="EF322" s="49">
        <f t="shared" ref="EF322:FB322" si="248">EF269/(8760*EF$274)</f>
        <v>7.7125855813953521</v>
      </c>
      <c r="EG322" s="49">
        <f t="shared" si="248"/>
        <v>7.5299943025742699</v>
      </c>
      <c r="EH322" s="49">
        <f t="shared" si="248"/>
        <v>0.29113534883720998</v>
      </c>
      <c r="EI322" s="49">
        <f t="shared" si="248"/>
        <v>6.2932410245678563</v>
      </c>
      <c r="EJ322" s="49">
        <f t="shared" si="248"/>
        <v>8.0037209302325625</v>
      </c>
      <c r="EK322" s="49">
        <f t="shared" si="248"/>
        <v>6.3811615211484449</v>
      </c>
      <c r="EL322" s="49">
        <f t="shared" si="248"/>
        <v>7.7125855813953521</v>
      </c>
      <c r="EM322" s="49">
        <f t="shared" si="248"/>
        <v>8.0037209302325625</v>
      </c>
      <c r="EN322" s="49">
        <f t="shared" si="248"/>
        <v>0</v>
      </c>
      <c r="EO322" s="49">
        <f t="shared" si="248"/>
        <v>0</v>
      </c>
      <c r="EP322" s="49">
        <f t="shared" si="248"/>
        <v>0</v>
      </c>
      <c r="EQ322" s="49">
        <f t="shared" si="248"/>
        <v>0</v>
      </c>
      <c r="ER322" s="49">
        <f t="shared" si="248"/>
        <v>0</v>
      </c>
      <c r="ES322" s="49">
        <f t="shared" si="248"/>
        <v>0</v>
      </c>
      <c r="ET322" s="49">
        <f t="shared" si="248"/>
        <v>4.1734131883472978</v>
      </c>
      <c r="EU322" s="49">
        <f t="shared" si="248"/>
        <v>7.7125855813953521</v>
      </c>
      <c r="EV322" s="49">
        <f t="shared" si="248"/>
        <v>8.0037209302325625</v>
      </c>
      <c r="EW322" s="49">
        <f t="shared" si="248"/>
        <v>6.7472187182006511</v>
      </c>
      <c r="EX322" s="49">
        <f t="shared" si="248"/>
        <v>7.7125855813953521</v>
      </c>
      <c r="EY322" s="49">
        <f t="shared" si="248"/>
        <v>8.0037209302325625</v>
      </c>
      <c r="EZ322" s="49">
        <f t="shared" si="248"/>
        <v>8.0037209302325625</v>
      </c>
      <c r="FA322" s="49">
        <f t="shared" si="248"/>
        <v>4.7849049283934999</v>
      </c>
      <c r="FB322" s="49">
        <f t="shared" si="248"/>
        <v>8.0037209302325625</v>
      </c>
      <c r="FC322" s="49"/>
      <c r="FD322" s="49"/>
      <c r="FE322" s="49">
        <f>FE269/(8760*FE$274)</f>
        <v>6.7029915602217667</v>
      </c>
      <c r="FF322" s="49">
        <f t="shared" ref="FF322:GB322" si="249">FF269/(8760*FF$274)</f>
        <v>8.0037209302325749</v>
      </c>
      <c r="FG322" s="49">
        <f t="shared" si="249"/>
        <v>8.0037209302325749</v>
      </c>
      <c r="FH322" s="49">
        <f t="shared" si="249"/>
        <v>5.9729017761233267</v>
      </c>
      <c r="FI322" s="49">
        <f t="shared" si="249"/>
        <v>8.0037209302325749</v>
      </c>
      <c r="FJ322" s="49">
        <f t="shared" si="249"/>
        <v>8.0037209302325749</v>
      </c>
      <c r="FK322" s="49">
        <f t="shared" si="249"/>
        <v>7.7238535906138628</v>
      </c>
      <c r="FL322" s="49">
        <f t="shared" si="249"/>
        <v>5.5740540058508268</v>
      </c>
      <c r="FM322" s="49">
        <f t="shared" si="249"/>
        <v>8.0037209302325749</v>
      </c>
      <c r="FN322" s="49">
        <f t="shared" si="249"/>
        <v>0</v>
      </c>
      <c r="FO322" s="49">
        <f t="shared" si="249"/>
        <v>0</v>
      </c>
      <c r="FP322" s="49">
        <f t="shared" si="249"/>
        <v>0</v>
      </c>
      <c r="FQ322" s="49">
        <f t="shared" si="249"/>
        <v>0</v>
      </c>
      <c r="FR322" s="49">
        <f t="shared" si="249"/>
        <v>0</v>
      </c>
      <c r="FS322" s="49">
        <f t="shared" si="249"/>
        <v>0</v>
      </c>
      <c r="FT322" s="49">
        <f t="shared" si="249"/>
        <v>4.9281407655131906</v>
      </c>
      <c r="FU322" s="49">
        <f t="shared" si="249"/>
        <v>8.0037209302325749</v>
      </c>
      <c r="FV322" s="49">
        <f t="shared" si="249"/>
        <v>8.0037209302325749</v>
      </c>
      <c r="FW322" s="49">
        <f t="shared" si="249"/>
        <v>7.7125855813953654</v>
      </c>
      <c r="FX322" s="49">
        <f t="shared" si="249"/>
        <v>8.0037209302325749</v>
      </c>
      <c r="FY322" s="49">
        <f t="shared" si="249"/>
        <v>8.0037209302325749</v>
      </c>
      <c r="FZ322" s="49">
        <f t="shared" si="249"/>
        <v>8.0037209302325749</v>
      </c>
      <c r="GA322" s="49">
        <f t="shared" si="249"/>
        <v>7.7125855813953654</v>
      </c>
      <c r="GB322" s="49">
        <f t="shared" si="249"/>
        <v>7.9408918328563622</v>
      </c>
      <c r="GC322" s="49"/>
      <c r="GD322" s="49">
        <f>GD269/(8760*GD$274)</f>
        <v>1.3189973289145431</v>
      </c>
      <c r="GE322" s="49">
        <f t="shared" ref="GE322:HA322" si="250">GE269/(8760*GE$274)</f>
        <v>7.7125855813953761</v>
      </c>
      <c r="GF322" s="49">
        <f t="shared" si="250"/>
        <v>8.0037209302325856</v>
      </c>
      <c r="GG322" s="49">
        <f t="shared" si="250"/>
        <v>8.0037209302325856</v>
      </c>
      <c r="GH322" s="49">
        <f t="shared" si="250"/>
        <v>7.7125855813953761</v>
      </c>
      <c r="GI322" s="49">
        <f t="shared" si="250"/>
        <v>7.7125855813953761</v>
      </c>
      <c r="GJ322" s="49">
        <f t="shared" si="250"/>
        <v>8.0037209302325856</v>
      </c>
      <c r="GK322" s="49">
        <f t="shared" si="250"/>
        <v>8.0037209302325856</v>
      </c>
      <c r="GL322" s="49">
        <f t="shared" si="250"/>
        <v>0</v>
      </c>
      <c r="GM322" s="49">
        <f t="shared" si="250"/>
        <v>0</v>
      </c>
      <c r="GN322" s="49">
        <f t="shared" si="250"/>
        <v>0</v>
      </c>
      <c r="GO322" s="49">
        <f t="shared" si="250"/>
        <v>0</v>
      </c>
      <c r="GP322" s="49">
        <f t="shared" si="250"/>
        <v>0</v>
      </c>
      <c r="GQ322" s="49">
        <f t="shared" si="250"/>
        <v>0</v>
      </c>
      <c r="GR322" s="49">
        <f t="shared" si="250"/>
        <v>0</v>
      </c>
      <c r="GS322" s="49">
        <f t="shared" si="250"/>
        <v>0</v>
      </c>
      <c r="GT322" s="49">
        <f t="shared" si="250"/>
        <v>8.0037209302325856</v>
      </c>
      <c r="GU322" s="49">
        <f t="shared" si="250"/>
        <v>7.7125855813953761</v>
      </c>
      <c r="GV322" s="49">
        <f t="shared" si="250"/>
        <v>8.0037209302325856</v>
      </c>
      <c r="GW322" s="49">
        <f t="shared" si="250"/>
        <v>7.7125855813953761</v>
      </c>
      <c r="GX322" s="49">
        <f t="shared" si="250"/>
        <v>8.0037209302325856</v>
      </c>
      <c r="GY322" s="49">
        <f t="shared" si="250"/>
        <v>7.7125855813953761</v>
      </c>
      <c r="GZ322" s="49">
        <f t="shared" si="250"/>
        <v>8.0037209302325856</v>
      </c>
      <c r="HA322" s="49">
        <f t="shared" si="250"/>
        <v>8.0037209302325856</v>
      </c>
    </row>
    <row r="323" spans="3:209">
      <c r="E323" s="55" t="s">
        <v>654</v>
      </c>
      <c r="F323" s="49"/>
      <c r="G323" s="49"/>
      <c r="H323" s="49">
        <f>H270/(8760*H$274)</f>
        <v>3.1001732706976743</v>
      </c>
      <c r="I323" s="49">
        <f t="shared" ref="I323:AE323" si="251">I270/(8760*I$274)</f>
        <v>3.3375366209302326</v>
      </c>
      <c r="J323" s="49">
        <f t="shared" si="251"/>
        <v>3.3067301303166148</v>
      </c>
      <c r="K323" s="49">
        <f t="shared" si="251"/>
        <v>3.7337940940599577</v>
      </c>
      <c r="L323" s="49">
        <f t="shared" si="251"/>
        <v>3.1001732706976743</v>
      </c>
      <c r="M323" s="49">
        <f t="shared" si="251"/>
        <v>3.3375366209302326</v>
      </c>
      <c r="N323" s="49">
        <f t="shared" si="251"/>
        <v>3.0474017372093023</v>
      </c>
      <c r="O323" s="49">
        <f t="shared" si="251"/>
        <v>4.6344695651162757</v>
      </c>
      <c r="P323" s="49">
        <f t="shared" si="251"/>
        <v>2.4104152407115542</v>
      </c>
      <c r="Q323" s="49">
        <f t="shared" si="251"/>
        <v>1.4796438865116299</v>
      </c>
      <c r="R323" s="49">
        <f t="shared" si="251"/>
        <v>1.5127829678747498</v>
      </c>
      <c r="S323" s="49">
        <f t="shared" si="251"/>
        <v>1.6912712720930252</v>
      </c>
      <c r="T323" s="49">
        <f t="shared" si="251"/>
        <v>1.4796438865116299</v>
      </c>
      <c r="U323" s="49">
        <f t="shared" si="251"/>
        <v>1.6912712720930252</v>
      </c>
      <c r="V323" s="49">
        <f t="shared" si="251"/>
        <v>1.6912712720930252</v>
      </c>
      <c r="W323" s="49">
        <f t="shared" si="251"/>
        <v>3.3375366209302326</v>
      </c>
      <c r="X323" s="49">
        <f t="shared" si="251"/>
        <v>3.0484022023255815</v>
      </c>
      <c r="Y323" s="49">
        <f t="shared" si="251"/>
        <v>3.050953388372093</v>
      </c>
      <c r="Z323" s="49">
        <f t="shared" si="251"/>
        <v>3.3025203418604656</v>
      </c>
      <c r="AA323" s="49">
        <f t="shared" si="251"/>
        <v>3.5684739837209283</v>
      </c>
      <c r="AB323" s="49">
        <f t="shared" si="251"/>
        <v>3.1001732706976743</v>
      </c>
      <c r="AC323" s="49">
        <f t="shared" si="251"/>
        <v>4.6629791324684753</v>
      </c>
      <c r="AD323" s="49">
        <f t="shared" si="251"/>
        <v>3.3385370860465113</v>
      </c>
      <c r="AE323" s="49">
        <f t="shared" si="251"/>
        <v>3.3060719930232558</v>
      </c>
      <c r="AF323" s="49"/>
      <c r="AG323" s="49">
        <f>AG270/(8760*AG$274)</f>
        <v>3.1011737358139633</v>
      </c>
      <c r="AH323" s="49">
        <f t="shared" ref="AH323:BD323" si="252">AH270/(8760*AH$274)</f>
        <v>3.3410882720930348</v>
      </c>
      <c r="AI323" s="49">
        <f t="shared" si="252"/>
        <v>3.0474017372093121</v>
      </c>
      <c r="AJ323" s="49">
        <f t="shared" si="252"/>
        <v>4.8860365186046684</v>
      </c>
      <c r="AK323" s="49">
        <f t="shared" si="252"/>
        <v>3.1037249218604748</v>
      </c>
      <c r="AL323" s="49">
        <f t="shared" si="252"/>
        <v>3.3025203418604754</v>
      </c>
      <c r="AM323" s="49">
        <f t="shared" si="252"/>
        <v>3.1001732706976841</v>
      </c>
      <c r="AN323" s="49">
        <f t="shared" si="252"/>
        <v>4.6826889823255984</v>
      </c>
      <c r="AO323" s="49">
        <f t="shared" si="252"/>
        <v>3.0484022023255917</v>
      </c>
      <c r="AP323" s="49">
        <f t="shared" si="252"/>
        <v>1.4796438865116319</v>
      </c>
      <c r="AQ323" s="49">
        <f t="shared" si="252"/>
        <v>1.4796438865116319</v>
      </c>
      <c r="AR323" s="49">
        <f t="shared" si="252"/>
        <v>1.4796438865116319</v>
      </c>
      <c r="AS323" s="49">
        <f t="shared" si="252"/>
        <v>1.4796438865116319</v>
      </c>
      <c r="AT323" s="49">
        <f t="shared" si="252"/>
        <v>1.4796438865116319</v>
      </c>
      <c r="AU323" s="49">
        <f t="shared" si="252"/>
        <v>1.4796438865116319</v>
      </c>
      <c r="AV323" s="49">
        <f t="shared" si="252"/>
        <v>1.6912712720930276</v>
      </c>
      <c r="AW323" s="49">
        <f t="shared" si="252"/>
        <v>3.5299060534883839</v>
      </c>
      <c r="AX323" s="49">
        <f t="shared" si="252"/>
        <v>3.1037249218604748</v>
      </c>
      <c r="AY323" s="49">
        <f t="shared" si="252"/>
        <v>3.3375366209302446</v>
      </c>
      <c r="AZ323" s="49">
        <f t="shared" si="252"/>
        <v>3.303520806976755</v>
      </c>
      <c r="BA323" s="49">
        <f t="shared" si="252"/>
        <v>4.6334691000000161</v>
      </c>
      <c r="BB323" s="49">
        <f t="shared" si="252"/>
        <v>3.0509533883721032</v>
      </c>
      <c r="BC323" s="49">
        <f t="shared" si="252"/>
        <v>3.3385370860465238</v>
      </c>
      <c r="BD323" s="49">
        <f t="shared" si="252"/>
        <v>4.8850360534883892</v>
      </c>
      <c r="BE323" s="49"/>
      <c r="BF323" s="49"/>
      <c r="BG323" s="49">
        <f>BG270/(8760*BG$274)</f>
        <v>3.1001732706976792</v>
      </c>
      <c r="BH323" s="49">
        <f t="shared" ref="BH323:CD323" si="253">BH270/(8760*BH$274)</f>
        <v>3.5334577046511684</v>
      </c>
      <c r="BI323" s="49">
        <f t="shared" si="253"/>
        <v>3.3375366209302375</v>
      </c>
      <c r="BJ323" s="49">
        <f t="shared" si="253"/>
        <v>3.1001732706976792</v>
      </c>
      <c r="BK323" s="49">
        <f t="shared" si="253"/>
        <v>3.3375366209302375</v>
      </c>
      <c r="BL323" s="49">
        <f t="shared" si="253"/>
        <v>4.8895881697674497</v>
      </c>
      <c r="BM323" s="49">
        <f t="shared" si="253"/>
        <v>3.3265585172093073</v>
      </c>
      <c r="BN323" s="49">
        <f t="shared" si="253"/>
        <v>3.3025203418604701</v>
      </c>
      <c r="BO323" s="49">
        <f t="shared" si="253"/>
        <v>3.3420887372093073</v>
      </c>
      <c r="BP323" s="49">
        <f t="shared" si="253"/>
        <v>1.4796438865116304</v>
      </c>
      <c r="BQ323" s="49">
        <f t="shared" si="253"/>
        <v>1.4796438865117345</v>
      </c>
      <c r="BR323" s="49">
        <f t="shared" si="253"/>
        <v>1.4796438865116304</v>
      </c>
      <c r="BS323" s="49">
        <f t="shared" si="253"/>
        <v>1.4796438865116304</v>
      </c>
      <c r="BT323" s="49">
        <f t="shared" si="253"/>
        <v>1.4796438865116304</v>
      </c>
      <c r="BU323" s="49">
        <f t="shared" si="253"/>
        <v>1.6912712720930261</v>
      </c>
      <c r="BV323" s="49">
        <f t="shared" si="253"/>
        <v>3.3385370860465167</v>
      </c>
      <c r="BW323" s="49">
        <f t="shared" si="253"/>
        <v>3.3375366209302375</v>
      </c>
      <c r="BX323" s="49">
        <f t="shared" si="253"/>
        <v>1.9473903418604679</v>
      </c>
      <c r="BY323" s="49">
        <f t="shared" si="253"/>
        <v>4.6826889823255886</v>
      </c>
      <c r="BZ323" s="49">
        <f t="shared" si="253"/>
        <v>3.3420887372093073</v>
      </c>
      <c r="CA323" s="49">
        <f t="shared" si="253"/>
        <v>3.0474017372093072</v>
      </c>
      <c r="CB323" s="49">
        <f t="shared" si="253"/>
        <v>3.3552918753488421</v>
      </c>
      <c r="CC323" s="49">
        <f t="shared" si="253"/>
        <v>3.5684739837209354</v>
      </c>
      <c r="CD323" s="49">
        <f t="shared" si="253"/>
        <v>4.8850360534883794</v>
      </c>
      <c r="CE323" s="49"/>
      <c r="CF323" s="49">
        <f>CF270/(8760*CF$274)</f>
        <v>3.5289055883720981</v>
      </c>
      <c r="CG323" s="49">
        <f t="shared" ref="CG323:DC323" si="254">CG270/(8760*CG$274)</f>
        <v>4.6872410986046598</v>
      </c>
      <c r="CH323" s="49">
        <f t="shared" si="254"/>
        <v>3.3025203418604732</v>
      </c>
      <c r="CI323" s="49">
        <f t="shared" si="254"/>
        <v>3.0474017372093098</v>
      </c>
      <c r="CJ323" s="49">
        <f t="shared" si="254"/>
        <v>3.1037249218604726</v>
      </c>
      <c r="CK323" s="49">
        <f t="shared" si="254"/>
        <v>4.941359238139543</v>
      </c>
      <c r="CL323" s="49">
        <f t="shared" si="254"/>
        <v>3.1037249218604726</v>
      </c>
      <c r="CM323" s="49">
        <f t="shared" si="254"/>
        <v>3.3025203418604732</v>
      </c>
      <c r="CN323" s="49">
        <f t="shared" si="254"/>
        <v>1.5072740785186522</v>
      </c>
      <c r="CO323" s="49">
        <f t="shared" si="254"/>
        <v>1.4796438865116315</v>
      </c>
      <c r="CP323" s="49">
        <f t="shared" si="254"/>
        <v>1.4796438865116315</v>
      </c>
      <c r="CQ323" s="49">
        <f t="shared" si="254"/>
        <v>1.4796438865116315</v>
      </c>
      <c r="CR323" s="49">
        <f t="shared" si="254"/>
        <v>1.4796438865116315</v>
      </c>
      <c r="CS323" s="49">
        <f t="shared" si="254"/>
        <v>1.4796438865116315</v>
      </c>
      <c r="CT323" s="49">
        <f t="shared" si="254"/>
        <v>1.6912712720930272</v>
      </c>
      <c r="CU323" s="49">
        <f t="shared" si="254"/>
        <v>2.0037135265116324</v>
      </c>
      <c r="CV323" s="49">
        <f t="shared" si="254"/>
        <v>3.3375366209302402</v>
      </c>
      <c r="CW323" s="49">
        <f t="shared" si="254"/>
        <v>3.1011737358139611</v>
      </c>
      <c r="CX323" s="49">
        <f t="shared" si="254"/>
        <v>3.5674735186046562</v>
      </c>
      <c r="CY323" s="49">
        <f t="shared" si="254"/>
        <v>3.1001732706976814</v>
      </c>
      <c r="CZ323" s="49">
        <f t="shared" si="254"/>
        <v>4.6299174488372179</v>
      </c>
      <c r="DA323" s="49">
        <f t="shared" si="254"/>
        <v>3.0509533883721001</v>
      </c>
      <c r="DB323" s="49">
        <f t="shared" si="254"/>
        <v>3.1001732706976814</v>
      </c>
      <c r="DC323" s="49">
        <f t="shared" si="254"/>
        <v>3.0509533883721001</v>
      </c>
      <c r="DD323" s="49"/>
      <c r="DE323" s="49"/>
      <c r="DF323" s="49">
        <f>DF270/(8760*DF$274)</f>
        <v>3.3562923404651199</v>
      </c>
      <c r="DG323" s="49">
        <f t="shared" ref="DG323:EC323" si="255">DG270/(8760*DG$274)</f>
        <v>3.3375366209302362</v>
      </c>
      <c r="DH323" s="49">
        <f t="shared" si="255"/>
        <v>3.0474017372093054</v>
      </c>
      <c r="DI323" s="49">
        <f t="shared" si="255"/>
        <v>4.6299174488372179</v>
      </c>
      <c r="DJ323" s="49">
        <f t="shared" si="255"/>
        <v>3.3070724581395381</v>
      </c>
      <c r="DK323" s="49">
        <f t="shared" si="255"/>
        <v>3.3903081544186087</v>
      </c>
      <c r="DL323" s="49">
        <f t="shared" si="255"/>
        <v>3.0474017372093054</v>
      </c>
      <c r="DM323" s="49">
        <f t="shared" si="255"/>
        <v>3.0474017372093054</v>
      </c>
      <c r="DN323" s="49">
        <f t="shared" si="255"/>
        <v>3.5334577046511693</v>
      </c>
      <c r="DO323" s="49">
        <f t="shared" si="255"/>
        <v>1.4796438865116293</v>
      </c>
      <c r="DP323" s="49">
        <f t="shared" si="255"/>
        <v>1.4796438865116293</v>
      </c>
      <c r="DQ323" s="49">
        <f t="shared" si="255"/>
        <v>1.4796438865116293</v>
      </c>
      <c r="DR323" s="49">
        <f t="shared" si="255"/>
        <v>1.4796438865116293</v>
      </c>
      <c r="DS323" s="49">
        <f t="shared" si="255"/>
        <v>1.4796438865116293</v>
      </c>
      <c r="DT323" s="49">
        <f t="shared" si="255"/>
        <v>1.6912712720930247</v>
      </c>
      <c r="DU323" s="49">
        <f t="shared" si="255"/>
        <v>4.6299174488372179</v>
      </c>
      <c r="DV323" s="49">
        <f t="shared" si="255"/>
        <v>3.3025203418604683</v>
      </c>
      <c r="DW323" s="49">
        <f t="shared" si="255"/>
        <v>3.0484022023255846</v>
      </c>
      <c r="DX323" s="49">
        <f t="shared" si="255"/>
        <v>3.3375366209302362</v>
      </c>
      <c r="DY323" s="49">
        <f t="shared" si="255"/>
        <v>3.3060719930232589</v>
      </c>
      <c r="DZ323" s="49">
        <f t="shared" si="255"/>
        <v>3.1011737358139566</v>
      </c>
      <c r="EA323" s="49">
        <f t="shared" si="255"/>
        <v>4.6299174488372179</v>
      </c>
      <c r="EB323" s="49">
        <f t="shared" si="255"/>
        <v>3.5639218674418673</v>
      </c>
      <c r="EC323" s="49">
        <f t="shared" si="255"/>
        <v>3.3070724581395381</v>
      </c>
      <c r="ED323" s="49"/>
      <c r="EE323" s="49">
        <f>EE270/(8760*EE$274)</f>
        <v>3.3903081544186153</v>
      </c>
      <c r="EF323" s="49">
        <f t="shared" ref="EF323:FB323" si="256">EF270/(8760*EF$274)</f>
        <v>3.3375366209302428</v>
      </c>
      <c r="EG323" s="49">
        <f t="shared" si="256"/>
        <v>3.5299060534883808</v>
      </c>
      <c r="EH323" s="49">
        <f t="shared" si="256"/>
        <v>3.1037249218604748</v>
      </c>
      <c r="EI323" s="49">
        <f t="shared" si="256"/>
        <v>3.0484022023255908</v>
      </c>
      <c r="EJ323" s="49">
        <f t="shared" si="256"/>
        <v>3.3938598055814055</v>
      </c>
      <c r="EK323" s="49">
        <f t="shared" si="256"/>
        <v>3.1037249218604748</v>
      </c>
      <c r="EL323" s="49">
        <f t="shared" si="256"/>
        <v>3.1001732706976841</v>
      </c>
      <c r="EM323" s="49">
        <f t="shared" si="256"/>
        <v>3.3375366209302428</v>
      </c>
      <c r="EN323" s="49">
        <f t="shared" si="256"/>
        <v>1.4796438865116306</v>
      </c>
      <c r="EO323" s="49">
        <f t="shared" si="256"/>
        <v>1.4796438865116306</v>
      </c>
      <c r="EP323" s="49">
        <f t="shared" si="256"/>
        <v>1.4796438865116306</v>
      </c>
      <c r="EQ323" s="49">
        <f t="shared" si="256"/>
        <v>1.4796438865116306</v>
      </c>
      <c r="ER323" s="49">
        <f t="shared" si="256"/>
        <v>1.4796438865116306</v>
      </c>
      <c r="ES323" s="49">
        <f t="shared" si="256"/>
        <v>1.6912712720930265</v>
      </c>
      <c r="ET323" s="49">
        <f t="shared" si="256"/>
        <v>3.5816771218604742</v>
      </c>
      <c r="EU323" s="49">
        <f t="shared" si="256"/>
        <v>3.0474017372093116</v>
      </c>
      <c r="EV323" s="49">
        <f t="shared" si="256"/>
        <v>3.0519538534883814</v>
      </c>
      <c r="EW323" s="49">
        <f t="shared" si="256"/>
        <v>3.3903081544186153</v>
      </c>
      <c r="EX323" s="49">
        <f t="shared" si="256"/>
        <v>3.3025203418604754</v>
      </c>
      <c r="EY323" s="49">
        <f t="shared" si="256"/>
        <v>3.3420887372093127</v>
      </c>
      <c r="EZ323" s="49">
        <f t="shared" si="256"/>
        <v>3.5816771218604742</v>
      </c>
      <c r="FA323" s="49">
        <f t="shared" si="256"/>
        <v>4.6299174488372241</v>
      </c>
      <c r="FB323" s="49">
        <f t="shared" si="256"/>
        <v>3.3938598055814055</v>
      </c>
      <c r="FC323" s="49"/>
      <c r="FD323" s="49"/>
      <c r="FE323" s="49">
        <f>FE270/(8760*FE$274)</f>
        <v>3.0484022023255841</v>
      </c>
      <c r="FF323" s="49">
        <f t="shared" ref="FF323:GB323" si="257">FF270/(8760*FF$274)</f>
        <v>3.0474017372093054</v>
      </c>
      <c r="FG323" s="49">
        <f t="shared" si="257"/>
        <v>3.3025203418604687</v>
      </c>
      <c r="FH323" s="49">
        <f t="shared" si="257"/>
        <v>3.3938598055813989</v>
      </c>
      <c r="FI323" s="49">
        <f t="shared" si="257"/>
        <v>3.3035208069767474</v>
      </c>
      <c r="FJ323" s="49">
        <f t="shared" si="257"/>
        <v>3.0474017372093054</v>
      </c>
      <c r="FK323" s="49">
        <f t="shared" si="257"/>
        <v>4.6826889823255868</v>
      </c>
      <c r="FL323" s="49">
        <f t="shared" si="257"/>
        <v>3.5684739837209341</v>
      </c>
      <c r="FM323" s="49">
        <f t="shared" si="257"/>
        <v>3.3025203418604687</v>
      </c>
      <c r="FN323" s="49">
        <f t="shared" si="257"/>
        <v>1.4796438865116279</v>
      </c>
      <c r="FO323" s="49">
        <f t="shared" si="257"/>
        <v>1.4796438865116279</v>
      </c>
      <c r="FP323" s="49">
        <f t="shared" si="257"/>
        <v>1.4796438865116279</v>
      </c>
      <c r="FQ323" s="49">
        <f t="shared" si="257"/>
        <v>1.4796438865116279</v>
      </c>
      <c r="FR323" s="49">
        <f t="shared" si="257"/>
        <v>1.4796438865116279</v>
      </c>
      <c r="FS323" s="49">
        <f t="shared" si="257"/>
        <v>1.6912712720930243</v>
      </c>
      <c r="FT323" s="49">
        <f t="shared" si="257"/>
        <v>3.3375366209302362</v>
      </c>
      <c r="FU323" s="49">
        <f t="shared" si="257"/>
        <v>3.3070724581395377</v>
      </c>
      <c r="FV323" s="49">
        <f t="shared" si="257"/>
        <v>3.3903081544186073</v>
      </c>
      <c r="FW323" s="49">
        <f t="shared" si="257"/>
        <v>4.6299174488372143</v>
      </c>
      <c r="FX323" s="49">
        <f t="shared" si="257"/>
        <v>3.0509533883720956</v>
      </c>
      <c r="FY323" s="49">
        <f t="shared" si="257"/>
        <v>3.3035208069767474</v>
      </c>
      <c r="FZ323" s="49">
        <f t="shared" si="257"/>
        <v>3.1001732706976766</v>
      </c>
      <c r="GA323" s="49">
        <f t="shared" si="257"/>
        <v>3.5639218674418647</v>
      </c>
      <c r="GB323" s="49">
        <f t="shared" si="257"/>
        <v>4.8853092574239767</v>
      </c>
      <c r="GC323" s="49"/>
      <c r="GD323" s="49">
        <f>GD270/(8760*GD$274)</f>
        <v>3.4242006836616525</v>
      </c>
      <c r="GE323" s="49">
        <f t="shared" ref="GE323:HA323" si="258">GE270/(8760*GE$274)</f>
        <v>3.563921867441866</v>
      </c>
      <c r="GF323" s="49">
        <f t="shared" si="258"/>
        <v>3.3552918753488417</v>
      </c>
      <c r="GG323" s="49">
        <f t="shared" si="258"/>
        <v>4.6344695651162846</v>
      </c>
      <c r="GH323" s="49">
        <f t="shared" si="258"/>
        <v>3.1001732706976779</v>
      </c>
      <c r="GI323" s="49">
        <f t="shared" si="258"/>
        <v>3.5289055883720981</v>
      </c>
      <c r="GJ323" s="49">
        <f t="shared" si="258"/>
        <v>3.1001732706976779</v>
      </c>
      <c r="GK323" s="49">
        <f t="shared" si="258"/>
        <v>3.0484022023255855</v>
      </c>
      <c r="GL323" s="49">
        <f t="shared" si="258"/>
        <v>1.4796438865116315</v>
      </c>
      <c r="GM323" s="49">
        <f t="shared" si="258"/>
        <v>1.4796438865116315</v>
      </c>
      <c r="GN323" s="49">
        <f t="shared" si="258"/>
        <v>1.4796438865116315</v>
      </c>
      <c r="GO323" s="49">
        <f t="shared" si="258"/>
        <v>1.4796438865116315</v>
      </c>
      <c r="GP323" s="49">
        <f t="shared" si="258"/>
        <v>1.4796438865116315</v>
      </c>
      <c r="GQ323" s="49">
        <f t="shared" si="258"/>
        <v>1.4796438865116315</v>
      </c>
      <c r="GR323" s="49">
        <f t="shared" si="258"/>
        <v>1.4796438865116315</v>
      </c>
      <c r="GS323" s="49">
        <f t="shared" si="258"/>
        <v>1.6912712720930267</v>
      </c>
      <c r="GT323" s="49">
        <f t="shared" si="258"/>
        <v>3.0509533883720974</v>
      </c>
      <c r="GU323" s="49">
        <f t="shared" si="258"/>
        <v>3.5826775869767502</v>
      </c>
      <c r="GV323" s="49">
        <f t="shared" si="258"/>
        <v>3.3375366209302362</v>
      </c>
      <c r="GW323" s="49">
        <f t="shared" si="258"/>
        <v>4.8850360534883785</v>
      </c>
      <c r="GX323" s="49">
        <f t="shared" si="258"/>
        <v>3.6166934009302381</v>
      </c>
      <c r="GY323" s="49">
        <f t="shared" si="258"/>
        <v>3.3552918753488417</v>
      </c>
      <c r="GZ323" s="49">
        <f t="shared" si="258"/>
        <v>4.9200523325581447</v>
      </c>
      <c r="HA323" s="49">
        <f t="shared" si="258"/>
        <v>3.3025203418604701</v>
      </c>
    </row>
    <row r="324" spans="3:209">
      <c r="E324" s="5" t="s">
        <v>227</v>
      </c>
      <c r="F324" s="49"/>
      <c r="G324" s="49"/>
      <c r="H324" s="49">
        <f>H271/(8760*H$274)</f>
        <v>0</v>
      </c>
      <c r="I324" s="49">
        <f t="shared" ref="I324:AE324" si="259">I271/(8760*I$274)</f>
        <v>0</v>
      </c>
      <c r="J324" s="49">
        <f t="shared" si="259"/>
        <v>0</v>
      </c>
      <c r="K324" s="49">
        <f t="shared" si="259"/>
        <v>0</v>
      </c>
      <c r="L324" s="49">
        <f t="shared" si="259"/>
        <v>0</v>
      </c>
      <c r="M324" s="49">
        <f t="shared" si="259"/>
        <v>0</v>
      </c>
      <c r="N324" s="49">
        <f t="shared" si="259"/>
        <v>0</v>
      </c>
      <c r="O324" s="49">
        <f t="shared" si="259"/>
        <v>0</v>
      </c>
      <c r="P324" s="49">
        <f t="shared" si="259"/>
        <v>0</v>
      </c>
      <c r="Q324" s="49">
        <f t="shared" si="259"/>
        <v>0</v>
      </c>
      <c r="R324" s="49">
        <f t="shared" si="259"/>
        <v>0</v>
      </c>
      <c r="S324" s="49">
        <f t="shared" si="259"/>
        <v>0</v>
      </c>
      <c r="T324" s="49">
        <f t="shared" si="259"/>
        <v>0</v>
      </c>
      <c r="U324" s="49">
        <f t="shared" si="259"/>
        <v>0</v>
      </c>
      <c r="V324" s="49">
        <f t="shared" si="259"/>
        <v>0</v>
      </c>
      <c r="W324" s="49">
        <f t="shared" si="259"/>
        <v>6.5030232558139636</v>
      </c>
      <c r="X324" s="49">
        <f t="shared" si="259"/>
        <v>5.8617340485795664</v>
      </c>
      <c r="Y324" s="49">
        <f t="shared" si="259"/>
        <v>0</v>
      </c>
      <c r="Z324" s="49">
        <f t="shared" si="259"/>
        <v>0</v>
      </c>
      <c r="AA324" s="49">
        <f t="shared" si="259"/>
        <v>0</v>
      </c>
      <c r="AB324" s="49">
        <f t="shared" si="259"/>
        <v>0</v>
      </c>
      <c r="AC324" s="49">
        <f t="shared" si="259"/>
        <v>0</v>
      </c>
      <c r="AD324" s="49">
        <f t="shared" si="259"/>
        <v>0</v>
      </c>
      <c r="AE324" s="49">
        <f t="shared" si="259"/>
        <v>0</v>
      </c>
      <c r="AF324" s="49"/>
      <c r="AG324" s="49">
        <f>AG271/(8760*AG$274)</f>
        <v>0</v>
      </c>
      <c r="AH324" s="49">
        <f t="shared" ref="AH324:BD324" si="260">AH271/(8760*AH$274)</f>
        <v>0</v>
      </c>
      <c r="AI324" s="49">
        <f t="shared" si="260"/>
        <v>0</v>
      </c>
      <c r="AJ324" s="49">
        <f t="shared" si="260"/>
        <v>0</v>
      </c>
      <c r="AK324" s="49">
        <f t="shared" si="260"/>
        <v>0</v>
      </c>
      <c r="AL324" s="49">
        <f t="shared" si="260"/>
        <v>0</v>
      </c>
      <c r="AM324" s="49">
        <f t="shared" si="260"/>
        <v>0</v>
      </c>
      <c r="AN324" s="49">
        <f t="shared" si="260"/>
        <v>0</v>
      </c>
      <c r="AO324" s="49">
        <f t="shared" si="260"/>
        <v>0</v>
      </c>
      <c r="AP324" s="49">
        <f t="shared" si="260"/>
        <v>0</v>
      </c>
      <c r="AQ324" s="49">
        <f t="shared" si="260"/>
        <v>0</v>
      </c>
      <c r="AR324" s="49">
        <f t="shared" si="260"/>
        <v>0</v>
      </c>
      <c r="AS324" s="49">
        <f t="shared" si="260"/>
        <v>0</v>
      </c>
      <c r="AT324" s="49">
        <f t="shared" si="260"/>
        <v>0</v>
      </c>
      <c r="AU324" s="49">
        <f t="shared" si="260"/>
        <v>0</v>
      </c>
      <c r="AV324" s="49">
        <f t="shared" si="260"/>
        <v>4.2673149730182613</v>
      </c>
      <c r="AW324" s="49">
        <f t="shared" si="260"/>
        <v>6.5030232558139636</v>
      </c>
      <c r="AX324" s="49">
        <f t="shared" si="260"/>
        <v>6.5030232558139636</v>
      </c>
      <c r="AY324" s="49">
        <f t="shared" si="260"/>
        <v>2.2357082827957315</v>
      </c>
      <c r="AZ324" s="49">
        <f t="shared" si="260"/>
        <v>0</v>
      </c>
      <c r="BA324" s="49">
        <f t="shared" si="260"/>
        <v>0</v>
      </c>
      <c r="BB324" s="49">
        <f t="shared" si="260"/>
        <v>0</v>
      </c>
      <c r="BC324" s="49">
        <f t="shared" si="260"/>
        <v>0</v>
      </c>
      <c r="BD324" s="49">
        <f t="shared" si="260"/>
        <v>0</v>
      </c>
      <c r="BE324" s="49"/>
      <c r="BF324" s="49"/>
      <c r="BG324" s="49">
        <f>BG271/(8760*BG$274)</f>
        <v>0</v>
      </c>
      <c r="BH324" s="49">
        <f t="shared" ref="BH324:CD324" si="261">BH271/(8760*BH$274)</f>
        <v>0</v>
      </c>
      <c r="BI324" s="49">
        <f t="shared" si="261"/>
        <v>0</v>
      </c>
      <c r="BJ324" s="49">
        <f t="shared" si="261"/>
        <v>0</v>
      </c>
      <c r="BK324" s="49">
        <f t="shared" si="261"/>
        <v>0</v>
      </c>
      <c r="BL324" s="49">
        <f t="shared" si="261"/>
        <v>0</v>
      </c>
      <c r="BM324" s="49">
        <f t="shared" si="261"/>
        <v>0</v>
      </c>
      <c r="BN324" s="49">
        <f t="shared" si="261"/>
        <v>0</v>
      </c>
      <c r="BO324" s="49">
        <f t="shared" si="261"/>
        <v>0</v>
      </c>
      <c r="BP324" s="49">
        <f t="shared" si="261"/>
        <v>0</v>
      </c>
      <c r="BQ324" s="49">
        <f t="shared" si="261"/>
        <v>0</v>
      </c>
      <c r="BR324" s="49">
        <f t="shared" si="261"/>
        <v>0</v>
      </c>
      <c r="BS324" s="49">
        <f t="shared" si="261"/>
        <v>0</v>
      </c>
      <c r="BT324" s="49">
        <f t="shared" si="261"/>
        <v>0</v>
      </c>
      <c r="BU324" s="49">
        <f t="shared" si="261"/>
        <v>0</v>
      </c>
      <c r="BV324" s="49">
        <f t="shared" si="261"/>
        <v>6.5030232558139565</v>
      </c>
      <c r="BW324" s="49">
        <f t="shared" si="261"/>
        <v>6.5030232558139565</v>
      </c>
      <c r="BX324" s="49">
        <f t="shared" si="261"/>
        <v>6.50302325581396</v>
      </c>
      <c r="BY324" s="49">
        <f t="shared" si="261"/>
        <v>0</v>
      </c>
      <c r="BZ324" s="49">
        <f t="shared" si="261"/>
        <v>0</v>
      </c>
      <c r="CA324" s="49">
        <f t="shared" si="261"/>
        <v>0</v>
      </c>
      <c r="CB324" s="49">
        <f t="shared" si="261"/>
        <v>0</v>
      </c>
      <c r="CC324" s="49">
        <f t="shared" si="261"/>
        <v>0</v>
      </c>
      <c r="CD324" s="49">
        <f t="shared" si="261"/>
        <v>0</v>
      </c>
      <c r="CE324" s="49"/>
      <c r="CF324" s="49">
        <f>CF271/(8760*CF$274)</f>
        <v>0</v>
      </c>
      <c r="CG324" s="49">
        <f t="shared" ref="CG324:DC324" si="262">CG271/(8760*CG$274)</f>
        <v>0</v>
      </c>
      <c r="CH324" s="49">
        <f t="shared" si="262"/>
        <v>0</v>
      </c>
      <c r="CI324" s="49">
        <f t="shared" si="262"/>
        <v>0</v>
      </c>
      <c r="CJ324" s="49">
        <f t="shared" si="262"/>
        <v>0</v>
      </c>
      <c r="CK324" s="49">
        <f t="shared" si="262"/>
        <v>0</v>
      </c>
      <c r="CL324" s="49">
        <f t="shared" si="262"/>
        <v>0</v>
      </c>
      <c r="CM324" s="49">
        <f t="shared" si="262"/>
        <v>0</v>
      </c>
      <c r="CN324" s="49">
        <f t="shared" si="262"/>
        <v>0</v>
      </c>
      <c r="CO324" s="49">
        <f t="shared" si="262"/>
        <v>0</v>
      </c>
      <c r="CP324" s="49">
        <f t="shared" si="262"/>
        <v>0</v>
      </c>
      <c r="CQ324" s="49">
        <f t="shared" si="262"/>
        <v>0</v>
      </c>
      <c r="CR324" s="49">
        <f t="shared" si="262"/>
        <v>0</v>
      </c>
      <c r="CS324" s="49">
        <f t="shared" si="262"/>
        <v>0</v>
      </c>
      <c r="CT324" s="49">
        <f t="shared" si="262"/>
        <v>0</v>
      </c>
      <c r="CU324" s="49">
        <f t="shared" si="262"/>
        <v>6.5030232558139787</v>
      </c>
      <c r="CV324" s="49">
        <f t="shared" si="262"/>
        <v>6.5030232558139787</v>
      </c>
      <c r="CW324" s="49">
        <f t="shared" si="262"/>
        <v>6.503023255813992</v>
      </c>
      <c r="CX324" s="49">
        <f t="shared" si="262"/>
        <v>0</v>
      </c>
      <c r="CY324" s="49">
        <f t="shared" si="262"/>
        <v>0</v>
      </c>
      <c r="CZ324" s="49">
        <f t="shared" si="262"/>
        <v>0</v>
      </c>
      <c r="DA324" s="49">
        <f t="shared" si="262"/>
        <v>0</v>
      </c>
      <c r="DB324" s="49">
        <f t="shared" si="262"/>
        <v>0</v>
      </c>
      <c r="DC324" s="49">
        <f t="shared" si="262"/>
        <v>0</v>
      </c>
      <c r="DD324" s="49"/>
      <c r="DE324" s="49"/>
      <c r="DF324" s="49">
        <f>DF271/(8760*DF$274)</f>
        <v>0</v>
      </c>
      <c r="DG324" s="49">
        <f t="shared" ref="DG324:EC324" si="263">DG271/(8760*DG$274)</f>
        <v>0</v>
      </c>
      <c r="DH324" s="49">
        <f t="shared" si="263"/>
        <v>0</v>
      </c>
      <c r="DI324" s="49">
        <f t="shared" si="263"/>
        <v>0</v>
      </c>
      <c r="DJ324" s="49">
        <f t="shared" si="263"/>
        <v>0</v>
      </c>
      <c r="DK324" s="49">
        <f t="shared" si="263"/>
        <v>0</v>
      </c>
      <c r="DL324" s="49">
        <f t="shared" si="263"/>
        <v>0</v>
      </c>
      <c r="DM324" s="49">
        <f t="shared" si="263"/>
        <v>0</v>
      </c>
      <c r="DN324" s="49">
        <f t="shared" si="263"/>
        <v>0</v>
      </c>
      <c r="DO324" s="49">
        <f t="shared" si="263"/>
        <v>0</v>
      </c>
      <c r="DP324" s="49">
        <f t="shared" si="263"/>
        <v>0</v>
      </c>
      <c r="DQ324" s="49">
        <f t="shared" si="263"/>
        <v>0</v>
      </c>
      <c r="DR324" s="49">
        <f t="shared" si="263"/>
        <v>0</v>
      </c>
      <c r="DS324" s="49">
        <f t="shared" si="263"/>
        <v>0</v>
      </c>
      <c r="DT324" s="49">
        <f t="shared" si="263"/>
        <v>0</v>
      </c>
      <c r="DU324" s="49">
        <f t="shared" si="263"/>
        <v>6.5030232558139556</v>
      </c>
      <c r="DV324" s="49">
        <f t="shared" si="263"/>
        <v>6.5030232558139556</v>
      </c>
      <c r="DW324" s="49">
        <f t="shared" si="263"/>
        <v>6.5030232558139707</v>
      </c>
      <c r="DX324" s="49">
        <f t="shared" si="263"/>
        <v>0</v>
      </c>
      <c r="DY324" s="49">
        <f t="shared" si="263"/>
        <v>0</v>
      </c>
      <c r="DZ324" s="49">
        <f t="shared" si="263"/>
        <v>0</v>
      </c>
      <c r="EA324" s="49">
        <f t="shared" si="263"/>
        <v>0</v>
      </c>
      <c r="EB324" s="49">
        <f t="shared" si="263"/>
        <v>0</v>
      </c>
      <c r="EC324" s="49">
        <f t="shared" si="263"/>
        <v>0</v>
      </c>
      <c r="ED324" s="49"/>
      <c r="EE324" s="49">
        <f>EE271/(8760*EE$274)</f>
        <v>0</v>
      </c>
      <c r="EF324" s="49">
        <f t="shared" ref="EF324:FB324" si="264">EF271/(8760*EF$274)</f>
        <v>0</v>
      </c>
      <c r="EG324" s="49">
        <f t="shared" si="264"/>
        <v>0</v>
      </c>
      <c r="EH324" s="49">
        <f t="shared" si="264"/>
        <v>0</v>
      </c>
      <c r="EI324" s="49">
        <f t="shared" si="264"/>
        <v>0</v>
      </c>
      <c r="EJ324" s="49">
        <f t="shared" si="264"/>
        <v>0</v>
      </c>
      <c r="EK324" s="49">
        <f t="shared" si="264"/>
        <v>0</v>
      </c>
      <c r="EL324" s="49">
        <f t="shared" si="264"/>
        <v>0</v>
      </c>
      <c r="EM324" s="49">
        <f t="shared" si="264"/>
        <v>0</v>
      </c>
      <c r="EN324" s="49">
        <f t="shared" si="264"/>
        <v>0</v>
      </c>
      <c r="EO324" s="49">
        <f t="shared" si="264"/>
        <v>0</v>
      </c>
      <c r="EP324" s="49">
        <f t="shared" si="264"/>
        <v>0</v>
      </c>
      <c r="EQ324" s="49">
        <f t="shared" si="264"/>
        <v>0</v>
      </c>
      <c r="ER324" s="49">
        <f t="shared" si="264"/>
        <v>0</v>
      </c>
      <c r="ES324" s="49">
        <f t="shared" si="264"/>
        <v>0</v>
      </c>
      <c r="ET324" s="49">
        <f t="shared" si="264"/>
        <v>6.5030232558139787</v>
      </c>
      <c r="EU324" s="49">
        <f t="shared" si="264"/>
        <v>6.5030232558139787</v>
      </c>
      <c r="EV324" s="49">
        <f t="shared" si="264"/>
        <v>6.5030232558139787</v>
      </c>
      <c r="EW324" s="49">
        <f t="shared" si="264"/>
        <v>0</v>
      </c>
      <c r="EX324" s="49">
        <f t="shared" si="264"/>
        <v>0</v>
      </c>
      <c r="EY324" s="49">
        <f t="shared" si="264"/>
        <v>0</v>
      </c>
      <c r="EZ324" s="49">
        <f t="shared" si="264"/>
        <v>0</v>
      </c>
      <c r="FA324" s="49">
        <f t="shared" si="264"/>
        <v>0</v>
      </c>
      <c r="FB324" s="49">
        <f t="shared" si="264"/>
        <v>0</v>
      </c>
      <c r="FC324" s="49"/>
      <c r="FD324" s="49"/>
      <c r="FE324" s="49">
        <f>FE271/(8760*FE$274)</f>
        <v>0</v>
      </c>
      <c r="FF324" s="49">
        <f t="shared" ref="FF324:GB324" si="265">FF271/(8760*FF$274)</f>
        <v>0</v>
      </c>
      <c r="FG324" s="49">
        <f t="shared" si="265"/>
        <v>0</v>
      </c>
      <c r="FH324" s="49">
        <f t="shared" si="265"/>
        <v>0</v>
      </c>
      <c r="FI324" s="49">
        <f t="shared" si="265"/>
        <v>0</v>
      </c>
      <c r="FJ324" s="49">
        <f t="shared" si="265"/>
        <v>0</v>
      </c>
      <c r="FK324" s="49">
        <f t="shared" si="265"/>
        <v>0</v>
      </c>
      <c r="FL324" s="49">
        <f t="shared" si="265"/>
        <v>0</v>
      </c>
      <c r="FM324" s="49">
        <f t="shared" si="265"/>
        <v>0</v>
      </c>
      <c r="FN324" s="49">
        <f t="shared" si="265"/>
        <v>0</v>
      </c>
      <c r="FO324" s="49">
        <f t="shared" si="265"/>
        <v>0</v>
      </c>
      <c r="FP324" s="49">
        <f t="shared" si="265"/>
        <v>0</v>
      </c>
      <c r="FQ324" s="49">
        <f t="shared" si="265"/>
        <v>0</v>
      </c>
      <c r="FR324" s="49">
        <f t="shared" si="265"/>
        <v>0</v>
      </c>
      <c r="FS324" s="49">
        <f t="shared" si="265"/>
        <v>0</v>
      </c>
      <c r="FT324" s="49">
        <f t="shared" si="265"/>
        <v>6.5030232558139618</v>
      </c>
      <c r="FU324" s="49">
        <f t="shared" si="265"/>
        <v>6.5030232558139618</v>
      </c>
      <c r="FV324" s="49">
        <f t="shared" si="265"/>
        <v>6.5030232558139867</v>
      </c>
      <c r="FW324" s="49">
        <f t="shared" si="265"/>
        <v>0</v>
      </c>
      <c r="FX324" s="49">
        <f t="shared" si="265"/>
        <v>0</v>
      </c>
      <c r="FY324" s="49">
        <f t="shared" si="265"/>
        <v>0</v>
      </c>
      <c r="FZ324" s="49">
        <f t="shared" si="265"/>
        <v>0</v>
      </c>
      <c r="GA324" s="49">
        <f t="shared" si="265"/>
        <v>0</v>
      </c>
      <c r="GB324" s="49">
        <f t="shared" si="265"/>
        <v>0</v>
      </c>
      <c r="GC324" s="49"/>
      <c r="GD324" s="49">
        <f>GD271/(8760*GD$274)</f>
        <v>0</v>
      </c>
      <c r="GE324" s="49">
        <f t="shared" ref="GE324:HA324" si="266">GE271/(8760*GE$274)</f>
        <v>0</v>
      </c>
      <c r="GF324" s="49">
        <f t="shared" si="266"/>
        <v>0</v>
      </c>
      <c r="GG324" s="49">
        <f t="shared" si="266"/>
        <v>0</v>
      </c>
      <c r="GH324" s="49">
        <f t="shared" si="266"/>
        <v>0</v>
      </c>
      <c r="GI324" s="49">
        <f t="shared" si="266"/>
        <v>0</v>
      </c>
      <c r="GJ324" s="49">
        <f t="shared" si="266"/>
        <v>0</v>
      </c>
      <c r="GK324" s="49">
        <f t="shared" si="266"/>
        <v>0</v>
      </c>
      <c r="GL324" s="49">
        <f t="shared" si="266"/>
        <v>0</v>
      </c>
      <c r="GM324" s="49">
        <f t="shared" si="266"/>
        <v>0</v>
      </c>
      <c r="GN324" s="49">
        <f t="shared" si="266"/>
        <v>0</v>
      </c>
      <c r="GO324" s="49">
        <f t="shared" si="266"/>
        <v>0</v>
      </c>
      <c r="GP324" s="49">
        <f t="shared" si="266"/>
        <v>0</v>
      </c>
      <c r="GQ324" s="49">
        <f t="shared" si="266"/>
        <v>0</v>
      </c>
      <c r="GR324" s="49">
        <f t="shared" si="266"/>
        <v>0</v>
      </c>
      <c r="GS324" s="49">
        <f t="shared" si="266"/>
        <v>4.7229723519287994</v>
      </c>
      <c r="GT324" s="49">
        <f t="shared" si="266"/>
        <v>6.5030232558139556</v>
      </c>
      <c r="GU324" s="49">
        <f t="shared" si="266"/>
        <v>6.5030232558139556</v>
      </c>
      <c r="GV324" s="49">
        <f t="shared" si="266"/>
        <v>1.7800509038851962</v>
      </c>
      <c r="GW324" s="49">
        <f t="shared" si="266"/>
        <v>0</v>
      </c>
      <c r="GX324" s="49">
        <f t="shared" si="266"/>
        <v>0</v>
      </c>
      <c r="GY324" s="49">
        <f t="shared" si="266"/>
        <v>0</v>
      </c>
      <c r="GZ324" s="49">
        <f t="shared" si="266"/>
        <v>0</v>
      </c>
      <c r="HA324" s="49">
        <f t="shared" si="266"/>
        <v>0</v>
      </c>
    </row>
    <row r="325" spans="3:209">
      <c r="E325" s="5" t="s">
        <v>228</v>
      </c>
      <c r="F325" s="3"/>
      <c r="G325" s="3"/>
      <c r="H325" s="49">
        <f>H272/(8760*H$274)</f>
        <v>0</v>
      </c>
      <c r="I325" s="49">
        <f t="shared" ref="I325:AE325" si="267">I272/(8760*I$274)</f>
        <v>0</v>
      </c>
      <c r="J325" s="49">
        <f t="shared" si="267"/>
        <v>0</v>
      </c>
      <c r="K325" s="49">
        <f t="shared" si="267"/>
        <v>0</v>
      </c>
      <c r="L325" s="49">
        <f t="shared" si="267"/>
        <v>0</v>
      </c>
      <c r="M325" s="49">
        <f t="shared" si="267"/>
        <v>0</v>
      </c>
      <c r="N325" s="49">
        <f t="shared" si="267"/>
        <v>0</v>
      </c>
      <c r="O325" s="49">
        <f t="shared" si="267"/>
        <v>0</v>
      </c>
      <c r="P325" s="49">
        <f t="shared" si="267"/>
        <v>0</v>
      </c>
      <c r="Q325" s="49">
        <f t="shared" si="267"/>
        <v>0</v>
      </c>
      <c r="R325" s="49">
        <f t="shared" si="267"/>
        <v>0</v>
      </c>
      <c r="S325" s="49">
        <f t="shared" si="267"/>
        <v>0</v>
      </c>
      <c r="T325" s="49">
        <f t="shared" si="267"/>
        <v>0</v>
      </c>
      <c r="U325" s="49">
        <f t="shared" si="267"/>
        <v>0</v>
      </c>
      <c r="V325" s="49">
        <f t="shared" si="267"/>
        <v>2.4225076508044459</v>
      </c>
      <c r="W325" s="49">
        <f t="shared" si="267"/>
        <v>10.43505868024365</v>
      </c>
      <c r="X325" s="49">
        <f t="shared" si="267"/>
        <v>10.43505868024365</v>
      </c>
      <c r="Y325" s="49">
        <f t="shared" si="267"/>
        <v>10.43505868024365</v>
      </c>
      <c r="Z325" s="49">
        <f t="shared" si="267"/>
        <v>3.2124240365271688</v>
      </c>
      <c r="AA325" s="49">
        <f t="shared" si="267"/>
        <v>0</v>
      </c>
      <c r="AB325" s="49">
        <f t="shared" si="267"/>
        <v>0</v>
      </c>
      <c r="AC325" s="49">
        <f t="shared" si="267"/>
        <v>0</v>
      </c>
      <c r="AD325" s="49">
        <f t="shared" si="267"/>
        <v>0</v>
      </c>
      <c r="AE325" s="49">
        <f t="shared" si="267"/>
        <v>0</v>
      </c>
      <c r="AF325" s="3"/>
      <c r="AG325" s="49">
        <f>AG272/(8760*AG$274)</f>
        <v>0</v>
      </c>
      <c r="AH325" s="49">
        <f t="shared" ref="AH325:BD325" si="268">AH272/(8760*AH$274)</f>
        <v>0</v>
      </c>
      <c r="AI325" s="49">
        <f t="shared" si="268"/>
        <v>0</v>
      </c>
      <c r="AJ325" s="49">
        <f t="shared" si="268"/>
        <v>0</v>
      </c>
      <c r="AK325" s="49">
        <f t="shared" si="268"/>
        <v>0</v>
      </c>
      <c r="AL325" s="49">
        <f t="shared" si="268"/>
        <v>0</v>
      </c>
      <c r="AM325" s="49">
        <f t="shared" si="268"/>
        <v>0</v>
      </c>
      <c r="AN325" s="49">
        <f t="shared" si="268"/>
        <v>0</v>
      </c>
      <c r="AO325" s="49">
        <f t="shared" si="268"/>
        <v>0</v>
      </c>
      <c r="AP325" s="49">
        <f t="shared" si="268"/>
        <v>0</v>
      </c>
      <c r="AQ325" s="49">
        <f t="shared" si="268"/>
        <v>0</v>
      </c>
      <c r="AR325" s="49">
        <f t="shared" si="268"/>
        <v>0</v>
      </c>
      <c r="AS325" s="49">
        <f t="shared" si="268"/>
        <v>0</v>
      </c>
      <c r="AT325" s="49">
        <f t="shared" si="268"/>
        <v>0</v>
      </c>
      <c r="AU325" s="49">
        <f t="shared" si="268"/>
        <v>0</v>
      </c>
      <c r="AV325" s="49">
        <f t="shared" si="268"/>
        <v>10.435058680243658</v>
      </c>
      <c r="AW325" s="49">
        <f t="shared" si="268"/>
        <v>10.435058680243658</v>
      </c>
      <c r="AX325" s="49">
        <f t="shared" si="268"/>
        <v>10.435058680243658</v>
      </c>
      <c r="AY325" s="49">
        <f t="shared" si="268"/>
        <v>5.6349316873315791</v>
      </c>
      <c r="AZ325" s="49">
        <f t="shared" si="268"/>
        <v>0</v>
      </c>
      <c r="BA325" s="49">
        <f t="shared" si="268"/>
        <v>0</v>
      </c>
      <c r="BB325" s="49">
        <f t="shared" si="268"/>
        <v>0</v>
      </c>
      <c r="BC325" s="49">
        <f t="shared" si="268"/>
        <v>0</v>
      </c>
      <c r="BD325" s="49">
        <f t="shared" si="268"/>
        <v>0</v>
      </c>
      <c r="BE325" s="3"/>
      <c r="BF325" s="3"/>
      <c r="BG325" s="49">
        <f>BG272/(8760*BG$274)</f>
        <v>0</v>
      </c>
      <c r="BH325" s="49">
        <f t="shared" ref="BH325:CD325" si="269">BH272/(8760*BH$274)</f>
        <v>0</v>
      </c>
      <c r="BI325" s="49">
        <f t="shared" si="269"/>
        <v>0</v>
      </c>
      <c r="BJ325" s="49">
        <f t="shared" si="269"/>
        <v>0</v>
      </c>
      <c r="BK325" s="49">
        <f t="shared" si="269"/>
        <v>0</v>
      </c>
      <c r="BL325" s="49">
        <f t="shared" si="269"/>
        <v>0</v>
      </c>
      <c r="BM325" s="49">
        <f t="shared" si="269"/>
        <v>0</v>
      </c>
      <c r="BN325" s="49">
        <f t="shared" si="269"/>
        <v>0</v>
      </c>
      <c r="BO325" s="49">
        <f t="shared" si="269"/>
        <v>0</v>
      </c>
      <c r="BP325" s="49">
        <f t="shared" si="269"/>
        <v>0</v>
      </c>
      <c r="BQ325" s="49">
        <f t="shared" si="269"/>
        <v>0</v>
      </c>
      <c r="BR325" s="49">
        <f t="shared" si="269"/>
        <v>0</v>
      </c>
      <c r="BS325" s="49">
        <f t="shared" si="269"/>
        <v>0</v>
      </c>
      <c r="BT325" s="49">
        <f t="shared" si="269"/>
        <v>0</v>
      </c>
      <c r="BU325" s="49">
        <f t="shared" si="269"/>
        <v>9.8283956225478839</v>
      </c>
      <c r="BV325" s="49">
        <f t="shared" si="269"/>
        <v>10.435058680243651</v>
      </c>
      <c r="BW325" s="49">
        <f t="shared" si="269"/>
        <v>10.435058680243651</v>
      </c>
      <c r="BX325" s="49">
        <f t="shared" si="269"/>
        <v>6.2415947450273714</v>
      </c>
      <c r="BY325" s="49">
        <f t="shared" si="269"/>
        <v>0</v>
      </c>
      <c r="BZ325" s="49">
        <f t="shared" si="269"/>
        <v>0</v>
      </c>
      <c r="CA325" s="49">
        <f t="shared" si="269"/>
        <v>0</v>
      </c>
      <c r="CB325" s="49">
        <f t="shared" si="269"/>
        <v>0</v>
      </c>
      <c r="CC325" s="49">
        <f t="shared" si="269"/>
        <v>0</v>
      </c>
      <c r="CD325" s="49">
        <f t="shared" si="269"/>
        <v>0</v>
      </c>
      <c r="CE325" s="3"/>
      <c r="CF325" s="49">
        <f>CF272/(8760*CF$274)</f>
        <v>0</v>
      </c>
      <c r="CG325" s="49">
        <f t="shared" ref="CG325:DC325" si="270">CG272/(8760*CG$274)</f>
        <v>0</v>
      </c>
      <c r="CH325" s="49">
        <f t="shared" si="270"/>
        <v>0</v>
      </c>
      <c r="CI325" s="49">
        <f t="shared" si="270"/>
        <v>0</v>
      </c>
      <c r="CJ325" s="49">
        <f t="shared" si="270"/>
        <v>0</v>
      </c>
      <c r="CK325" s="49">
        <f t="shared" si="270"/>
        <v>0</v>
      </c>
      <c r="CL325" s="49">
        <f t="shared" si="270"/>
        <v>0</v>
      </c>
      <c r="CM325" s="49">
        <f t="shared" si="270"/>
        <v>0</v>
      </c>
      <c r="CN325" s="49">
        <f t="shared" si="270"/>
        <v>0</v>
      </c>
      <c r="CO325" s="49">
        <f t="shared" si="270"/>
        <v>0</v>
      </c>
      <c r="CP325" s="49">
        <f t="shared" si="270"/>
        <v>0</v>
      </c>
      <c r="CQ325" s="49">
        <f t="shared" si="270"/>
        <v>0</v>
      </c>
      <c r="CR325" s="49">
        <f t="shared" si="270"/>
        <v>0</v>
      </c>
      <c r="CS325" s="49">
        <f t="shared" si="270"/>
        <v>0</v>
      </c>
      <c r="CT325" s="49">
        <f t="shared" si="270"/>
        <v>1.1651046171233652</v>
      </c>
      <c r="CU325" s="49">
        <f t="shared" si="270"/>
        <v>10.435058680243651</v>
      </c>
      <c r="CV325" s="49">
        <f t="shared" si="270"/>
        <v>10.435058680243651</v>
      </c>
      <c r="CW325" s="49">
        <f t="shared" si="270"/>
        <v>10.435058680243651</v>
      </c>
      <c r="CX325" s="49">
        <f t="shared" si="270"/>
        <v>4.469827070208261</v>
      </c>
      <c r="CY325" s="49">
        <f t="shared" si="270"/>
        <v>0</v>
      </c>
      <c r="CZ325" s="49">
        <f t="shared" si="270"/>
        <v>0</v>
      </c>
      <c r="DA325" s="49">
        <f t="shared" si="270"/>
        <v>0</v>
      </c>
      <c r="DB325" s="49">
        <f t="shared" si="270"/>
        <v>0</v>
      </c>
      <c r="DC325" s="49">
        <f t="shared" si="270"/>
        <v>0</v>
      </c>
      <c r="DD325" s="3"/>
      <c r="DE325" s="3"/>
      <c r="DF325" s="49">
        <f>DF272/(8760*DF$274)</f>
        <v>0</v>
      </c>
      <c r="DG325" s="49">
        <f t="shared" ref="DG325:EC325" si="271">DG272/(8760*DG$274)</f>
        <v>0</v>
      </c>
      <c r="DH325" s="49">
        <f t="shared" si="271"/>
        <v>0</v>
      </c>
      <c r="DI325" s="49">
        <f t="shared" si="271"/>
        <v>0</v>
      </c>
      <c r="DJ325" s="49">
        <f t="shared" si="271"/>
        <v>0</v>
      </c>
      <c r="DK325" s="49">
        <f t="shared" si="271"/>
        <v>0</v>
      </c>
      <c r="DL325" s="49">
        <f t="shared" si="271"/>
        <v>0</v>
      </c>
      <c r="DM325" s="49">
        <f t="shared" si="271"/>
        <v>0</v>
      </c>
      <c r="DN325" s="49">
        <f t="shared" si="271"/>
        <v>0</v>
      </c>
      <c r="DO325" s="49">
        <f t="shared" si="271"/>
        <v>0</v>
      </c>
      <c r="DP325" s="49">
        <f t="shared" si="271"/>
        <v>0</v>
      </c>
      <c r="DQ325" s="49">
        <f t="shared" si="271"/>
        <v>0</v>
      </c>
      <c r="DR325" s="49">
        <f t="shared" si="271"/>
        <v>0</v>
      </c>
      <c r="DS325" s="49">
        <f t="shared" si="271"/>
        <v>0</v>
      </c>
      <c r="DT325" s="49">
        <f t="shared" si="271"/>
        <v>2.0725300586665738</v>
      </c>
      <c r="DU325" s="49">
        <f t="shared" si="271"/>
        <v>10.435058680243646</v>
      </c>
      <c r="DV325" s="49">
        <f t="shared" si="271"/>
        <v>10.435058680243646</v>
      </c>
      <c r="DW325" s="49">
        <f t="shared" si="271"/>
        <v>10.435058680243646</v>
      </c>
      <c r="DX325" s="49">
        <f t="shared" si="271"/>
        <v>3.5624016286650591</v>
      </c>
      <c r="DY325" s="49">
        <f t="shared" si="271"/>
        <v>0</v>
      </c>
      <c r="DZ325" s="49">
        <f t="shared" si="271"/>
        <v>0</v>
      </c>
      <c r="EA325" s="49">
        <f t="shared" si="271"/>
        <v>0</v>
      </c>
      <c r="EB325" s="49">
        <f t="shared" si="271"/>
        <v>0</v>
      </c>
      <c r="EC325" s="49">
        <f t="shared" si="271"/>
        <v>0</v>
      </c>
      <c r="ED325" s="3"/>
      <c r="EE325" s="49">
        <f>EE272/(8760*EE$274)</f>
        <v>0</v>
      </c>
      <c r="EF325" s="49">
        <f t="shared" ref="EF325:FB325" si="272">EF272/(8760*EF$274)</f>
        <v>0</v>
      </c>
      <c r="EG325" s="49">
        <f t="shared" si="272"/>
        <v>0</v>
      </c>
      <c r="EH325" s="49">
        <f t="shared" si="272"/>
        <v>0</v>
      </c>
      <c r="EI325" s="49">
        <f t="shared" si="272"/>
        <v>0</v>
      </c>
      <c r="EJ325" s="49">
        <f t="shared" si="272"/>
        <v>0</v>
      </c>
      <c r="EK325" s="49">
        <f t="shared" si="272"/>
        <v>0</v>
      </c>
      <c r="EL325" s="49">
        <f t="shared" si="272"/>
        <v>0</v>
      </c>
      <c r="EM325" s="49">
        <f t="shared" si="272"/>
        <v>0</v>
      </c>
      <c r="EN325" s="49">
        <f t="shared" si="272"/>
        <v>0</v>
      </c>
      <c r="EO325" s="49">
        <f t="shared" si="272"/>
        <v>0</v>
      </c>
      <c r="EP325" s="49">
        <f t="shared" si="272"/>
        <v>0</v>
      </c>
      <c r="EQ325" s="49">
        <f t="shared" si="272"/>
        <v>0</v>
      </c>
      <c r="ER325" s="49">
        <f t="shared" si="272"/>
        <v>0</v>
      </c>
      <c r="ES325" s="49">
        <f t="shared" si="272"/>
        <v>1.2943905917937677</v>
      </c>
      <c r="ET325" s="49">
        <f t="shared" si="272"/>
        <v>10.435058680243646</v>
      </c>
      <c r="EU325" s="49">
        <f t="shared" si="272"/>
        <v>10.435058680243646</v>
      </c>
      <c r="EV325" s="49">
        <f t="shared" si="272"/>
        <v>10.435058680243646</v>
      </c>
      <c r="EW325" s="49">
        <f t="shared" si="272"/>
        <v>4.3405410955378523</v>
      </c>
      <c r="EX325" s="49">
        <f t="shared" si="272"/>
        <v>0</v>
      </c>
      <c r="EY325" s="49">
        <f t="shared" si="272"/>
        <v>0</v>
      </c>
      <c r="EZ325" s="49">
        <f t="shared" si="272"/>
        <v>0</v>
      </c>
      <c r="FA325" s="49">
        <f t="shared" si="272"/>
        <v>0</v>
      </c>
      <c r="FB325" s="49">
        <f t="shared" si="272"/>
        <v>0</v>
      </c>
      <c r="FC325" s="3"/>
      <c r="FD325" s="3"/>
      <c r="FE325" s="49">
        <f>FE272/(8760*FE$274)</f>
        <v>0</v>
      </c>
      <c r="FF325" s="49">
        <f t="shared" ref="FF325:GB325" si="273">FF272/(8760*FF$274)</f>
        <v>0</v>
      </c>
      <c r="FG325" s="49">
        <f t="shared" si="273"/>
        <v>0</v>
      </c>
      <c r="FH325" s="49">
        <f t="shared" si="273"/>
        <v>0</v>
      </c>
      <c r="FI325" s="49">
        <f t="shared" si="273"/>
        <v>0</v>
      </c>
      <c r="FJ325" s="49">
        <f t="shared" si="273"/>
        <v>0</v>
      </c>
      <c r="FK325" s="49">
        <f t="shared" si="273"/>
        <v>0</v>
      </c>
      <c r="FL325" s="49">
        <f t="shared" si="273"/>
        <v>0</v>
      </c>
      <c r="FM325" s="49">
        <f t="shared" si="273"/>
        <v>0</v>
      </c>
      <c r="FN325" s="49">
        <f t="shared" si="273"/>
        <v>0</v>
      </c>
      <c r="FO325" s="49">
        <f t="shared" si="273"/>
        <v>0</v>
      </c>
      <c r="FP325" s="49">
        <f t="shared" si="273"/>
        <v>0</v>
      </c>
      <c r="FQ325" s="49">
        <f t="shared" si="273"/>
        <v>0</v>
      </c>
      <c r="FR325" s="49">
        <f t="shared" si="273"/>
        <v>0</v>
      </c>
      <c r="FS325" s="49">
        <f t="shared" si="273"/>
        <v>7.0070167809874038</v>
      </c>
      <c r="FT325" s="49">
        <f t="shared" si="273"/>
        <v>10.435058680243635</v>
      </c>
      <c r="FU325" s="49">
        <f t="shared" si="273"/>
        <v>10.435058680243635</v>
      </c>
      <c r="FV325" s="49">
        <f t="shared" si="273"/>
        <v>9.0629735865878267</v>
      </c>
      <c r="FW325" s="49">
        <f t="shared" si="273"/>
        <v>0</v>
      </c>
      <c r="FX325" s="49">
        <f t="shared" si="273"/>
        <v>0</v>
      </c>
      <c r="FY325" s="49">
        <f t="shared" si="273"/>
        <v>0</v>
      </c>
      <c r="FZ325" s="49">
        <f t="shared" si="273"/>
        <v>0</v>
      </c>
      <c r="GA325" s="49">
        <f t="shared" si="273"/>
        <v>0</v>
      </c>
      <c r="GB325" s="49">
        <f t="shared" si="273"/>
        <v>0</v>
      </c>
      <c r="GC325" s="3"/>
      <c r="GD325" s="49">
        <f>GD272/(8760*GD$274)</f>
        <v>0</v>
      </c>
      <c r="GE325" s="49">
        <f t="shared" ref="GE325:HA325" si="274">GE272/(8760*GE$274)</f>
        <v>0</v>
      </c>
      <c r="GF325" s="49">
        <f t="shared" si="274"/>
        <v>0</v>
      </c>
      <c r="GG325" s="49">
        <f t="shared" si="274"/>
        <v>0</v>
      </c>
      <c r="GH325" s="49">
        <f t="shared" si="274"/>
        <v>0</v>
      </c>
      <c r="GI325" s="49">
        <f t="shared" si="274"/>
        <v>0</v>
      </c>
      <c r="GJ325" s="49">
        <f t="shared" si="274"/>
        <v>0</v>
      </c>
      <c r="GK325" s="49">
        <f t="shared" si="274"/>
        <v>0</v>
      </c>
      <c r="GL325" s="49">
        <f t="shared" si="274"/>
        <v>0</v>
      </c>
      <c r="GM325" s="49">
        <f t="shared" si="274"/>
        <v>0</v>
      </c>
      <c r="GN325" s="49">
        <f t="shared" si="274"/>
        <v>0</v>
      </c>
      <c r="GO325" s="49">
        <f t="shared" si="274"/>
        <v>0</v>
      </c>
      <c r="GP325" s="49">
        <f t="shared" si="274"/>
        <v>0</v>
      </c>
      <c r="GQ325" s="49">
        <f t="shared" si="274"/>
        <v>0</v>
      </c>
      <c r="GR325" s="49">
        <f t="shared" si="274"/>
        <v>0</v>
      </c>
      <c r="GS325" s="49">
        <f t="shared" si="274"/>
        <v>10.435058680243667</v>
      </c>
      <c r="GT325" s="49">
        <f t="shared" si="274"/>
        <v>10.435058680243667</v>
      </c>
      <c r="GU325" s="49">
        <f t="shared" si="274"/>
        <v>10.435058680243667</v>
      </c>
      <c r="GV325" s="49">
        <f t="shared" si="274"/>
        <v>5.6349316873316262</v>
      </c>
      <c r="GW325" s="49">
        <f t="shared" si="274"/>
        <v>0</v>
      </c>
      <c r="GX325" s="49">
        <f t="shared" si="274"/>
        <v>0</v>
      </c>
      <c r="GY325" s="49">
        <f t="shared" si="274"/>
        <v>0</v>
      </c>
      <c r="GZ325" s="49">
        <f t="shared" si="274"/>
        <v>0</v>
      </c>
      <c r="HA325" s="49">
        <f t="shared" si="274"/>
        <v>0</v>
      </c>
    </row>
    <row r="326" spans="3:209">
      <c r="D326" s="52">
        <f>SUM(F326:HA326)</f>
        <v>12616.057762290309</v>
      </c>
      <c r="E326" s="9" t="s">
        <v>676</v>
      </c>
      <c r="F326" s="3"/>
      <c r="G326" s="3"/>
      <c r="H326" s="49">
        <f>H273/(8760*H$274)</f>
        <v>69.615849871399348</v>
      </c>
      <c r="I326" s="49">
        <f t="shared" ref="I326:AE326" si="275">I273/(8760*I$274)</f>
        <v>69.383507305414867</v>
      </c>
      <c r="J326" s="49">
        <f t="shared" si="275"/>
        <v>69.245940377535476</v>
      </c>
      <c r="K326" s="49">
        <f t="shared" si="275"/>
        <v>69.333794309236154</v>
      </c>
      <c r="L326" s="49">
        <f t="shared" si="275"/>
        <v>69.715966879409137</v>
      </c>
      <c r="M326" s="49">
        <f t="shared" si="275"/>
        <v>71.130005389049799</v>
      </c>
      <c r="N326" s="49">
        <f t="shared" si="275"/>
        <v>74.050895746801274</v>
      </c>
      <c r="O326" s="49">
        <f t="shared" si="275"/>
        <v>77.19563003851141</v>
      </c>
      <c r="P326" s="49">
        <f t="shared" si="275"/>
        <v>77.634260412006128</v>
      </c>
      <c r="Q326" s="49">
        <f t="shared" si="275"/>
        <v>83.044867950426436</v>
      </c>
      <c r="R326" s="49">
        <f t="shared" si="275"/>
        <v>84.158628012073692</v>
      </c>
      <c r="S326" s="49">
        <f t="shared" si="275"/>
        <v>82.477068703312085</v>
      </c>
      <c r="T326" s="49">
        <f t="shared" si="275"/>
        <v>83.3840836270452</v>
      </c>
      <c r="U326" s="49">
        <f t="shared" si="275"/>
        <v>85.447095534371599</v>
      </c>
      <c r="V326" s="49">
        <f t="shared" si="275"/>
        <v>85.272388073721061</v>
      </c>
      <c r="W326" s="49">
        <f t="shared" si="275"/>
        <v>84.945908207398176</v>
      </c>
      <c r="X326" s="49">
        <f t="shared" si="275"/>
        <v>77.456377241736575</v>
      </c>
      <c r="Y326" s="49">
        <f t="shared" si="275"/>
        <v>79.431689397669359</v>
      </c>
      <c r="Z326" s="49">
        <f t="shared" si="275"/>
        <v>72.762781102925288</v>
      </c>
      <c r="AA326" s="49">
        <f t="shared" si="275"/>
        <v>78.499543663954242</v>
      </c>
      <c r="AB326" s="49">
        <f t="shared" si="275"/>
        <v>78.446223160229749</v>
      </c>
      <c r="AC326" s="49">
        <f t="shared" si="275"/>
        <v>77.622211295249215</v>
      </c>
      <c r="AD326" s="49">
        <f t="shared" si="275"/>
        <v>75.194773245876817</v>
      </c>
      <c r="AE326" s="49">
        <f t="shared" si="275"/>
        <v>73.144600794676577</v>
      </c>
      <c r="AF326" s="3"/>
      <c r="AG326" s="49">
        <f>AG273/(8760*AG$274)</f>
        <v>68.574554814133293</v>
      </c>
      <c r="AH326" s="49">
        <f t="shared" ref="AH326:BD326" si="276">AH273/(8760*AH$274)</f>
        <v>68.364713863440087</v>
      </c>
      <c r="AI326" s="49">
        <f t="shared" si="276"/>
        <v>68.054665590344726</v>
      </c>
      <c r="AJ326" s="49">
        <f t="shared" si="276"/>
        <v>67.883928122713641</v>
      </c>
      <c r="AK326" s="49">
        <f t="shared" si="276"/>
        <v>56.084261468258283</v>
      </c>
      <c r="AL326" s="49">
        <f t="shared" si="276"/>
        <v>68.317014129117709</v>
      </c>
      <c r="AM326" s="49">
        <f t="shared" si="276"/>
        <v>56.938575549425877</v>
      </c>
      <c r="AN326" s="49">
        <f t="shared" si="276"/>
        <v>69.468847602812133</v>
      </c>
      <c r="AO326" s="49">
        <f t="shared" si="276"/>
        <v>69.596654336830397</v>
      </c>
      <c r="AP326" s="49">
        <f t="shared" si="276"/>
        <v>72.892151908590947</v>
      </c>
      <c r="AQ326" s="49">
        <f t="shared" si="276"/>
        <v>73.893846329360457</v>
      </c>
      <c r="AR326" s="49">
        <f t="shared" si="276"/>
        <v>77.117952674862678</v>
      </c>
      <c r="AS326" s="49">
        <f t="shared" si="276"/>
        <v>73.714972325651587</v>
      </c>
      <c r="AT326" s="49">
        <f t="shared" si="276"/>
        <v>74.645117144937586</v>
      </c>
      <c r="AU326" s="49">
        <f t="shared" si="276"/>
        <v>74.466243141228645</v>
      </c>
      <c r="AV326" s="49">
        <f t="shared" si="276"/>
        <v>74.430468340486954</v>
      </c>
      <c r="AW326" s="49">
        <f t="shared" si="276"/>
        <v>74.052907181381187</v>
      </c>
      <c r="AX326" s="49">
        <f t="shared" si="276"/>
        <v>73.945582779155885</v>
      </c>
      <c r="AY326" s="49">
        <f t="shared" si="276"/>
        <v>74.156520415968956</v>
      </c>
      <c r="AZ326" s="49">
        <f t="shared" si="276"/>
        <v>62.473068559078897</v>
      </c>
      <c r="BA326" s="49">
        <f t="shared" si="276"/>
        <v>74.108495133811019</v>
      </c>
      <c r="BB326" s="49">
        <f t="shared" si="276"/>
        <v>67.85573908858953</v>
      </c>
      <c r="BC326" s="49">
        <f t="shared" si="276"/>
        <v>63.475003348762741</v>
      </c>
      <c r="BD326" s="49">
        <f t="shared" si="276"/>
        <v>68.794011472341339</v>
      </c>
      <c r="BE326" s="3"/>
      <c r="BF326" s="3"/>
      <c r="BG326" s="49">
        <f>BG273/(8760*BG$274)</f>
        <v>55.324379151522749</v>
      </c>
      <c r="BH326" s="49">
        <f t="shared" ref="BH326:CD326" si="277">BH273/(8760*BH$274)</f>
        <v>45.941092452509594</v>
      </c>
      <c r="BI326" s="49">
        <f t="shared" si="277"/>
        <v>55.234055538422652</v>
      </c>
      <c r="BJ326" s="49">
        <f t="shared" si="277"/>
        <v>46.28560585525608</v>
      </c>
      <c r="BK326" s="49">
        <f t="shared" si="277"/>
        <v>47.329547155517496</v>
      </c>
      <c r="BL326" s="49">
        <f t="shared" si="277"/>
        <v>59.983572934098362</v>
      </c>
      <c r="BM326" s="49">
        <f t="shared" si="277"/>
        <v>51.196459898164854</v>
      </c>
      <c r="BN326" s="49">
        <f t="shared" si="277"/>
        <v>67.512859942207484</v>
      </c>
      <c r="BO326" s="49">
        <f t="shared" si="277"/>
        <v>79.803020989384734</v>
      </c>
      <c r="BP326" s="49">
        <f t="shared" si="277"/>
        <v>80.293098477548739</v>
      </c>
      <c r="BQ326" s="49">
        <f t="shared" si="277"/>
        <v>84.631497990105444</v>
      </c>
      <c r="BR326" s="49">
        <f t="shared" si="277"/>
        <v>88.069204499802339</v>
      </c>
      <c r="BS326" s="49">
        <f t="shared" si="277"/>
        <v>80.634799681351979</v>
      </c>
      <c r="BT326" s="49">
        <f t="shared" si="277"/>
        <v>79.934795822057595</v>
      </c>
      <c r="BU326" s="49">
        <f t="shared" si="277"/>
        <v>79.797797747899139</v>
      </c>
      <c r="BV326" s="49">
        <f t="shared" si="277"/>
        <v>75.575799602671921</v>
      </c>
      <c r="BW326" s="49">
        <f t="shared" si="277"/>
        <v>69.590214733037044</v>
      </c>
      <c r="BX326" s="49">
        <f t="shared" si="277"/>
        <v>63.558182064199173</v>
      </c>
      <c r="BY326" s="49">
        <f t="shared" si="277"/>
        <v>56.288023257880084</v>
      </c>
      <c r="BZ326" s="49">
        <f t="shared" si="277"/>
        <v>55.303799457547093</v>
      </c>
      <c r="CA326" s="49">
        <f t="shared" si="277"/>
        <v>67.100154957803824</v>
      </c>
      <c r="CB326" s="49">
        <f t="shared" si="277"/>
        <v>52.167542719731323</v>
      </c>
      <c r="CC326" s="49">
        <f t="shared" si="277"/>
        <v>51.967437116391103</v>
      </c>
      <c r="CD326" s="49">
        <f t="shared" si="277"/>
        <v>62.73027120066655</v>
      </c>
      <c r="CE326" s="3"/>
      <c r="CF326" s="49">
        <f>CF273/(8760*CF$274)</f>
        <v>43.632571703265619</v>
      </c>
      <c r="CG326" s="49">
        <f t="shared" ref="CG326:DC326" si="278">CG273/(8760*CG$274)</f>
        <v>46.796978623118143</v>
      </c>
      <c r="CH326" s="49">
        <f t="shared" si="278"/>
        <v>42.85041480554689</v>
      </c>
      <c r="CI326" s="49">
        <f t="shared" si="278"/>
        <v>55.624311358445972</v>
      </c>
      <c r="CJ326" s="49">
        <f t="shared" si="278"/>
        <v>43.264317223147479</v>
      </c>
      <c r="CK326" s="49">
        <f t="shared" si="278"/>
        <v>64.293905772983976</v>
      </c>
      <c r="CL326" s="49">
        <f t="shared" si="278"/>
        <v>43.835677084269598</v>
      </c>
      <c r="CM326" s="49">
        <f t="shared" si="278"/>
        <v>56.538239406604255</v>
      </c>
      <c r="CN326" s="49">
        <f t="shared" si="278"/>
        <v>68.146546818889433</v>
      </c>
      <c r="CO326" s="49">
        <f t="shared" si="278"/>
        <v>90.698932183383164</v>
      </c>
      <c r="CP326" s="49">
        <f t="shared" si="278"/>
        <v>85.957502929343661</v>
      </c>
      <c r="CQ326" s="49">
        <f t="shared" si="278"/>
        <v>84.710296187117379</v>
      </c>
      <c r="CR326" s="49">
        <f t="shared" si="278"/>
        <v>80.583393217485551</v>
      </c>
      <c r="CS326" s="49">
        <f t="shared" si="278"/>
        <v>68.785397915625069</v>
      </c>
      <c r="CT326" s="49">
        <f t="shared" si="278"/>
        <v>68.599694294951846</v>
      </c>
      <c r="CU326" s="49">
        <f t="shared" si="278"/>
        <v>67.267914090767732</v>
      </c>
      <c r="CV326" s="49">
        <f t="shared" si="278"/>
        <v>62.421144337252422</v>
      </c>
      <c r="CW326" s="49">
        <f t="shared" si="278"/>
        <v>57.210220550765506</v>
      </c>
      <c r="CX326" s="49">
        <f t="shared" si="278"/>
        <v>47.272242944483104</v>
      </c>
      <c r="CY326" s="49">
        <f t="shared" si="278"/>
        <v>46.738020382684432</v>
      </c>
      <c r="CZ326" s="49">
        <f t="shared" si="278"/>
        <v>60.268148746118385</v>
      </c>
      <c r="DA326" s="49">
        <f t="shared" si="278"/>
        <v>46.233403244471617</v>
      </c>
      <c r="DB326" s="49">
        <f t="shared" si="278"/>
        <v>54.757693119983969</v>
      </c>
      <c r="DC326" s="49">
        <f t="shared" si="278"/>
        <v>44.389815905349316</v>
      </c>
      <c r="DD326" s="3"/>
      <c r="DE326" s="3"/>
      <c r="DF326" s="49">
        <f>DF273/(8760*DF$274)</f>
        <v>53.013885946501404</v>
      </c>
      <c r="DG326" s="49">
        <f t="shared" ref="DG326:EC326" si="279">DG273/(8760*DG$274)</f>
        <v>52.284385781187439</v>
      </c>
      <c r="DH326" s="49">
        <f t="shared" si="279"/>
        <v>60.110249612605742</v>
      </c>
      <c r="DI326" s="49">
        <f t="shared" si="279"/>
        <v>52.465185536213539</v>
      </c>
      <c r="DJ326" s="49">
        <f t="shared" si="279"/>
        <v>53.57092738747491</v>
      </c>
      <c r="DK326" s="49">
        <f t="shared" si="279"/>
        <v>63.28024145733886</v>
      </c>
      <c r="DL326" s="49">
        <f t="shared" si="279"/>
        <v>57.248016064157071</v>
      </c>
      <c r="DM326" s="49">
        <f t="shared" si="279"/>
        <v>68.316265326623466</v>
      </c>
      <c r="DN326" s="49">
        <f t="shared" si="279"/>
        <v>72.841978436293985</v>
      </c>
      <c r="DO326" s="49">
        <f t="shared" si="279"/>
        <v>88.6639287689421</v>
      </c>
      <c r="DP326" s="49">
        <f t="shared" si="279"/>
        <v>91.637235790480943</v>
      </c>
      <c r="DQ326" s="49">
        <f t="shared" si="279"/>
        <v>100.12774564176431</v>
      </c>
      <c r="DR326" s="49">
        <f t="shared" si="279"/>
        <v>97.162576915727072</v>
      </c>
      <c r="DS326" s="49">
        <f t="shared" si="279"/>
        <v>85.95837177951077</v>
      </c>
      <c r="DT326" s="49">
        <f t="shared" si="279"/>
        <v>85.505224303448387</v>
      </c>
      <c r="DU326" s="49">
        <f t="shared" si="279"/>
        <v>83.47535116700881</v>
      </c>
      <c r="DV326" s="49">
        <f t="shared" si="279"/>
        <v>65.241068256664278</v>
      </c>
      <c r="DW326" s="49">
        <f t="shared" si="279"/>
        <v>78.453332369188473</v>
      </c>
      <c r="DX326" s="49">
        <f t="shared" si="279"/>
        <v>61.603696191272263</v>
      </c>
      <c r="DY326" s="49">
        <f t="shared" si="279"/>
        <v>67.094666187468647</v>
      </c>
      <c r="DZ326" s="49">
        <f t="shared" si="279"/>
        <v>57.531433786512174</v>
      </c>
      <c r="EA326" s="49">
        <f t="shared" si="279"/>
        <v>57.279223770849384</v>
      </c>
      <c r="EB326" s="49">
        <f t="shared" si="279"/>
        <v>57.532906391477553</v>
      </c>
      <c r="EC326" s="49">
        <f t="shared" si="279"/>
        <v>62.435920696097689</v>
      </c>
      <c r="ED326" s="3"/>
      <c r="EE326" s="49">
        <f>EE273/(8760*EE$274)</f>
        <v>50.738773618382432</v>
      </c>
      <c r="EF326" s="49">
        <f t="shared" ref="EF326:FB326" si="280">EF273/(8760*EF$274)</f>
        <v>58.335863582469599</v>
      </c>
      <c r="EG326" s="49">
        <f t="shared" si="280"/>
        <v>49.255847871156341</v>
      </c>
      <c r="EH326" s="49">
        <f t="shared" si="280"/>
        <v>54.855530998844991</v>
      </c>
      <c r="EI326" s="49">
        <f t="shared" si="280"/>
        <v>49.398322837307603</v>
      </c>
      <c r="EJ326" s="49">
        <f t="shared" si="280"/>
        <v>60.405753306960364</v>
      </c>
      <c r="EK326" s="49">
        <f t="shared" si="280"/>
        <v>49.931017112443726</v>
      </c>
      <c r="EL326" s="49">
        <f t="shared" si="280"/>
        <v>49.779167198485631</v>
      </c>
      <c r="EM326" s="49">
        <f t="shared" si="280"/>
        <v>61.098038263804057</v>
      </c>
      <c r="EN326" s="49">
        <f t="shared" si="280"/>
        <v>74.283160337432676</v>
      </c>
      <c r="EO326" s="49">
        <f t="shared" si="280"/>
        <v>74.673428756885727</v>
      </c>
      <c r="EP326" s="49">
        <f t="shared" si="280"/>
        <v>84.000758854213558</v>
      </c>
      <c r="EQ326" s="49">
        <f t="shared" si="280"/>
        <v>80.673367727745358</v>
      </c>
      <c r="ER326" s="49">
        <f t="shared" si="280"/>
        <v>73.73250601167932</v>
      </c>
      <c r="ES326" s="49">
        <f t="shared" si="280"/>
        <v>72.9637015100745</v>
      </c>
      <c r="ET326" s="49">
        <f t="shared" si="280"/>
        <v>72.803168053088257</v>
      </c>
      <c r="EU326" s="49">
        <f t="shared" si="280"/>
        <v>58.134406646974554</v>
      </c>
      <c r="EV326" s="49">
        <f t="shared" si="280"/>
        <v>73.088733022943742</v>
      </c>
      <c r="EW326" s="49">
        <f t="shared" si="280"/>
        <v>51.548240985354425</v>
      </c>
      <c r="EX326" s="49">
        <f t="shared" si="280"/>
        <v>61.681807550431195</v>
      </c>
      <c r="EY326" s="49">
        <f t="shared" si="280"/>
        <v>50.882300786914762</v>
      </c>
      <c r="EZ326" s="49">
        <f t="shared" si="280"/>
        <v>60.487775672838112</v>
      </c>
      <c r="FA326" s="49">
        <f t="shared" si="280"/>
        <v>52.134667130846836</v>
      </c>
      <c r="FB326" s="49">
        <f t="shared" si="280"/>
        <v>71.989910097943763</v>
      </c>
      <c r="FC326" s="3"/>
      <c r="FD326" s="3"/>
      <c r="FE326" s="49">
        <f>FE273/(8760*FE$274)</f>
        <v>56.838365303859938</v>
      </c>
      <c r="FF326" s="49">
        <f t="shared" ref="FF326:GB326" si="281">FF273/(8760*FF$274)</f>
        <v>45.263218708872969</v>
      </c>
      <c r="FG326" s="49">
        <f t="shared" si="281"/>
        <v>50.339646050177599</v>
      </c>
      <c r="FH326" s="49">
        <f t="shared" si="281"/>
        <v>45.485086746818155</v>
      </c>
      <c r="FI326" s="49">
        <f t="shared" si="281"/>
        <v>46.160591861901857</v>
      </c>
      <c r="FJ326" s="49">
        <f t="shared" si="281"/>
        <v>58.115313569883064</v>
      </c>
      <c r="FK326" s="49">
        <f t="shared" si="281"/>
        <v>49.708544256548763</v>
      </c>
      <c r="FL326" s="49">
        <f t="shared" si="281"/>
        <v>51.713662432369162</v>
      </c>
      <c r="FM326" s="49">
        <f t="shared" si="281"/>
        <v>76.288089431501533</v>
      </c>
      <c r="FN326" s="49">
        <f t="shared" si="281"/>
        <v>77.89603749952299</v>
      </c>
      <c r="FO326" s="49">
        <f t="shared" si="281"/>
        <v>78.367738059529259</v>
      </c>
      <c r="FP326" s="49">
        <f t="shared" si="281"/>
        <v>84.795568797463616</v>
      </c>
      <c r="FQ326" s="49">
        <f t="shared" si="281"/>
        <v>80.780679508431376</v>
      </c>
      <c r="FR326" s="49">
        <f t="shared" si="281"/>
        <v>77.503890645238243</v>
      </c>
      <c r="FS326" s="49">
        <f t="shared" si="281"/>
        <v>77.251173783588001</v>
      </c>
      <c r="FT326" s="49">
        <f t="shared" si="281"/>
        <v>77.167019256390532</v>
      </c>
      <c r="FU326" s="49">
        <f t="shared" si="281"/>
        <v>59.487241841253052</v>
      </c>
      <c r="FV326" s="49">
        <f t="shared" si="281"/>
        <v>64.054571095787821</v>
      </c>
      <c r="FW326" s="49">
        <f t="shared" si="281"/>
        <v>58.321331689552494</v>
      </c>
      <c r="FX326" s="49">
        <f t="shared" si="281"/>
        <v>63.29593661000191</v>
      </c>
      <c r="FY326" s="49">
        <f t="shared" si="281"/>
        <v>60.019727893304967</v>
      </c>
      <c r="FZ326" s="49">
        <f t="shared" si="281"/>
        <v>51.380709635715341</v>
      </c>
      <c r="GA326" s="49">
        <f t="shared" si="281"/>
        <v>58.008332806402215</v>
      </c>
      <c r="GB326" s="49">
        <f t="shared" si="281"/>
        <v>48.894910781604807</v>
      </c>
      <c r="GC326" s="3"/>
      <c r="GD326" s="49">
        <f>GD273/(8760*GD$274)</f>
        <v>47.60895275835987</v>
      </c>
      <c r="GE326" s="49">
        <f t="shared" ref="GE326:HA326" si="282">GE273/(8760*GE$274)</f>
        <v>49.770822382353124</v>
      </c>
      <c r="GF326" s="49">
        <f t="shared" si="282"/>
        <v>43.320267354918599</v>
      </c>
      <c r="GG326" s="49">
        <f t="shared" si="282"/>
        <v>54.007729598836796</v>
      </c>
      <c r="GH326" s="49">
        <f t="shared" si="282"/>
        <v>58.852694292450273</v>
      </c>
      <c r="GI326" s="49">
        <f t="shared" si="282"/>
        <v>54.988013370639109</v>
      </c>
      <c r="GJ326" s="49">
        <f t="shared" si="282"/>
        <v>44.247244360452171</v>
      </c>
      <c r="GK326" s="49">
        <f t="shared" si="282"/>
        <v>54.542125997747846</v>
      </c>
      <c r="GL326" s="49">
        <f t="shared" si="282"/>
        <v>68.597821273697505</v>
      </c>
      <c r="GM326" s="49">
        <f t="shared" si="282"/>
        <v>89.711429843297481</v>
      </c>
      <c r="GN326" s="49">
        <f t="shared" si="282"/>
        <v>96.676897162498634</v>
      </c>
      <c r="GO326" s="49">
        <f t="shared" si="282"/>
        <v>86.689652594787006</v>
      </c>
      <c r="GP326" s="49">
        <f t="shared" si="282"/>
        <v>86.437469015848478</v>
      </c>
      <c r="GQ326" s="49">
        <f t="shared" si="282"/>
        <v>76.823642869139931</v>
      </c>
      <c r="GR326" s="49">
        <f t="shared" si="282"/>
        <v>68.334713197584705</v>
      </c>
      <c r="GS326" s="49">
        <f t="shared" si="282"/>
        <v>68.35670217010663</v>
      </c>
      <c r="GT326" s="49">
        <f t="shared" si="282"/>
        <v>56.011329207289364</v>
      </c>
      <c r="GU326" s="49">
        <f t="shared" si="282"/>
        <v>44.506959114755063</v>
      </c>
      <c r="GV326" s="49">
        <f t="shared" si="282"/>
        <v>45.897915654511621</v>
      </c>
      <c r="GW326" s="49">
        <f t="shared" si="282"/>
        <v>55.07166317480781</v>
      </c>
      <c r="GX326" s="49">
        <f t="shared" si="282"/>
        <v>45.979688411957952</v>
      </c>
      <c r="GY326" s="49">
        <f t="shared" si="282"/>
        <v>54.154207424046639</v>
      </c>
      <c r="GZ326" s="49">
        <f t="shared" si="282"/>
        <v>45.345741180869553</v>
      </c>
      <c r="HA326" s="49">
        <f t="shared" si="282"/>
        <v>44.247244360452171</v>
      </c>
    </row>
    <row r="327" spans="3:209">
      <c r="E327" s="9"/>
      <c r="F327" s="3"/>
      <c r="G327" s="3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3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3"/>
      <c r="BF327" s="3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3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3"/>
      <c r="DE327" s="3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49"/>
      <c r="EC327" s="49"/>
      <c r="ED327" s="3"/>
      <c r="EE327" s="49"/>
      <c r="EF327" s="49"/>
      <c r="EG327" s="49"/>
      <c r="EH327" s="49"/>
      <c r="EI327" s="49"/>
      <c r="EJ327" s="49"/>
      <c r="EK327" s="49"/>
      <c r="EL327" s="49"/>
      <c r="EM327" s="49"/>
      <c r="EN327" s="49"/>
      <c r="EO327" s="49"/>
      <c r="EP327" s="49"/>
      <c r="EQ327" s="49"/>
      <c r="ER327" s="49"/>
      <c r="ES327" s="49"/>
      <c r="ET327" s="49"/>
      <c r="EU327" s="49"/>
      <c r="EV327" s="49"/>
      <c r="EW327" s="49"/>
      <c r="EX327" s="49"/>
      <c r="EY327" s="49"/>
      <c r="EZ327" s="49"/>
      <c r="FA327" s="49"/>
      <c r="FB327" s="49"/>
      <c r="FC327" s="3"/>
      <c r="FD327" s="3"/>
      <c r="FE327" s="49"/>
      <c r="FF327" s="49"/>
      <c r="FG327" s="49"/>
      <c r="FH327" s="49"/>
      <c r="FI327" s="49"/>
      <c r="FJ327" s="49"/>
      <c r="FK327" s="49"/>
      <c r="FL327" s="49"/>
      <c r="FM327" s="49"/>
      <c r="FN327" s="49"/>
      <c r="FO327" s="49"/>
      <c r="FP327" s="49"/>
      <c r="FQ327" s="49"/>
      <c r="FR327" s="49"/>
      <c r="FS327" s="49"/>
      <c r="FT327" s="49"/>
      <c r="FU327" s="49"/>
      <c r="FV327" s="49"/>
      <c r="FW327" s="49"/>
      <c r="FX327" s="49"/>
      <c r="FY327" s="49"/>
      <c r="FZ327" s="49"/>
      <c r="GA327" s="49"/>
      <c r="GB327" s="49"/>
      <c r="GC327" s="3"/>
      <c r="GD327" s="49"/>
      <c r="GE327" s="49"/>
      <c r="GF327" s="49"/>
      <c r="GG327" s="49"/>
      <c r="GH327" s="49"/>
      <c r="GI327" s="49"/>
      <c r="GJ327" s="49"/>
      <c r="GK327" s="49"/>
      <c r="GL327" s="49"/>
      <c r="GM327" s="49"/>
      <c r="GN327" s="49"/>
      <c r="GO327" s="49"/>
      <c r="GP327" s="49"/>
      <c r="GQ327" s="49"/>
      <c r="GR327" s="49"/>
      <c r="GS327" s="49"/>
      <c r="GT327" s="49"/>
      <c r="GU327" s="49"/>
      <c r="GV327" s="49"/>
      <c r="GW327" s="49"/>
      <c r="GX327" s="49"/>
      <c r="GY327" s="49"/>
      <c r="GZ327" s="49"/>
      <c r="HA327" s="49"/>
    </row>
    <row r="328" spans="3:209">
      <c r="C328" s="48" t="s">
        <v>684</v>
      </c>
      <c r="D328" s="52">
        <f>SUM(G328,AF328,BF328,CE328,DE328,ED328,FD328,GC328)</f>
        <v>13148.594037638488</v>
      </c>
      <c r="E328" s="67" t="s">
        <v>685</v>
      </c>
      <c r="F328" s="3"/>
      <c r="G328" s="3">
        <f>SUM(H328:AE328)</f>
        <v>1921.9767106250747</v>
      </c>
      <c r="H328" s="3">
        <f>SUM(H314:H323)</f>
        <v>71.969244155276868</v>
      </c>
      <c r="I328" s="3">
        <f t="shared" ref="I328:AE328" si="283">SUM(I314:I323)</f>
        <v>71.729047147125954</v>
      </c>
      <c r="J328" s="3">
        <f t="shared" si="283"/>
        <v>71.586829709020321</v>
      </c>
      <c r="K328" s="3">
        <f t="shared" si="283"/>
        <v>71.677653581346135</v>
      </c>
      <c r="L328" s="3">
        <f t="shared" si="283"/>
        <v>72.072745662575457</v>
      </c>
      <c r="M328" s="3">
        <f t="shared" si="283"/>
        <v>73.534586363123879</v>
      </c>
      <c r="N328" s="3">
        <f t="shared" si="283"/>
        <v>76.554218698233441</v>
      </c>
      <c r="O328" s="3">
        <f t="shared" si="283"/>
        <v>79.805262109491863</v>
      </c>
      <c r="P328" s="3">
        <f t="shared" si="283"/>
        <v>80.258720574802268</v>
      </c>
      <c r="Q328" s="3">
        <f t="shared" si="283"/>
        <v>91.393695474036164</v>
      </c>
      <c r="R328" s="3">
        <f t="shared" si="283"/>
        <v>101.12246337068764</v>
      </c>
      <c r="S328" s="3">
        <f t="shared" si="283"/>
        <v>100.91027099110292</v>
      </c>
      <c r="T328" s="3">
        <f t="shared" si="283"/>
        <v>103.71360029267309</v>
      </c>
      <c r="U328" s="3">
        <f t="shared" si="283"/>
        <v>95.714639178569655</v>
      </c>
      <c r="V328" s="3">
        <f t="shared" si="283"/>
        <v>85.732550835416021</v>
      </c>
      <c r="W328" s="3">
        <f t="shared" si="283"/>
        <v>70.879459889020751</v>
      </c>
      <c r="X328" s="3">
        <f t="shared" si="283"/>
        <v>63.778031257258355</v>
      </c>
      <c r="Y328" s="3">
        <f t="shared" si="283"/>
        <v>71.681853754026307</v>
      </c>
      <c r="Z328" s="3">
        <f t="shared" si="283"/>
        <v>72.010134738335921</v>
      </c>
      <c r="AA328" s="3">
        <f t="shared" si="283"/>
        <v>81.15325510591785</v>
      </c>
      <c r="AB328" s="3">
        <f t="shared" si="283"/>
        <v>81.098132079220179</v>
      </c>
      <c r="AC328" s="3">
        <f t="shared" si="283"/>
        <v>80.246264132378059</v>
      </c>
      <c r="AD328" s="3">
        <f t="shared" si="283"/>
        <v>77.736765476973858</v>
      </c>
      <c r="AE328" s="3">
        <f t="shared" si="283"/>
        <v>75.617286048461182</v>
      </c>
      <c r="AF328" s="3">
        <f>SUM(AG328:BD328)</f>
        <v>1743.4656607816744</v>
      </c>
      <c r="AG328" s="3">
        <f>SUM(AG314:AG323)</f>
        <v>70.892747662703769</v>
      </c>
      <c r="AH328" s="3">
        <f t="shared" ref="AH328:BD328" si="284">SUM(AH314:AH323)</f>
        <v>70.675812946800463</v>
      </c>
      <c r="AI328" s="3">
        <f t="shared" si="284"/>
        <v>70.35528335608889</v>
      </c>
      <c r="AJ328" s="3">
        <f t="shared" si="284"/>
        <v>70.178774033612783</v>
      </c>
      <c r="AK328" s="3">
        <f t="shared" si="284"/>
        <v>57.980214481813668</v>
      </c>
      <c r="AL328" s="3">
        <f t="shared" si="284"/>
        <v>70.626500702075617</v>
      </c>
      <c r="AM328" s="3">
        <f t="shared" si="284"/>
        <v>58.863409024527996</v>
      </c>
      <c r="AN328" s="3">
        <f t="shared" si="284"/>
        <v>71.8172724106402</v>
      </c>
      <c r="AO328" s="3">
        <f t="shared" si="284"/>
        <v>71.94939970725774</v>
      </c>
      <c r="AP328" s="3">
        <f t="shared" si="284"/>
        <v>83.7597610843289</v>
      </c>
      <c r="AQ328" s="3">
        <f t="shared" si="284"/>
        <v>93.26072407294356</v>
      </c>
      <c r="AR328" s="3">
        <f t="shared" si="284"/>
        <v>97.235640040235779</v>
      </c>
      <c r="AS328" s="3">
        <f t="shared" si="284"/>
        <v>90.986877876049476</v>
      </c>
      <c r="AT328" s="3">
        <f t="shared" si="284"/>
        <v>88.688635977506152</v>
      </c>
      <c r="AU328" s="3">
        <f t="shared" si="284"/>
        <v>77.943282140771203</v>
      </c>
      <c r="AV328" s="3">
        <f t="shared" si="284"/>
        <v>62.244249256370161</v>
      </c>
      <c r="AW328" s="3">
        <f t="shared" si="284"/>
        <v>59.618216194182423</v>
      </c>
      <c r="AX328" s="3">
        <f t="shared" si="284"/>
        <v>59.50726364355144</v>
      </c>
      <c r="AY328" s="3">
        <f t="shared" si="284"/>
        <v>68.792774085459413</v>
      </c>
      <c r="AZ328" s="3">
        <f t="shared" si="284"/>
        <v>64.584997993465166</v>
      </c>
      <c r="BA328" s="3">
        <f t="shared" si="284"/>
        <v>76.613765257739104</v>
      </c>
      <c r="BB328" s="3">
        <f t="shared" si="284"/>
        <v>70.149632056848489</v>
      </c>
      <c r="BC328" s="3">
        <f t="shared" si="284"/>
        <v>65.620803627377995</v>
      </c>
      <c r="BD328" s="3">
        <f t="shared" si="284"/>
        <v>71.119623149324227</v>
      </c>
      <c r="BE328" s="22"/>
      <c r="BF328" s="3">
        <f>SUM(BG328:CD328)</f>
        <v>1622.4565818242581</v>
      </c>
      <c r="BG328" s="3">
        <f>SUM(BG314:BG323)</f>
        <v>57.194644010671666</v>
      </c>
      <c r="BH328" s="3">
        <f t="shared" ref="BH328:CD328" si="285">SUM(BH314:BH323)</f>
        <v>47.494151196639692</v>
      </c>
      <c r="BI328" s="3">
        <f t="shared" si="285"/>
        <v>57.101266968285501</v>
      </c>
      <c r="BJ328" s="3">
        <f t="shared" si="285"/>
        <v>47.850311025799684</v>
      </c>
      <c r="BK328" s="3">
        <f t="shared" si="285"/>
        <v>48.929543218771272</v>
      </c>
      <c r="BL328" s="3">
        <f t="shared" si="285"/>
        <v>62.011343878939606</v>
      </c>
      <c r="BM328" s="3">
        <f t="shared" si="285"/>
        <v>52.927178639682381</v>
      </c>
      <c r="BN328" s="3">
        <f t="shared" si="285"/>
        <v>69.795161730804722</v>
      </c>
      <c r="BO328" s="3">
        <f t="shared" si="285"/>
        <v>82.500797053018317</v>
      </c>
      <c r="BP328" s="3">
        <f t="shared" si="285"/>
        <v>93.535791240093445</v>
      </c>
      <c r="BQ328" s="3">
        <f t="shared" si="285"/>
        <v>105.00318404441542</v>
      </c>
      <c r="BR328" s="3">
        <f t="shared" si="285"/>
        <v>108.55710372775762</v>
      </c>
      <c r="BS328" s="3">
        <f t="shared" si="285"/>
        <v>100.87137559951367</v>
      </c>
      <c r="BT328" s="3">
        <f t="shared" si="285"/>
        <v>89.619358388422754</v>
      </c>
      <c r="BU328" s="3">
        <f t="shared" si="285"/>
        <v>72.667001615019728</v>
      </c>
      <c r="BV328" s="3">
        <f t="shared" si="285"/>
        <v>61.192590660522406</v>
      </c>
      <c r="BW328" s="3">
        <f t="shared" si="285"/>
        <v>55.004660473781058</v>
      </c>
      <c r="BX328" s="3">
        <f t="shared" si="285"/>
        <v>52.962176234865368</v>
      </c>
      <c r="BY328" s="3">
        <f t="shared" si="285"/>
        <v>58.190864527943731</v>
      </c>
      <c r="BZ328" s="3">
        <f t="shared" si="285"/>
        <v>57.173368611131018</v>
      </c>
      <c r="CA328" s="3">
        <f t="shared" si="285"/>
        <v>69.368505073714218</v>
      </c>
      <c r="CB328" s="3">
        <f t="shared" si="285"/>
        <v>53.931089341188091</v>
      </c>
      <c r="CC328" s="3">
        <f t="shared" si="285"/>
        <v>53.724219080317468</v>
      </c>
      <c r="CD328" s="3">
        <f t="shared" si="285"/>
        <v>64.850895482959302</v>
      </c>
      <c r="CE328" s="3">
        <f>SUM(CF328:DC328)</f>
        <v>1492.84174630299</v>
      </c>
      <c r="CF328" s="3">
        <f>SUM(CF314:CF323)</f>
        <v>45.107589892758824</v>
      </c>
      <c r="CG328" s="3">
        <f t="shared" ref="CG328:DC328" si="286">SUM(CG314:CG323)</f>
        <v>48.37897097396683</v>
      </c>
      <c r="CH328" s="3">
        <f t="shared" si="286"/>
        <v>44.298991838671419</v>
      </c>
      <c r="CI328" s="3">
        <f t="shared" si="286"/>
        <v>57.504715557165191</v>
      </c>
      <c r="CJ328" s="3">
        <f t="shared" si="286"/>
        <v>44.726886408712296</v>
      </c>
      <c r="CK328" s="3">
        <f t="shared" si="286"/>
        <v>66.467389406579059</v>
      </c>
      <c r="CL328" s="3">
        <f t="shared" si="286"/>
        <v>45.317561340090542</v>
      </c>
      <c r="CM328" s="3">
        <f t="shared" si="286"/>
        <v>58.449539343124421</v>
      </c>
      <c r="CN328" s="3">
        <f t="shared" si="286"/>
        <v>70.450270669791479</v>
      </c>
      <c r="CO328" s="3">
        <f t="shared" si="286"/>
        <v>94.267340143611989</v>
      </c>
      <c r="CP328" s="3">
        <f t="shared" si="286"/>
        <v>106.37401516117185</v>
      </c>
      <c r="CQ328" s="3">
        <f t="shared" si="286"/>
        <v>105.08464604897637</v>
      </c>
      <c r="CR328" s="3">
        <f t="shared" si="286"/>
        <v>100.81823131762951</v>
      </c>
      <c r="CS328" s="3">
        <f t="shared" si="286"/>
        <v>88.119108770960452</v>
      </c>
      <c r="CT328" s="3">
        <f t="shared" si="286"/>
        <v>69.753632377554183</v>
      </c>
      <c r="CU328" s="3">
        <f t="shared" si="286"/>
        <v>52.603853441558208</v>
      </c>
      <c r="CV328" s="3">
        <f t="shared" si="286"/>
        <v>47.593236514528897</v>
      </c>
      <c r="CW328" s="3">
        <f t="shared" si="286"/>
        <v>42.206155168010895</v>
      </c>
      <c r="CX328" s="3">
        <f t="shared" si="286"/>
        <v>44.400474743585775</v>
      </c>
      <c r="CY328" s="3">
        <f t="shared" si="286"/>
        <v>48.318019624402275</v>
      </c>
      <c r="CZ328" s="3">
        <f t="shared" si="286"/>
        <v>62.3055399008771</v>
      </c>
      <c r="DA328" s="3">
        <f t="shared" si="286"/>
        <v>47.796343682902496</v>
      </c>
      <c r="DB328" s="3">
        <f t="shared" si="286"/>
        <v>56.608800909732153</v>
      </c>
      <c r="DC328" s="3">
        <f t="shared" si="286"/>
        <v>45.890433066627985</v>
      </c>
      <c r="DD328" s="22"/>
      <c r="DE328" s="3">
        <f>SUM(DF328:EC328)</f>
        <v>1742.9782445132203</v>
      </c>
      <c r="DF328" s="3">
        <f>SUM(DF314:DF323)</f>
        <v>54.806043571282174</v>
      </c>
      <c r="DG328" s="3">
        <f t="shared" ref="DG328:EC328" si="287">SUM(DG314:DG323)</f>
        <v>54.051882333492578</v>
      </c>
      <c r="DH328" s="3">
        <f t="shared" si="287"/>
        <v>62.14230291802528</v>
      </c>
      <c r="DI328" s="3">
        <f t="shared" si="287"/>
        <v>54.238794103394412</v>
      </c>
      <c r="DJ328" s="3">
        <f t="shared" si="287"/>
        <v>55.381916042049838</v>
      </c>
      <c r="DK328" s="3">
        <f t="shared" si="287"/>
        <v>65.419457724944508</v>
      </c>
      <c r="DL328" s="3">
        <f t="shared" si="287"/>
        <v>59.183310311337813</v>
      </c>
      <c r="DM328" s="3">
        <f t="shared" si="287"/>
        <v>70.625726585985177</v>
      </c>
      <c r="DN328" s="3">
        <f t="shared" si="287"/>
        <v>75.304433408760445</v>
      </c>
      <c r="DO328" s="3">
        <f t="shared" si="287"/>
        <v>91.885109516059245</v>
      </c>
      <c r="DP328" s="3">
        <f t="shared" si="287"/>
        <v>112.24575387836119</v>
      </c>
      <c r="DQ328" s="3">
        <f t="shared" si="287"/>
        <v>121.02328913245316</v>
      </c>
      <c r="DR328" s="3">
        <f t="shared" si="287"/>
        <v>117.95788157943217</v>
      </c>
      <c r="DS328" s="3">
        <f t="shared" si="287"/>
        <v>106.15105556665605</v>
      </c>
      <c r="DT328" s="3">
        <f t="shared" si="287"/>
        <v>86.323235787966681</v>
      </c>
      <c r="DU328" s="3">
        <f t="shared" si="287"/>
        <v>69.359190024046384</v>
      </c>
      <c r="DV328" s="3">
        <f t="shared" si="287"/>
        <v>50.508489196645883</v>
      </c>
      <c r="DW328" s="3">
        <f t="shared" si="287"/>
        <v>64.167399682042756</v>
      </c>
      <c r="DX328" s="3">
        <f t="shared" si="287"/>
        <v>60.123834483474155</v>
      </c>
      <c r="DY328" s="3">
        <f t="shared" si="287"/>
        <v>69.362830753094769</v>
      </c>
      <c r="DZ328" s="3">
        <f t="shared" si="287"/>
        <v>59.476309093882023</v>
      </c>
      <c r="EA328" s="3">
        <f t="shared" si="287"/>
        <v>59.215573008218101</v>
      </c>
      <c r="EB328" s="3">
        <f t="shared" si="287"/>
        <v>59.477831480903092</v>
      </c>
      <c r="EC328" s="3">
        <f t="shared" si="287"/>
        <v>64.546594330711955</v>
      </c>
      <c r="ED328" s="3">
        <f>SUM(EE328:FB328)</f>
        <v>1561.0723522051585</v>
      </c>
      <c r="EE328" s="3">
        <f>SUM(EE314:EE323)</f>
        <v>52.454020074829302</v>
      </c>
      <c r="EF328" s="3">
        <f t="shared" ref="EF328:FB328" si="288">SUM(EF314:EF323)</f>
        <v>60.307932991284488</v>
      </c>
      <c r="EG328" s="3">
        <f t="shared" si="288"/>
        <v>50.920963373468773</v>
      </c>
      <c r="EH328" s="3">
        <f t="shared" si="288"/>
        <v>56.709946240923131</v>
      </c>
      <c r="EI328" s="3">
        <f t="shared" si="288"/>
        <v>51.068254768228634</v>
      </c>
      <c r="EJ328" s="3">
        <f t="shared" si="288"/>
        <v>62.447796244143824</v>
      </c>
      <c r="EK328" s="3">
        <f t="shared" si="288"/>
        <v>51.618957006558084</v>
      </c>
      <c r="EL328" s="3">
        <f t="shared" si="288"/>
        <v>51.461973739776219</v>
      </c>
      <c r="EM328" s="3">
        <f t="shared" si="288"/>
        <v>63.163484197047431</v>
      </c>
      <c r="EN328" s="3">
        <f t="shared" si="288"/>
        <v>76.794335095040552</v>
      </c>
      <c r="EO328" s="3">
        <f t="shared" si="288"/>
        <v>94.708477920958714</v>
      </c>
      <c r="EP328" s="3">
        <f t="shared" si="288"/>
        <v>104.35112249588663</v>
      </c>
      <c r="EQ328" s="3">
        <f t="shared" si="288"/>
        <v>100.91124745560123</v>
      </c>
      <c r="ER328" s="3">
        <f t="shared" si="288"/>
        <v>93.735746870399069</v>
      </c>
      <c r="ES328" s="3">
        <f t="shared" si="288"/>
        <v>74.135880792548804</v>
      </c>
      <c r="ET328" s="3">
        <f t="shared" si="288"/>
        <v>58.326229087500927</v>
      </c>
      <c r="EU328" s="3">
        <f t="shared" si="288"/>
        <v>43.161583779826238</v>
      </c>
      <c r="EV328" s="3">
        <f t="shared" si="288"/>
        <v>58.621447706187524</v>
      </c>
      <c r="EW328" s="3">
        <f t="shared" si="288"/>
        <v>48.950310745002128</v>
      </c>
      <c r="EX328" s="3">
        <f t="shared" si="288"/>
        <v>63.766988059992897</v>
      </c>
      <c r="EY328" s="3">
        <f t="shared" si="288"/>
        <v>52.602399242132407</v>
      </c>
      <c r="EZ328" s="3">
        <f t="shared" si="288"/>
        <v>62.532591412010781</v>
      </c>
      <c r="FA328" s="3">
        <f t="shared" si="288"/>
        <v>53.897102378627999</v>
      </c>
      <c r="FB328" s="3">
        <f t="shared" si="288"/>
        <v>74.423560527182659</v>
      </c>
      <c r="FC328" s="22"/>
      <c r="FD328" s="3">
        <f>SUM(FE328:GB328)</f>
        <v>1561.3423204988599</v>
      </c>
      <c r="FE328" s="3">
        <f>SUM(FE314:FE323)</f>
        <v>58.759811127736896</v>
      </c>
      <c r="FF328" s="3">
        <f t="shared" ref="FF328:GB328" si="289">SUM(FF314:FF323)</f>
        <v>46.793361634315097</v>
      </c>
      <c r="FG328" s="3">
        <f t="shared" si="289"/>
        <v>52.041399824436688</v>
      </c>
      <c r="FH328" s="3">
        <f t="shared" si="289"/>
        <v>47.022730018420525</v>
      </c>
      <c r="FI328" s="3">
        <f t="shared" si="289"/>
        <v>47.721070879666982</v>
      </c>
      <c r="FJ328" s="3">
        <f t="shared" si="289"/>
        <v>60.07992718896211</v>
      </c>
      <c r="FK328" s="3">
        <f t="shared" si="289"/>
        <v>51.38896335836742</v>
      </c>
      <c r="FL328" s="3">
        <f t="shared" si="289"/>
        <v>53.461865431995513</v>
      </c>
      <c r="FM328" s="3">
        <f t="shared" si="289"/>
        <v>78.867041694925433</v>
      </c>
      <c r="FN328" s="3">
        <f t="shared" si="289"/>
        <v>87.93113082470542</v>
      </c>
      <c r="FO328" s="3">
        <f t="shared" si="289"/>
        <v>98.527674967007741</v>
      </c>
      <c r="FP328" s="3">
        <f t="shared" si="289"/>
        <v>105.17280133724901</v>
      </c>
      <c r="FQ328" s="3">
        <f t="shared" si="289"/>
        <v>101.02218695801623</v>
      </c>
      <c r="FR328" s="3">
        <f t="shared" si="289"/>
        <v>90.232841139337211</v>
      </c>
      <c r="FS328" s="3">
        <f t="shared" si="289"/>
        <v>72.855666754201138</v>
      </c>
      <c r="FT328" s="3">
        <f t="shared" si="289"/>
        <v>62.837602191297371</v>
      </c>
      <c r="FU328" s="3">
        <f t="shared" si="289"/>
        <v>44.560152160141172</v>
      </c>
      <c r="FV328" s="3">
        <f t="shared" si="289"/>
        <v>50.653967073433932</v>
      </c>
      <c r="FW328" s="3">
        <f t="shared" si="289"/>
        <v>60.292909841365116</v>
      </c>
      <c r="FX328" s="3">
        <f t="shared" si="289"/>
        <v>65.435683459114884</v>
      </c>
      <c r="FY328" s="3">
        <f t="shared" si="289"/>
        <v>62.048721072371421</v>
      </c>
      <c r="FZ328" s="3">
        <f t="shared" si="289"/>
        <v>53.117657020278386</v>
      </c>
      <c r="GA328" s="3">
        <f t="shared" si="289"/>
        <v>59.96932989393374</v>
      </c>
      <c r="GB328" s="3">
        <f t="shared" si="289"/>
        <v>50.547824647580775</v>
      </c>
      <c r="GC328" s="3">
        <f>SUM(GD328:HA328)</f>
        <v>1502.4604208872511</v>
      </c>
      <c r="GD328" s="3">
        <f>SUM(GD314:GD323)</f>
        <v>49.218394250346158</v>
      </c>
      <c r="GE328" s="3">
        <f t="shared" ref="GE328:HA328" si="290">SUM(GE314:GE323)</f>
        <v>51.453346823480985</v>
      </c>
      <c r="GF328" s="3">
        <f t="shared" si="290"/>
        <v>44.784727959183968</v>
      </c>
      <c r="GG328" s="3">
        <f t="shared" si="290"/>
        <v>55.833484543406165</v>
      </c>
      <c r="GH328" s="3">
        <f t="shared" si="290"/>
        <v>60.842235389693307</v>
      </c>
      <c r="GI328" s="3">
        <f t="shared" si="290"/>
        <v>56.846907237298815</v>
      </c>
      <c r="GJ328" s="3">
        <f t="shared" si="290"/>
        <v>45.743041828235462</v>
      </c>
      <c r="GK328" s="3">
        <f t="shared" si="290"/>
        <v>56.385946446550086</v>
      </c>
      <c r="GL328" s="3">
        <f t="shared" si="290"/>
        <v>70.916800655119545</v>
      </c>
      <c r="GM328" s="3">
        <f t="shared" si="290"/>
        <v>92.744164006303691</v>
      </c>
      <c r="GN328" s="3">
        <f t="shared" si="290"/>
        <v>104.24078023478887</v>
      </c>
      <c r="GO328" s="3">
        <f t="shared" si="290"/>
        <v>107.130915466603</v>
      </c>
      <c r="GP328" s="3">
        <f t="shared" si="290"/>
        <v>106.87020671136798</v>
      </c>
      <c r="GQ328" s="3">
        <f t="shared" si="290"/>
        <v>96.931380962676997</v>
      </c>
      <c r="GR328" s="3">
        <f t="shared" si="290"/>
        <v>83.859801070019302</v>
      </c>
      <c r="GS328" s="3">
        <f t="shared" si="290"/>
        <v>55.509499382493829</v>
      </c>
      <c r="GT328" s="3">
        <f t="shared" si="290"/>
        <v>40.966734777774143</v>
      </c>
      <c r="GU328" s="3">
        <f t="shared" si="290"/>
        <v>29.073454417457487</v>
      </c>
      <c r="GV328" s="3">
        <f t="shared" si="290"/>
        <v>40.034532196865101</v>
      </c>
      <c r="GW328" s="3">
        <f t="shared" si="290"/>
        <v>56.933384859720775</v>
      </c>
      <c r="GX328" s="3">
        <f t="shared" si="290"/>
        <v>47.534051909395181</v>
      </c>
      <c r="GY328" s="3">
        <f t="shared" si="290"/>
        <v>55.984914115627731</v>
      </c>
      <c r="GZ328" s="3">
        <f t="shared" si="290"/>
        <v>46.878673814607197</v>
      </c>
      <c r="HA328" s="3">
        <f t="shared" si="290"/>
        <v>45.743041828235476</v>
      </c>
    </row>
    <row r="329" spans="3:209">
      <c r="C329" s="48">
        <v>0.97</v>
      </c>
      <c r="D329" s="63">
        <f>D328*$C$329-D326</f>
        <v>138.07845421902312</v>
      </c>
      <c r="E329" s="7" t="s">
        <v>658</v>
      </c>
      <c r="G329" s="3">
        <f>SUM(H329:AE329)</f>
        <v>15.723318966292183</v>
      </c>
      <c r="H329" s="68">
        <f>H328*$C$329-H326</f>
        <v>0.19431695921920777</v>
      </c>
      <c r="I329" s="68">
        <f t="shared" ref="I329:AE329" si="291">I328*$C$329-I326</f>
        <v>0.19366842729731104</v>
      </c>
      <c r="J329" s="68">
        <f t="shared" si="291"/>
        <v>0.19328444021422797</v>
      </c>
      <c r="K329" s="68">
        <f t="shared" si="291"/>
        <v>0.19352966466959742</v>
      </c>
      <c r="L329" s="68">
        <f t="shared" si="291"/>
        <v>0.19459641328904809</v>
      </c>
      <c r="M329" s="68">
        <f t="shared" si="291"/>
        <v>0.19854338318036469</v>
      </c>
      <c r="N329" s="68">
        <f t="shared" si="291"/>
        <v>0.20669639048516331</v>
      </c>
      <c r="O329" s="68">
        <f t="shared" si="291"/>
        <v>0.21547420769569214</v>
      </c>
      <c r="P329" s="68">
        <f t="shared" si="291"/>
        <v>0.21669854555206314</v>
      </c>
      <c r="Q329" s="68">
        <f t="shared" si="291"/>
        <v>5.6070166593886341</v>
      </c>
      <c r="R329" s="68">
        <f t="shared" si="291"/>
        <v>13.930161457493313</v>
      </c>
      <c r="S329" s="68">
        <f t="shared" si="291"/>
        <v>15.405894158057748</v>
      </c>
      <c r="T329" s="68">
        <f t="shared" si="291"/>
        <v>17.21810865684769</v>
      </c>
      <c r="U329" s="68">
        <f t="shared" si="291"/>
        <v>7.3961044688409601</v>
      </c>
      <c r="V329" s="68">
        <f t="shared" si="291"/>
        <v>-2.1118137633675218</v>
      </c>
      <c r="W329" s="68">
        <f t="shared" si="291"/>
        <v>-16.192832115048049</v>
      </c>
      <c r="X329" s="68">
        <f t="shared" si="291"/>
        <v>-15.591686922195976</v>
      </c>
      <c r="Y329" s="68">
        <f t="shared" si="291"/>
        <v>-9.9002912562638414</v>
      </c>
      <c r="Z329" s="68">
        <f t="shared" si="291"/>
        <v>-2.9129504067394407</v>
      </c>
      <c r="AA329" s="68">
        <f t="shared" si="291"/>
        <v>0.21911378878607479</v>
      </c>
      <c r="AB329" s="68">
        <f t="shared" si="291"/>
        <v>0.21896495661381721</v>
      </c>
      <c r="AC329" s="68">
        <f t="shared" si="291"/>
        <v>0.21666491315750136</v>
      </c>
      <c r="AD329" s="68">
        <f t="shared" si="291"/>
        <v>0.20988926678782605</v>
      </c>
      <c r="AE329" s="68">
        <f t="shared" si="291"/>
        <v>0.20416667233077135</v>
      </c>
      <c r="AF329" s="3">
        <f>SUM(AG329:BD329)</f>
        <v>17.856395636939766</v>
      </c>
      <c r="AG329" s="68">
        <f t="shared" ref="AG329:BD329" si="292">AG328*$C$329-AG326</f>
        <v>0.19141041868935815</v>
      </c>
      <c r="AH329" s="68">
        <f t="shared" si="292"/>
        <v>0.1908246949563619</v>
      </c>
      <c r="AI329" s="68">
        <f t="shared" si="292"/>
        <v>0.18995926506148919</v>
      </c>
      <c r="AJ329" s="68">
        <f t="shared" si="292"/>
        <v>0.18948268989075245</v>
      </c>
      <c r="AK329" s="68">
        <f t="shared" si="292"/>
        <v>0.15654657910097569</v>
      </c>
      <c r="AL329" s="68">
        <f t="shared" si="292"/>
        <v>0.19069155189563958</v>
      </c>
      <c r="AM329" s="68">
        <f t="shared" si="292"/>
        <v>0.15893120436627584</v>
      </c>
      <c r="AN329" s="68">
        <f t="shared" si="292"/>
        <v>0.19390663550885279</v>
      </c>
      <c r="AO329" s="68">
        <f t="shared" si="292"/>
        <v>0.19426337920960179</v>
      </c>
      <c r="AP329" s="68">
        <f t="shared" si="292"/>
        <v>8.3548163432080855</v>
      </c>
      <c r="AQ329" s="68">
        <f t="shared" si="292"/>
        <v>16.5690560213948</v>
      </c>
      <c r="AR329" s="68">
        <f t="shared" si="292"/>
        <v>17.200618164166031</v>
      </c>
      <c r="AS329" s="68">
        <f t="shared" si="292"/>
        <v>14.542299214116397</v>
      </c>
      <c r="AT329" s="68">
        <f t="shared" si="292"/>
        <v>11.38285975324338</v>
      </c>
      <c r="AU329" s="68">
        <f t="shared" si="292"/>
        <v>1.138740535319414</v>
      </c>
      <c r="AV329" s="68">
        <f t="shared" si="292"/>
        <v>-14.053546561807899</v>
      </c>
      <c r="AW329" s="68">
        <f t="shared" si="292"/>
        <v>-16.223237473024241</v>
      </c>
      <c r="AX329" s="68">
        <f t="shared" si="292"/>
        <v>-16.223537044910991</v>
      </c>
      <c r="AY329" s="68">
        <f t="shared" si="292"/>
        <v>-7.4275295530733274</v>
      </c>
      <c r="AZ329" s="68">
        <f t="shared" si="292"/>
        <v>0.17437949458231117</v>
      </c>
      <c r="BA329" s="68">
        <f t="shared" si="292"/>
        <v>0.20685716619591688</v>
      </c>
      <c r="BB329" s="68">
        <f t="shared" si="292"/>
        <v>0.18940400655350231</v>
      </c>
      <c r="BC329" s="68">
        <f t="shared" si="292"/>
        <v>0.17717616979390982</v>
      </c>
      <c r="BD329" s="68">
        <f t="shared" si="292"/>
        <v>0.19202298250316119</v>
      </c>
      <c r="BE329" s="64"/>
      <c r="BF329" s="3">
        <f>SUM(BG329:CD329)</f>
        <v>17.529671123752983</v>
      </c>
      <c r="BG329" s="68">
        <f t="shared" ref="BG329:CD329" si="293">BG328*$C$329-BG326</f>
        <v>0.15442553882876808</v>
      </c>
      <c r="BH329" s="68">
        <f t="shared" si="293"/>
        <v>0.12823420823090714</v>
      </c>
      <c r="BI329" s="68">
        <f t="shared" si="293"/>
        <v>0.15417342081428131</v>
      </c>
      <c r="BJ329" s="68">
        <f t="shared" si="293"/>
        <v>0.12919583976961491</v>
      </c>
      <c r="BK329" s="68">
        <f t="shared" si="293"/>
        <v>0.13210976669063967</v>
      </c>
      <c r="BL329" s="68">
        <f t="shared" si="293"/>
        <v>0.16743062847305623</v>
      </c>
      <c r="BM329" s="68">
        <f t="shared" si="293"/>
        <v>0.14290338232705579</v>
      </c>
      <c r="BN329" s="68">
        <f t="shared" si="293"/>
        <v>0.18844693667308832</v>
      </c>
      <c r="BO329" s="68">
        <f t="shared" si="293"/>
        <v>0.22275215204302867</v>
      </c>
      <c r="BP329" s="68">
        <f t="shared" si="293"/>
        <v>10.436619025341898</v>
      </c>
      <c r="BQ329" s="68">
        <f t="shared" si="293"/>
        <v>17.221590532977515</v>
      </c>
      <c r="BR329" s="68">
        <f t="shared" si="293"/>
        <v>17.231186116122544</v>
      </c>
      <c r="BS329" s="68">
        <f t="shared" si="293"/>
        <v>17.210434650176282</v>
      </c>
      <c r="BT329" s="68">
        <f t="shared" si="293"/>
        <v>6.9959818147124793</v>
      </c>
      <c r="BU329" s="68">
        <f t="shared" si="293"/>
        <v>-9.3108061813300083</v>
      </c>
      <c r="BV329" s="68">
        <f t="shared" si="293"/>
        <v>-16.218986661965189</v>
      </c>
      <c r="BW329" s="68">
        <f t="shared" si="293"/>
        <v>-16.235694073469418</v>
      </c>
      <c r="BX329" s="68">
        <f t="shared" si="293"/>
        <v>-12.184871116379767</v>
      </c>
      <c r="BY329" s="68">
        <f t="shared" si="293"/>
        <v>0.15711533422533108</v>
      </c>
      <c r="BZ329" s="68">
        <f t="shared" si="293"/>
        <v>0.15436809524999262</v>
      </c>
      <c r="CA329" s="68">
        <f t="shared" si="293"/>
        <v>0.18729496369896026</v>
      </c>
      <c r="CB329" s="68">
        <f t="shared" si="293"/>
        <v>0.14561394122112148</v>
      </c>
      <c r="CC329" s="68">
        <f t="shared" si="293"/>
        <v>0.14505539151684133</v>
      </c>
      <c r="CD329" s="68">
        <f t="shared" si="293"/>
        <v>0.17509741780396837</v>
      </c>
      <c r="CE329" s="3">
        <f>SUM(CF329:DC329)</f>
        <v>17.179711067845929</v>
      </c>
      <c r="CF329" s="68">
        <f t="shared" ref="CF329:DC329" si="294">CF328*$C$329-CF326</f>
        <v>0.12179049271043851</v>
      </c>
      <c r="CG329" s="68">
        <f t="shared" si="294"/>
        <v>0.13062322162968343</v>
      </c>
      <c r="CH329" s="68">
        <f t="shared" si="294"/>
        <v>0.1196072779643842</v>
      </c>
      <c r="CI329" s="68">
        <f t="shared" si="294"/>
        <v>0.15526273200426033</v>
      </c>
      <c r="CJ329" s="68">
        <f t="shared" si="294"/>
        <v>0.12076259330344641</v>
      </c>
      <c r="CK329" s="68">
        <f t="shared" si="294"/>
        <v>0.17946195139771248</v>
      </c>
      <c r="CL329" s="68">
        <f t="shared" si="294"/>
        <v>0.12235741561822522</v>
      </c>
      <c r="CM329" s="68">
        <f t="shared" si="294"/>
        <v>0.15781375622643168</v>
      </c>
      <c r="CN329" s="68">
        <f t="shared" si="294"/>
        <v>0.19021573080830478</v>
      </c>
      <c r="CO329" s="68">
        <f t="shared" si="294"/>
        <v>0.74038775592046591</v>
      </c>
      <c r="CP329" s="68">
        <f t="shared" si="294"/>
        <v>17.225291776993032</v>
      </c>
      <c r="CQ329" s="68">
        <f t="shared" si="294"/>
        <v>17.221810480389692</v>
      </c>
      <c r="CR329" s="68">
        <f t="shared" si="294"/>
        <v>17.210291160615071</v>
      </c>
      <c r="CS329" s="68">
        <f t="shared" si="294"/>
        <v>16.690137592206568</v>
      </c>
      <c r="CT329" s="68">
        <f t="shared" si="294"/>
        <v>-0.93867088872428894</v>
      </c>
      <c r="CU329" s="68">
        <f t="shared" si="294"/>
        <v>-16.242176252456275</v>
      </c>
      <c r="CV329" s="68">
        <f t="shared" si="294"/>
        <v>-16.255704918159395</v>
      </c>
      <c r="CW329" s="68">
        <f t="shared" si="294"/>
        <v>-16.270250037794938</v>
      </c>
      <c r="CX329" s="68">
        <f t="shared" si="294"/>
        <v>-4.2037824432049007</v>
      </c>
      <c r="CY329" s="68">
        <f t="shared" si="294"/>
        <v>0.13045865298577297</v>
      </c>
      <c r="CZ329" s="68">
        <f t="shared" si="294"/>
        <v>0.16822495773239865</v>
      </c>
      <c r="DA329" s="68">
        <f t="shared" si="294"/>
        <v>0.129050127943799</v>
      </c>
      <c r="DB329" s="68">
        <f t="shared" si="294"/>
        <v>0.15284376245621445</v>
      </c>
      <c r="DC329" s="68">
        <f t="shared" si="294"/>
        <v>0.12390416927982528</v>
      </c>
      <c r="DD329" s="64"/>
      <c r="DE329" s="3">
        <f>SUM(DF329:EC329)</f>
        <v>17.85507961301392</v>
      </c>
      <c r="DF329" s="68">
        <f t="shared" ref="DF329:EC329" si="295">DF328*$C$329-DF326</f>
        <v>0.14797631764230346</v>
      </c>
      <c r="DG329" s="68">
        <f t="shared" si="295"/>
        <v>0.14594008230036337</v>
      </c>
      <c r="DH329" s="68">
        <f t="shared" si="295"/>
        <v>0.16778421787877562</v>
      </c>
      <c r="DI329" s="68">
        <f t="shared" si="295"/>
        <v>0.14644474407904085</v>
      </c>
      <c r="DJ329" s="68">
        <f t="shared" si="295"/>
        <v>0.14953117331343435</v>
      </c>
      <c r="DK329" s="68">
        <f t="shared" si="295"/>
        <v>0.17663253585730843</v>
      </c>
      <c r="DL329" s="68">
        <f t="shared" si="295"/>
        <v>0.1597949378406085</v>
      </c>
      <c r="DM329" s="68">
        <f t="shared" si="295"/>
        <v>0.1906894617821564</v>
      </c>
      <c r="DN329" s="68">
        <f t="shared" si="295"/>
        <v>0.20332197020364617</v>
      </c>
      <c r="DO329" s="68">
        <f t="shared" si="295"/>
        <v>0.4646274616353594</v>
      </c>
      <c r="DP329" s="68">
        <f t="shared" si="295"/>
        <v>17.241145471529407</v>
      </c>
      <c r="DQ329" s="68">
        <f t="shared" si="295"/>
        <v>17.264844816715254</v>
      </c>
      <c r="DR329" s="68">
        <f t="shared" si="295"/>
        <v>17.256568216322123</v>
      </c>
      <c r="DS329" s="68">
        <f t="shared" si="295"/>
        <v>17.008152120145596</v>
      </c>
      <c r="DT329" s="68">
        <f t="shared" si="295"/>
        <v>-1.7716855891207075</v>
      </c>
      <c r="DU329" s="68">
        <f t="shared" si="295"/>
        <v>-16.196936843683815</v>
      </c>
      <c r="DV329" s="68">
        <f t="shared" si="295"/>
        <v>-16.247833735917773</v>
      </c>
      <c r="DW329" s="68">
        <f t="shared" si="295"/>
        <v>-16.210954677606999</v>
      </c>
      <c r="DX329" s="68">
        <f t="shared" si="295"/>
        <v>-3.283576742302337</v>
      </c>
      <c r="DY329" s="68">
        <f t="shared" si="295"/>
        <v>0.18727964303327838</v>
      </c>
      <c r="DZ329" s="68">
        <f t="shared" si="295"/>
        <v>0.16058603455338272</v>
      </c>
      <c r="EA329" s="68">
        <f t="shared" si="295"/>
        <v>0.15988204712217424</v>
      </c>
      <c r="EB329" s="68">
        <f t="shared" si="295"/>
        <v>0.16059014499844437</v>
      </c>
      <c r="EC329" s="68">
        <f t="shared" si="295"/>
        <v>0.17427580469290405</v>
      </c>
      <c r="ED329" s="3">
        <f>SUM(EE329:FB329)</f>
        <v>17.363933703782088</v>
      </c>
      <c r="EE329" s="68">
        <f t="shared" ref="EE329:FB329" si="296">EE328*$C$329-EE326</f>
        <v>0.14162585420199036</v>
      </c>
      <c r="EF329" s="68">
        <f t="shared" si="296"/>
        <v>0.16283141907635468</v>
      </c>
      <c r="EG329" s="68">
        <f t="shared" si="296"/>
        <v>0.13748660110836397</v>
      </c>
      <c r="EH329" s="68">
        <f t="shared" si="296"/>
        <v>0.15311685485044535</v>
      </c>
      <c r="EI329" s="68">
        <f t="shared" si="296"/>
        <v>0.13788428787417217</v>
      </c>
      <c r="EJ329" s="68">
        <f t="shared" si="296"/>
        <v>0.1686090498591426</v>
      </c>
      <c r="EK329" s="68">
        <f t="shared" si="296"/>
        <v>0.13937118391761061</v>
      </c>
      <c r="EL329" s="68">
        <f t="shared" si="296"/>
        <v>0.13894732909729868</v>
      </c>
      <c r="EM329" s="68">
        <f t="shared" si="296"/>
        <v>0.17054140733195311</v>
      </c>
      <c r="EN329" s="68">
        <f t="shared" si="296"/>
        <v>0.20734470475665034</v>
      </c>
      <c r="EO329" s="68">
        <f t="shared" si="296"/>
        <v>17.193794826444218</v>
      </c>
      <c r="EP329" s="68">
        <f t="shared" si="296"/>
        <v>17.219829966796468</v>
      </c>
      <c r="EQ329" s="68">
        <f t="shared" si="296"/>
        <v>17.210542304187825</v>
      </c>
      <c r="ER329" s="68">
        <f t="shared" si="296"/>
        <v>17.191168452607769</v>
      </c>
      <c r="ES329" s="68">
        <f t="shared" si="296"/>
        <v>-1.0518971413021632</v>
      </c>
      <c r="ET329" s="68">
        <f t="shared" si="296"/>
        <v>-16.22672583821236</v>
      </c>
      <c r="EU329" s="68">
        <f t="shared" si="296"/>
        <v>-16.267670380543102</v>
      </c>
      <c r="EV329" s="68">
        <f t="shared" si="296"/>
        <v>-16.225928747941843</v>
      </c>
      <c r="EW329" s="68">
        <f t="shared" si="296"/>
        <v>-4.0664395627023637</v>
      </c>
      <c r="EX329" s="68">
        <f t="shared" si="296"/>
        <v>0.17217086776191337</v>
      </c>
      <c r="EY329" s="68">
        <f t="shared" si="296"/>
        <v>0.14202647795367085</v>
      </c>
      <c r="EZ329" s="68">
        <f t="shared" si="296"/>
        <v>0.16883799681234279</v>
      </c>
      <c r="FA329" s="68">
        <f t="shared" si="296"/>
        <v>0.14552217642231824</v>
      </c>
      <c r="FB329" s="68">
        <f t="shared" si="296"/>
        <v>0.20094361342341927</v>
      </c>
      <c r="FC329" s="64"/>
      <c r="FD329" s="3">
        <f>SUM(FE329:GB329)</f>
        <v>17.364662618174698</v>
      </c>
      <c r="FE329" s="68">
        <f t="shared" ref="FE329:GB329" si="297">FE328*$C$329-FE326</f>
        <v>0.15865149004484635</v>
      </c>
      <c r="FF329" s="68">
        <f t="shared" si="297"/>
        <v>0.12634207641267636</v>
      </c>
      <c r="FG329" s="68">
        <f t="shared" si="297"/>
        <v>0.14051177952598692</v>
      </c>
      <c r="FH329" s="68">
        <f t="shared" si="297"/>
        <v>0.12696137104975236</v>
      </c>
      <c r="FI329" s="68">
        <f t="shared" si="297"/>
        <v>0.12884689137511174</v>
      </c>
      <c r="FJ329" s="68">
        <f t="shared" si="297"/>
        <v>0.16221580341018438</v>
      </c>
      <c r="FK329" s="68">
        <f t="shared" si="297"/>
        <v>0.13875020106763003</v>
      </c>
      <c r="FL329" s="68">
        <f t="shared" si="297"/>
        <v>0.14434703666648119</v>
      </c>
      <c r="FM329" s="68">
        <f t="shared" si="297"/>
        <v>0.21294101257613818</v>
      </c>
      <c r="FN329" s="68">
        <f t="shared" si="297"/>
        <v>7.397159400441268</v>
      </c>
      <c r="FO329" s="68">
        <f t="shared" si="297"/>
        <v>17.204106658468248</v>
      </c>
      <c r="FP329" s="68">
        <f t="shared" si="297"/>
        <v>17.22204849966792</v>
      </c>
      <c r="FQ329" s="68">
        <f t="shared" si="297"/>
        <v>17.210841840844367</v>
      </c>
      <c r="FR329" s="68">
        <f t="shared" si="297"/>
        <v>10.021965259918844</v>
      </c>
      <c r="FS329" s="68">
        <f t="shared" si="297"/>
        <v>-6.5811770320129028</v>
      </c>
      <c r="FT329" s="68">
        <f t="shared" si="297"/>
        <v>-16.214545130832086</v>
      </c>
      <c r="FU329" s="68">
        <f t="shared" si="297"/>
        <v>-16.26389424591612</v>
      </c>
      <c r="FV329" s="68">
        <f t="shared" si="297"/>
        <v>-14.920223034556905</v>
      </c>
      <c r="FW329" s="68">
        <f t="shared" si="297"/>
        <v>0.16279085657166803</v>
      </c>
      <c r="FX329" s="68">
        <f t="shared" si="297"/>
        <v>0.17667634533952281</v>
      </c>
      <c r="FY329" s="68">
        <f t="shared" si="297"/>
        <v>0.16753154689531158</v>
      </c>
      <c r="FZ329" s="68">
        <f t="shared" si="297"/>
        <v>0.14341767395469418</v>
      </c>
      <c r="GA329" s="68">
        <f t="shared" si="297"/>
        <v>0.16191719071350974</v>
      </c>
      <c r="GB329" s="68">
        <f t="shared" si="297"/>
        <v>0.13647912654854366</v>
      </c>
      <c r="GC329" s="3">
        <f>SUM(GD329:HA329)</f>
        <v>17.205681489225356</v>
      </c>
      <c r="GD329" s="68">
        <f t="shared" ref="GD329:HA329" si="298">GD328*$C$329-GD326</f>
        <v>0.13288966447590411</v>
      </c>
      <c r="GE329" s="68">
        <f t="shared" si="298"/>
        <v>0.13892403642343254</v>
      </c>
      <c r="GF329" s="68">
        <f t="shared" si="298"/>
        <v>0.12091876548984715</v>
      </c>
      <c r="GG329" s="68">
        <f t="shared" si="298"/>
        <v>0.15075040826717867</v>
      </c>
      <c r="GH329" s="68">
        <f t="shared" si="298"/>
        <v>0.16427403555223208</v>
      </c>
      <c r="GI329" s="68">
        <f t="shared" si="298"/>
        <v>0.15348664954073854</v>
      </c>
      <c r="GJ329" s="68">
        <f t="shared" si="298"/>
        <v>0.12350621293622766</v>
      </c>
      <c r="GK329" s="68">
        <f t="shared" si="298"/>
        <v>0.15224205540573621</v>
      </c>
      <c r="GL329" s="68">
        <f t="shared" si="298"/>
        <v>0.19147536176845392</v>
      </c>
      <c r="GM329" s="68">
        <f t="shared" si="298"/>
        <v>0.2504092428170992</v>
      </c>
      <c r="GN329" s="68">
        <f t="shared" si="298"/>
        <v>4.436659665246566</v>
      </c>
      <c r="GO329" s="68">
        <f t="shared" si="298"/>
        <v>17.227335407817904</v>
      </c>
      <c r="GP329" s="68">
        <f t="shared" si="298"/>
        <v>17.226631494178463</v>
      </c>
      <c r="GQ329" s="68">
        <f t="shared" si="298"/>
        <v>17.199796664656759</v>
      </c>
      <c r="GR329" s="68">
        <f t="shared" si="298"/>
        <v>13.00929384033401</v>
      </c>
      <c r="GS329" s="68">
        <f t="shared" si="298"/>
        <v>-14.51248776908762</v>
      </c>
      <c r="GT329" s="68">
        <f t="shared" si="298"/>
        <v>-16.273596472848446</v>
      </c>
      <c r="GU329" s="68">
        <f t="shared" si="298"/>
        <v>-16.3057083298213</v>
      </c>
      <c r="GV329" s="68">
        <f t="shared" si="298"/>
        <v>-7.0644194235524722</v>
      </c>
      <c r="GW329" s="68">
        <f t="shared" si="298"/>
        <v>0.15372013912134008</v>
      </c>
      <c r="GX329" s="68">
        <f t="shared" si="298"/>
        <v>0.12834194015537292</v>
      </c>
      <c r="GY329" s="68">
        <f t="shared" si="298"/>
        <v>0.15115926811225933</v>
      </c>
      <c r="GZ329" s="68">
        <f t="shared" si="298"/>
        <v>0.12657241929942842</v>
      </c>
      <c r="HA329" s="68">
        <f t="shared" si="298"/>
        <v>0.12350621293624187</v>
      </c>
    </row>
    <row r="330" spans="3:209">
      <c r="D330" s="65">
        <f>D329/D328</f>
        <v>1.0501385457925528E-2</v>
      </c>
      <c r="E330" s="7" t="s">
        <v>686</v>
      </c>
      <c r="F330" s="52"/>
      <c r="G330" s="56">
        <f>G329/G328</f>
        <v>8.1808061873853647E-3</v>
      </c>
      <c r="H330" s="56">
        <f>H329/H328</f>
        <v>2.6999999999994472E-3</v>
      </c>
      <c r="I330" s="56">
        <f t="shared" ref="I330:AE330" si="299">I329/I328</f>
        <v>2.7000000000009894E-3</v>
      </c>
      <c r="J330" s="56">
        <f t="shared" si="299"/>
        <v>2.6999999999982273E-3</v>
      </c>
      <c r="K330" s="56">
        <f t="shared" si="299"/>
        <v>2.6999999999994819E-3</v>
      </c>
      <c r="L330" s="56">
        <f t="shared" si="299"/>
        <v>2.700000000001309E-3</v>
      </c>
      <c r="M330" s="56">
        <f t="shared" si="299"/>
        <v>2.6999999999990508E-3</v>
      </c>
      <c r="N330" s="56">
        <f t="shared" si="299"/>
        <v>2.699999999999125E-3</v>
      </c>
      <c r="O330" s="56">
        <f t="shared" si="299"/>
        <v>2.7000000000008033E-3</v>
      </c>
      <c r="P330" s="56">
        <f t="shared" si="299"/>
        <v>2.7000000000012088E-3</v>
      </c>
      <c r="Q330" s="56">
        <f t="shared" si="299"/>
        <v>6.1350147078597116E-2</v>
      </c>
      <c r="R330" s="56">
        <f t="shared" si="299"/>
        <v>0.1377553611053669</v>
      </c>
      <c r="S330" s="56">
        <f t="shared" si="299"/>
        <v>0.15266923779657732</v>
      </c>
      <c r="T330" s="56">
        <f t="shared" si="299"/>
        <v>0.16601591891766651</v>
      </c>
      <c r="U330" s="56">
        <f t="shared" si="299"/>
        <v>7.7272447896318611E-2</v>
      </c>
      <c r="V330" s="56">
        <f t="shared" si="299"/>
        <v>-2.463257820733282E-2</v>
      </c>
      <c r="W330" s="56">
        <f t="shared" si="299"/>
        <v>-0.22845591854681052</v>
      </c>
      <c r="X330" s="56">
        <f t="shared" si="299"/>
        <v>-0.24446798709267997</v>
      </c>
      <c r="Y330" s="56">
        <f t="shared" si="299"/>
        <v>-0.13811433072359336</v>
      </c>
      <c r="Z330" s="56">
        <f t="shared" si="299"/>
        <v>-4.045195051119211E-2</v>
      </c>
      <c r="AA330" s="56">
        <f t="shared" si="299"/>
        <v>2.7000000000011902E-3</v>
      </c>
      <c r="AB330" s="56">
        <f t="shared" si="299"/>
        <v>2.6999999999990473E-3</v>
      </c>
      <c r="AC330" s="56">
        <f t="shared" si="299"/>
        <v>2.7000000000010045E-3</v>
      </c>
      <c r="AD330" s="56">
        <f t="shared" si="299"/>
        <v>2.6999999999999568E-3</v>
      </c>
      <c r="AE330" s="56">
        <f t="shared" si="299"/>
        <v>2.6999999999990235E-3</v>
      </c>
      <c r="AF330" s="56">
        <f>AF329/AF328</f>
        <v>1.0241896951921575E-2</v>
      </c>
      <c r="AG330" s="56">
        <f>AG329/AG328</f>
        <v>2.7000000000008176E-3</v>
      </c>
      <c r="AH330" s="56">
        <f t="shared" ref="AH330:BD330" si="300">AH329/AH328</f>
        <v>2.7000000000000093E-3</v>
      </c>
      <c r="AI330" s="56">
        <f t="shared" si="300"/>
        <v>2.7000000000006992E-3</v>
      </c>
      <c r="AJ330" s="56">
        <f t="shared" si="300"/>
        <v>2.6999999999999707E-3</v>
      </c>
      <c r="AK330" s="56">
        <f t="shared" si="300"/>
        <v>2.7000000000013589E-3</v>
      </c>
      <c r="AL330" s="56">
        <f t="shared" si="300"/>
        <v>2.7000000000005015E-3</v>
      </c>
      <c r="AM330" s="56">
        <f t="shared" si="300"/>
        <v>2.7000000000008536E-3</v>
      </c>
      <c r="AN330" s="56">
        <f t="shared" si="300"/>
        <v>2.7000000000017301E-3</v>
      </c>
      <c r="AO330" s="56">
        <f t="shared" si="300"/>
        <v>2.7000000000000821E-3</v>
      </c>
      <c r="AP330" s="56">
        <f t="shared" si="300"/>
        <v>9.9747375530315791E-2</v>
      </c>
      <c r="AQ330" s="56">
        <f t="shared" si="300"/>
        <v>0.1776638149242265</v>
      </c>
      <c r="AR330" s="56">
        <f t="shared" si="300"/>
        <v>0.17689623019963124</v>
      </c>
      <c r="AS330" s="56">
        <f t="shared" si="300"/>
        <v>0.15982853301030098</v>
      </c>
      <c r="AT330" s="56">
        <f t="shared" si="300"/>
        <v>0.12834631661411935</v>
      </c>
      <c r="AU330" s="56">
        <f t="shared" si="300"/>
        <v>1.460986122271277E-2</v>
      </c>
      <c r="AV330" s="56">
        <f t="shared" si="300"/>
        <v>-0.22578064206260212</v>
      </c>
      <c r="AW330" s="56">
        <f t="shared" si="300"/>
        <v>-0.2721188004046205</v>
      </c>
      <c r="AX330" s="56">
        <f t="shared" si="300"/>
        <v>-0.27263120586572409</v>
      </c>
      <c r="AY330" s="56">
        <f t="shared" si="300"/>
        <v>-0.10796961820214296</v>
      </c>
      <c r="AZ330" s="56">
        <f t="shared" si="300"/>
        <v>2.6999999999993067E-3</v>
      </c>
      <c r="BA330" s="56">
        <f t="shared" si="300"/>
        <v>2.7000000000002781E-3</v>
      </c>
      <c r="BB330" s="56">
        <f t="shared" si="300"/>
        <v>2.7000000000001623E-3</v>
      </c>
      <c r="BC330" s="56">
        <f t="shared" si="300"/>
        <v>2.6999999999998358E-3</v>
      </c>
      <c r="BD330" s="56">
        <f t="shared" si="300"/>
        <v>2.6999999999998002E-3</v>
      </c>
      <c r="BF330" s="56">
        <f>BF329/BF328</f>
        <v>1.0804400758782072E-2</v>
      </c>
      <c r="BG330" s="56">
        <f>BG329/BG328</f>
        <v>2.6999999999992061E-3</v>
      </c>
      <c r="BH330" s="56">
        <f t="shared" ref="BH330:CD330" si="301">BH329/BH328</f>
        <v>2.6999999999995782E-3</v>
      </c>
      <c r="BI330" s="56">
        <f t="shared" si="301"/>
        <v>2.699999999998432E-3</v>
      </c>
      <c r="BJ330" s="56">
        <f t="shared" si="301"/>
        <v>2.6999999999990755E-3</v>
      </c>
      <c r="BK330" s="56">
        <f t="shared" si="301"/>
        <v>2.6999999999991263E-3</v>
      </c>
      <c r="BL330" s="56">
        <f t="shared" si="301"/>
        <v>2.6999999999986987E-3</v>
      </c>
      <c r="BM330" s="56">
        <f t="shared" si="301"/>
        <v>2.699999999998363E-3</v>
      </c>
      <c r="BN330" s="56">
        <f t="shared" si="301"/>
        <v>2.6999999999987902E-3</v>
      </c>
      <c r="BO330" s="56">
        <f t="shared" si="301"/>
        <v>2.699999999998536E-3</v>
      </c>
      <c r="BP330" s="56">
        <f t="shared" si="301"/>
        <v>0.11157888212601462</v>
      </c>
      <c r="BQ330" s="56">
        <f t="shared" si="301"/>
        <v>0.16401017445045224</v>
      </c>
      <c r="BR330" s="56">
        <f t="shared" si="301"/>
        <v>0.15872923580694792</v>
      </c>
      <c r="BS330" s="56">
        <f t="shared" si="301"/>
        <v>0.1706176261391171</v>
      </c>
      <c r="BT330" s="56">
        <f t="shared" si="301"/>
        <v>7.8063288339902212E-2</v>
      </c>
      <c r="BU330" s="56">
        <f t="shared" si="301"/>
        <v>-0.12812976969460557</v>
      </c>
      <c r="BV330" s="56">
        <f t="shared" si="301"/>
        <v>-0.26504821068849854</v>
      </c>
      <c r="BW330" s="56">
        <f t="shared" si="301"/>
        <v>-0.29516942625631598</v>
      </c>
      <c r="BX330" s="56">
        <f t="shared" si="301"/>
        <v>-0.2300674175914694</v>
      </c>
      <c r="BY330" s="56">
        <f t="shared" si="301"/>
        <v>2.6999999999979896E-3</v>
      </c>
      <c r="BZ330" s="56">
        <f t="shared" si="301"/>
        <v>2.6999999999989307E-3</v>
      </c>
      <c r="CA330" s="56">
        <f t="shared" si="301"/>
        <v>2.6999999999990179E-3</v>
      </c>
      <c r="CB330" s="56">
        <f t="shared" si="301"/>
        <v>2.6999999999983986E-3</v>
      </c>
      <c r="CC330" s="56">
        <f t="shared" si="301"/>
        <v>2.6999999999997052E-3</v>
      </c>
      <c r="CD330" s="56">
        <f t="shared" si="301"/>
        <v>2.6999999999996645E-3</v>
      </c>
      <c r="CE330" s="56">
        <f>CE329/CE328</f>
        <v>1.1508059116374082E-2</v>
      </c>
      <c r="CF330" s="56">
        <f>CF329/CF328</f>
        <v>2.6999999999997716E-3</v>
      </c>
      <c r="CG330" s="56">
        <f t="shared" ref="CG330:DC330" si="302">CG329/CG328</f>
        <v>2.6999999999994416E-3</v>
      </c>
      <c r="CH330" s="56">
        <f t="shared" si="302"/>
        <v>2.6999999999993535E-3</v>
      </c>
      <c r="CI330" s="56">
        <f t="shared" si="302"/>
        <v>2.69999999999851E-3</v>
      </c>
      <c r="CJ330" s="56">
        <f t="shared" si="302"/>
        <v>2.6999999999982832E-3</v>
      </c>
      <c r="CK330" s="56">
        <f t="shared" si="302"/>
        <v>2.699999999999233E-3</v>
      </c>
      <c r="CL330" s="56">
        <f t="shared" si="302"/>
        <v>2.6999999999995751E-3</v>
      </c>
      <c r="CM330" s="56">
        <f t="shared" si="302"/>
        <v>2.6999999999999273E-3</v>
      </c>
      <c r="CN330" s="56">
        <f t="shared" si="302"/>
        <v>2.6999999999981232E-3</v>
      </c>
      <c r="CO330" s="56">
        <f t="shared" si="302"/>
        <v>7.8541280022595208E-3</v>
      </c>
      <c r="CP330" s="56">
        <f t="shared" si="302"/>
        <v>0.16193138663511245</v>
      </c>
      <c r="CQ330" s="56">
        <f t="shared" si="302"/>
        <v>0.16388512620923892</v>
      </c>
      <c r="CR330" s="56">
        <f t="shared" si="302"/>
        <v>0.17070614050343497</v>
      </c>
      <c r="CS330" s="56">
        <f t="shared" si="302"/>
        <v>0.18940429408549334</v>
      </c>
      <c r="CT330" s="56">
        <f t="shared" si="302"/>
        <v>-1.3456946351461134E-2</v>
      </c>
      <c r="CU330" s="56">
        <f t="shared" si="302"/>
        <v>-0.30876400092059791</v>
      </c>
      <c r="CV330" s="56">
        <f t="shared" si="302"/>
        <v>-0.34155493739529519</v>
      </c>
      <c r="CW330" s="56">
        <f t="shared" si="302"/>
        <v>-0.38549472163544923</v>
      </c>
      <c r="CX330" s="56">
        <f t="shared" si="302"/>
        <v>-9.4678772411373638E-2</v>
      </c>
      <c r="CY330" s="56">
        <f t="shared" si="302"/>
        <v>2.6999999999976578E-3</v>
      </c>
      <c r="CZ330" s="56">
        <f t="shared" si="302"/>
        <v>2.7000000000004893E-3</v>
      </c>
      <c r="DA330" s="56">
        <f t="shared" si="302"/>
        <v>2.6999999999992104E-3</v>
      </c>
      <c r="DB330" s="56">
        <f t="shared" si="302"/>
        <v>2.6999999999988982E-3</v>
      </c>
      <c r="DC330" s="56">
        <f t="shared" si="302"/>
        <v>2.6999999999984688E-3</v>
      </c>
      <c r="DE330" s="56">
        <f>DE329/DE328</f>
        <v>1.0244006010528545E-2</v>
      </c>
      <c r="DF330" s="56">
        <f>DF329/DF328</f>
        <v>2.6999999999971097E-3</v>
      </c>
      <c r="DG330" s="56">
        <f t="shared" ref="DG330:EC330" si="303">DG329/DG328</f>
        <v>2.6999999999987681E-3</v>
      </c>
      <c r="DH330" s="56">
        <f t="shared" si="303"/>
        <v>2.7000000000017279E-3</v>
      </c>
      <c r="DI330" s="56">
        <f t="shared" si="303"/>
        <v>2.6999999999977125E-3</v>
      </c>
      <c r="DJ330" s="56">
        <f t="shared" si="303"/>
        <v>2.6999999999981904E-3</v>
      </c>
      <c r="DK330" s="56">
        <f t="shared" si="303"/>
        <v>2.6999999999993618E-3</v>
      </c>
      <c r="DL330" s="56">
        <f t="shared" si="303"/>
        <v>2.6999999999999394E-3</v>
      </c>
      <c r="DM330" s="56">
        <f t="shared" si="303"/>
        <v>2.6999999999999494E-3</v>
      </c>
      <c r="DN330" s="56">
        <f t="shared" si="303"/>
        <v>2.6999999999999065E-3</v>
      </c>
      <c r="DO330" s="56">
        <f t="shared" si="303"/>
        <v>5.0566132432388732E-3</v>
      </c>
      <c r="DP330" s="56">
        <f t="shared" si="303"/>
        <v>0.15360176109836052</v>
      </c>
      <c r="DQ330" s="56">
        <f t="shared" si="303"/>
        <v>0.14265721036403048</v>
      </c>
      <c r="DR330" s="56">
        <f t="shared" si="303"/>
        <v>0.14629432120397692</v>
      </c>
      <c r="DS330" s="56">
        <f t="shared" si="303"/>
        <v>0.1602259349127769</v>
      </c>
      <c r="DT330" s="56">
        <f t="shared" si="303"/>
        <v>-2.0523855170031493E-2</v>
      </c>
      <c r="DU330" s="56">
        <f t="shared" si="303"/>
        <v>-0.23352257773005194</v>
      </c>
      <c r="DV330" s="56">
        <f t="shared" si="303"/>
        <v>-0.32168520568215181</v>
      </c>
      <c r="DW330" s="56">
        <f t="shared" si="303"/>
        <v>-0.25263536870644976</v>
      </c>
      <c r="DX330" s="56">
        <f t="shared" si="303"/>
        <v>-5.4613561668374166E-2</v>
      </c>
      <c r="DY330" s="56">
        <f t="shared" si="303"/>
        <v>2.6999999999988825E-3</v>
      </c>
      <c r="DZ330" s="56">
        <f t="shared" si="303"/>
        <v>2.6999999999983396E-3</v>
      </c>
      <c r="EA330" s="56">
        <f t="shared" si="303"/>
        <v>2.6999999999997529E-3</v>
      </c>
      <c r="EB330" s="56">
        <f t="shared" si="303"/>
        <v>2.7000000000001012E-3</v>
      </c>
      <c r="EC330" s="56">
        <f t="shared" si="303"/>
        <v>2.6999999999997174E-3</v>
      </c>
      <c r="ED330" s="56">
        <f>ED329/ED328</f>
        <v>1.1123080669037494E-2</v>
      </c>
      <c r="EE330" s="56">
        <f>EE329/EE328</f>
        <v>2.6999999999990708E-3</v>
      </c>
      <c r="EF330" s="56">
        <f t="shared" ref="EF330:FB330" si="304">EF329/EF328</f>
        <v>2.6999999999981188E-3</v>
      </c>
      <c r="EG330" s="56">
        <f t="shared" si="304"/>
        <v>2.6999999999999663E-3</v>
      </c>
      <c r="EH330" s="56">
        <f t="shared" si="304"/>
        <v>2.6999999999991692E-3</v>
      </c>
      <c r="EI330" s="56">
        <f t="shared" si="304"/>
        <v>2.6999999999991163E-3</v>
      </c>
      <c r="EJ330" s="56">
        <f t="shared" si="304"/>
        <v>2.6999999999992677E-3</v>
      </c>
      <c r="EK330" s="56">
        <f t="shared" si="304"/>
        <v>2.6999999999981362E-3</v>
      </c>
      <c r="EL330" s="56">
        <f t="shared" si="304"/>
        <v>2.6999999999981128E-3</v>
      </c>
      <c r="EM330" s="56">
        <f t="shared" si="304"/>
        <v>2.6999999999988132E-3</v>
      </c>
      <c r="EN330" s="56">
        <f t="shared" si="304"/>
        <v>2.7000000000005318E-3</v>
      </c>
      <c r="EO330" s="56">
        <f t="shared" si="304"/>
        <v>0.18154441084771442</v>
      </c>
      <c r="EP330" s="56">
        <f t="shared" si="304"/>
        <v>0.1650181574949062</v>
      </c>
      <c r="EQ330" s="56">
        <f t="shared" si="304"/>
        <v>0.17055127885283644</v>
      </c>
      <c r="ER330" s="56">
        <f t="shared" si="304"/>
        <v>0.18340034646949177</v>
      </c>
      <c r="ES330" s="56">
        <f t="shared" si="304"/>
        <v>-1.4188772427829394E-2</v>
      </c>
      <c r="ET330" s="56">
        <f t="shared" si="304"/>
        <v>-0.27820632487433822</v>
      </c>
      <c r="EU330" s="56">
        <f t="shared" si="304"/>
        <v>-0.37690160916075155</v>
      </c>
      <c r="EV330" s="56">
        <f t="shared" si="304"/>
        <v>-0.27679167579188235</v>
      </c>
      <c r="EW330" s="56">
        <f t="shared" si="304"/>
        <v>-8.3072803845633425E-2</v>
      </c>
      <c r="EX330" s="56">
        <f t="shared" si="304"/>
        <v>2.6999999999989424E-3</v>
      </c>
      <c r="EY330" s="56">
        <f t="shared" si="304"/>
        <v>2.6999999999983526E-3</v>
      </c>
      <c r="EZ330" s="56">
        <f t="shared" si="304"/>
        <v>2.6999999999986197E-3</v>
      </c>
      <c r="FA330" s="56">
        <f t="shared" si="304"/>
        <v>2.7000000000004199E-3</v>
      </c>
      <c r="FB330" s="56">
        <f t="shared" si="304"/>
        <v>2.7000000000003506E-3</v>
      </c>
      <c r="FD330" s="56">
        <f>FD329/FD328</f>
        <v>1.1121624252538397E-2</v>
      </c>
      <c r="FE330" s="56">
        <f>FE329/FE328</f>
        <v>2.6999999999992638E-3</v>
      </c>
      <c r="FF330" s="56">
        <f t="shared" ref="FF330:GB330" si="305">FF329/FF328</f>
        <v>2.700000000000547E-3</v>
      </c>
      <c r="FG330" s="56">
        <f t="shared" si="305"/>
        <v>2.7000000000001511E-3</v>
      </c>
      <c r="FH330" s="56">
        <f t="shared" si="305"/>
        <v>2.7000000000003601E-3</v>
      </c>
      <c r="FI330" s="56">
        <f t="shared" si="305"/>
        <v>2.7000000000002283E-3</v>
      </c>
      <c r="FJ330" s="56">
        <f t="shared" si="305"/>
        <v>2.6999999999997785E-3</v>
      </c>
      <c r="FK330" s="56">
        <f t="shared" si="305"/>
        <v>2.7000000000007396E-3</v>
      </c>
      <c r="FL330" s="56">
        <f t="shared" si="305"/>
        <v>2.7000000000017453E-3</v>
      </c>
      <c r="FM330" s="56">
        <f t="shared" si="305"/>
        <v>2.6999999999979649E-3</v>
      </c>
      <c r="FN330" s="56">
        <f t="shared" si="305"/>
        <v>8.4124465716104921E-2</v>
      </c>
      <c r="FO330" s="56">
        <f t="shared" si="305"/>
        <v>0.17461192161724196</v>
      </c>
      <c r="FP330" s="56">
        <f t="shared" si="305"/>
        <v>0.16375002168520156</v>
      </c>
      <c r="FQ330" s="56">
        <f t="shared" si="305"/>
        <v>0.1703669496681656</v>
      </c>
      <c r="FR330" s="56">
        <f t="shared" si="305"/>
        <v>0.11106782334874021</v>
      </c>
      <c r="FS330" s="56">
        <f t="shared" si="305"/>
        <v>-9.033171097337335E-2</v>
      </c>
      <c r="FT330" s="56">
        <f t="shared" si="305"/>
        <v>-0.25803889017709369</v>
      </c>
      <c r="FU330" s="56">
        <f t="shared" si="305"/>
        <v>-0.36498740371142829</v>
      </c>
      <c r="FV330" s="56">
        <f t="shared" si="305"/>
        <v>-0.2945519156066651</v>
      </c>
      <c r="FW330" s="56">
        <f t="shared" si="305"/>
        <v>2.6999999999997052E-3</v>
      </c>
      <c r="FX330" s="56">
        <f t="shared" si="305"/>
        <v>2.6999999999986648E-3</v>
      </c>
      <c r="FY330" s="56">
        <f t="shared" si="305"/>
        <v>2.6999999999985291E-3</v>
      </c>
      <c r="FZ330" s="56">
        <f t="shared" si="305"/>
        <v>2.6999999999989181E-3</v>
      </c>
      <c r="GA330" s="56">
        <f t="shared" si="305"/>
        <v>2.6999999999981431E-3</v>
      </c>
      <c r="GB330" s="56">
        <f t="shared" si="305"/>
        <v>2.700000000001495E-3</v>
      </c>
      <c r="GC330" s="56">
        <f>GC329/GC328</f>
        <v>1.1451670373496326E-2</v>
      </c>
      <c r="GD330" s="56">
        <f>GD329/GD328</f>
        <v>2.69999999999938E-3</v>
      </c>
      <c r="GE330" s="56">
        <f t="shared" ref="GE330:HA330" si="306">GE329/GE328</f>
        <v>2.7000000000006585E-3</v>
      </c>
      <c r="GF330" s="56">
        <f t="shared" si="306"/>
        <v>2.700000000001126E-3</v>
      </c>
      <c r="GG330" s="56">
        <f t="shared" si="306"/>
        <v>2.6999999999996779E-3</v>
      </c>
      <c r="GH330" s="56">
        <f t="shared" si="306"/>
        <v>2.7000000000009885E-3</v>
      </c>
      <c r="GI330" s="56">
        <f t="shared" si="306"/>
        <v>2.7000000000005583E-3</v>
      </c>
      <c r="GJ330" s="56">
        <f t="shared" si="306"/>
        <v>2.6999999999998232E-3</v>
      </c>
      <c r="GK330" s="56">
        <f t="shared" si="306"/>
        <v>2.7000000000009039E-3</v>
      </c>
      <c r="GL330" s="56">
        <f t="shared" si="306"/>
        <v>2.699999999994799E-3</v>
      </c>
      <c r="GM330" s="56">
        <f t="shared" si="306"/>
        <v>2.7000000000008545E-3</v>
      </c>
      <c r="GN330" s="56">
        <f t="shared" si="306"/>
        <v>4.2561650586781526E-2</v>
      </c>
      <c r="GO330" s="56">
        <f t="shared" si="306"/>
        <v>0.1608063865858437</v>
      </c>
      <c r="GP330" s="56">
        <f t="shared" si="306"/>
        <v>0.16119208546778299</v>
      </c>
      <c r="GQ330" s="56">
        <f t="shared" si="306"/>
        <v>0.17744301684177455</v>
      </c>
      <c r="GR330" s="56">
        <f t="shared" si="306"/>
        <v>0.15513146554535484</v>
      </c>
      <c r="GS330" s="56">
        <f t="shared" si="306"/>
        <v>-0.26144151776775815</v>
      </c>
      <c r="GT330" s="56">
        <f t="shared" si="306"/>
        <v>-0.3972392859993672</v>
      </c>
      <c r="GU330" s="56">
        <f t="shared" si="306"/>
        <v>-0.56084523344533666</v>
      </c>
      <c r="GV330" s="56">
        <f t="shared" si="306"/>
        <v>-0.1764581484008361</v>
      </c>
      <c r="GW330" s="56">
        <f t="shared" si="306"/>
        <v>2.7000000000016507E-3</v>
      </c>
      <c r="GX330" s="56">
        <f t="shared" si="306"/>
        <v>2.700000000000125E-3</v>
      </c>
      <c r="GY330" s="56">
        <f t="shared" si="306"/>
        <v>2.7000000000011511E-3</v>
      </c>
      <c r="GZ330" s="56">
        <f t="shared" si="306"/>
        <v>2.6999999999997651E-3</v>
      </c>
      <c r="HA330" s="56">
        <f t="shared" si="306"/>
        <v>2.7000000000001328E-3</v>
      </c>
    </row>
    <row r="332" spans="3:209">
      <c r="G332" s="48" t="s">
        <v>687</v>
      </c>
      <c r="H332" s="48" t="s">
        <v>688</v>
      </c>
      <c r="I332" s="48" t="s">
        <v>689</v>
      </c>
      <c r="J332" s="48" t="s">
        <v>690</v>
      </c>
      <c r="K332" s="48" t="s">
        <v>691</v>
      </c>
      <c r="L332" s="48" t="s">
        <v>692</v>
      </c>
      <c r="M332" s="48" t="s">
        <v>693</v>
      </c>
      <c r="N332" s="48" t="s">
        <v>694</v>
      </c>
    </row>
    <row r="333" spans="3:209">
      <c r="G333" s="69">
        <f>G330</f>
        <v>8.1808061873853647E-3</v>
      </c>
      <c r="H333" s="69">
        <f>AF330</f>
        <v>1.0241896951921575E-2</v>
      </c>
      <c r="I333" s="69">
        <f>BF330</f>
        <v>1.0804400758782072E-2</v>
      </c>
      <c r="J333" s="69">
        <f>CE330</f>
        <v>1.1508059116374082E-2</v>
      </c>
      <c r="K333" s="69">
        <f>DE330</f>
        <v>1.0244006010528545E-2</v>
      </c>
      <c r="L333" s="69">
        <f>ED330</f>
        <v>1.1123080669037494E-2</v>
      </c>
      <c r="M333" s="69">
        <f>FD330</f>
        <v>1.1121624252538397E-2</v>
      </c>
      <c r="N333" s="69">
        <f>GC330</f>
        <v>1.1451670373496326E-2</v>
      </c>
    </row>
    <row r="365" spans="3:209">
      <c r="C365" s="48" t="s">
        <v>695</v>
      </c>
    </row>
    <row r="367" spans="3:209">
      <c r="C367" s="48" t="str">
        <f>C313</f>
        <v>Period</v>
      </c>
      <c r="D367" s="48" t="str">
        <f>D313</f>
        <v>Process</v>
      </c>
      <c r="E367" s="5"/>
      <c r="F367" s="48" t="str">
        <f t="shared" ref="F367:BQ367" si="307">F313</f>
        <v>S</v>
      </c>
      <c r="G367" s="48" t="str">
        <f t="shared" si="307"/>
        <v>SK</v>
      </c>
      <c r="H367" s="48" t="str">
        <f t="shared" si="307"/>
        <v>SK1</v>
      </c>
      <c r="I367" s="48" t="str">
        <f t="shared" si="307"/>
        <v>SK2</v>
      </c>
      <c r="J367" s="48" t="str">
        <f t="shared" si="307"/>
        <v>SK3</v>
      </c>
      <c r="K367" s="48" t="str">
        <f t="shared" si="307"/>
        <v>SK4</v>
      </c>
      <c r="L367" s="48" t="str">
        <f t="shared" si="307"/>
        <v>SK5</v>
      </c>
      <c r="M367" s="48" t="str">
        <f t="shared" si="307"/>
        <v>SK6</v>
      </c>
      <c r="N367" s="48" t="str">
        <f t="shared" si="307"/>
        <v>SK7</v>
      </c>
      <c r="O367" s="48" t="str">
        <f t="shared" si="307"/>
        <v>SK8</v>
      </c>
      <c r="P367" s="48" t="str">
        <f t="shared" si="307"/>
        <v>SK9</v>
      </c>
      <c r="Q367" s="48" t="str">
        <f t="shared" si="307"/>
        <v>SK10</v>
      </c>
      <c r="R367" s="48" t="str">
        <f t="shared" si="307"/>
        <v>SK11</v>
      </c>
      <c r="S367" s="48" t="str">
        <f t="shared" si="307"/>
        <v>SK12</v>
      </c>
      <c r="T367" s="48" t="str">
        <f t="shared" si="307"/>
        <v>SK13</v>
      </c>
      <c r="U367" s="48" t="str">
        <f t="shared" si="307"/>
        <v>SK14</v>
      </c>
      <c r="V367" s="48" t="str">
        <f t="shared" si="307"/>
        <v>SK15</v>
      </c>
      <c r="W367" s="48" t="str">
        <f t="shared" si="307"/>
        <v>SK16</v>
      </c>
      <c r="X367" s="48" t="str">
        <f t="shared" si="307"/>
        <v>SK17</v>
      </c>
      <c r="Y367" s="48" t="str">
        <f t="shared" si="307"/>
        <v>SK18</v>
      </c>
      <c r="Z367" s="48" t="str">
        <f t="shared" si="307"/>
        <v>SK19</v>
      </c>
      <c r="AA367" s="48" t="str">
        <f t="shared" si="307"/>
        <v>SK20</v>
      </c>
      <c r="AB367" s="48" t="str">
        <f t="shared" si="307"/>
        <v>SK21</v>
      </c>
      <c r="AC367" s="48" t="str">
        <f t="shared" si="307"/>
        <v>SK22</v>
      </c>
      <c r="AD367" s="48" t="str">
        <f t="shared" si="307"/>
        <v>SK23</v>
      </c>
      <c r="AE367" s="48" t="str">
        <f t="shared" si="307"/>
        <v>SK24</v>
      </c>
      <c r="AF367" s="48" t="str">
        <f t="shared" si="307"/>
        <v>SE</v>
      </c>
      <c r="AG367" s="48" t="str">
        <f t="shared" si="307"/>
        <v>SE1</v>
      </c>
      <c r="AH367" s="48" t="str">
        <f t="shared" si="307"/>
        <v>SE2</v>
      </c>
      <c r="AI367" s="48" t="str">
        <f t="shared" si="307"/>
        <v>SE3</v>
      </c>
      <c r="AJ367" s="48" t="str">
        <f t="shared" si="307"/>
        <v>SE4</v>
      </c>
      <c r="AK367" s="48" t="str">
        <f t="shared" si="307"/>
        <v>SE5</v>
      </c>
      <c r="AL367" s="48" t="str">
        <f t="shared" si="307"/>
        <v>SE6</v>
      </c>
      <c r="AM367" s="48" t="str">
        <f t="shared" si="307"/>
        <v>SE7</v>
      </c>
      <c r="AN367" s="48" t="str">
        <f t="shared" si="307"/>
        <v>SE8</v>
      </c>
      <c r="AO367" s="48" t="str">
        <f t="shared" si="307"/>
        <v>SE9</v>
      </c>
      <c r="AP367" s="48" t="str">
        <f t="shared" si="307"/>
        <v>SE10</v>
      </c>
      <c r="AQ367" s="48" t="str">
        <f t="shared" si="307"/>
        <v>SE11</v>
      </c>
      <c r="AR367" s="48" t="str">
        <f t="shared" si="307"/>
        <v>SE12</v>
      </c>
      <c r="AS367" s="48" t="str">
        <f t="shared" si="307"/>
        <v>SE13</v>
      </c>
      <c r="AT367" s="48" t="str">
        <f t="shared" si="307"/>
        <v>SE14</v>
      </c>
      <c r="AU367" s="48" t="str">
        <f t="shared" si="307"/>
        <v>SE15</v>
      </c>
      <c r="AV367" s="48" t="str">
        <f t="shared" si="307"/>
        <v>SE16</v>
      </c>
      <c r="AW367" s="48" t="str">
        <f t="shared" si="307"/>
        <v>SE17</v>
      </c>
      <c r="AX367" s="48" t="str">
        <f t="shared" si="307"/>
        <v>SE18</v>
      </c>
      <c r="AY367" s="48" t="str">
        <f t="shared" si="307"/>
        <v>SE19</v>
      </c>
      <c r="AZ367" s="48" t="str">
        <f t="shared" si="307"/>
        <v>SE20</v>
      </c>
      <c r="BA367" s="48" t="str">
        <f t="shared" si="307"/>
        <v>SE21</v>
      </c>
      <c r="BB367" s="48" t="str">
        <f t="shared" si="307"/>
        <v>SE22</v>
      </c>
      <c r="BC367" s="48" t="str">
        <f t="shared" si="307"/>
        <v>SE23</v>
      </c>
      <c r="BD367" s="48" t="str">
        <f t="shared" si="307"/>
        <v>SE24</v>
      </c>
      <c r="BE367" s="48" t="str">
        <f t="shared" si="307"/>
        <v>F</v>
      </c>
      <c r="BF367" s="48" t="str">
        <f t="shared" si="307"/>
        <v>FK</v>
      </c>
      <c r="BG367" s="48" t="str">
        <f t="shared" si="307"/>
        <v>FK1</v>
      </c>
      <c r="BH367" s="48" t="str">
        <f t="shared" si="307"/>
        <v>FK2</v>
      </c>
      <c r="BI367" s="48" t="str">
        <f t="shared" si="307"/>
        <v>FK3</v>
      </c>
      <c r="BJ367" s="48" t="str">
        <f t="shared" si="307"/>
        <v>FK4</v>
      </c>
      <c r="BK367" s="48" t="str">
        <f t="shared" si="307"/>
        <v>FK5</v>
      </c>
      <c r="BL367" s="48" t="str">
        <f t="shared" si="307"/>
        <v>FK6</v>
      </c>
      <c r="BM367" s="48" t="str">
        <f t="shared" si="307"/>
        <v>FK7</v>
      </c>
      <c r="BN367" s="48" t="str">
        <f t="shared" si="307"/>
        <v>FK8</v>
      </c>
      <c r="BO367" s="48" t="str">
        <f t="shared" si="307"/>
        <v>FK9</v>
      </c>
      <c r="BP367" s="48" t="str">
        <f t="shared" si="307"/>
        <v>FK10</v>
      </c>
      <c r="BQ367" s="48" t="str">
        <f t="shared" si="307"/>
        <v>FK11</v>
      </c>
      <c r="BR367" s="48" t="str">
        <f t="shared" ref="BR367:EC367" si="308">BR313</f>
        <v>FK12</v>
      </c>
      <c r="BS367" s="48" t="str">
        <f t="shared" si="308"/>
        <v>FK13</v>
      </c>
      <c r="BT367" s="48" t="str">
        <f t="shared" si="308"/>
        <v>FK14</v>
      </c>
      <c r="BU367" s="48" t="str">
        <f t="shared" si="308"/>
        <v>FK15</v>
      </c>
      <c r="BV367" s="48" t="str">
        <f t="shared" si="308"/>
        <v>FK16</v>
      </c>
      <c r="BW367" s="48" t="str">
        <f t="shared" si="308"/>
        <v>FK17</v>
      </c>
      <c r="BX367" s="48" t="str">
        <f t="shared" si="308"/>
        <v>FK18</v>
      </c>
      <c r="BY367" s="48" t="str">
        <f t="shared" si="308"/>
        <v>FK19</v>
      </c>
      <c r="BZ367" s="48" t="str">
        <f t="shared" si="308"/>
        <v>FK20</v>
      </c>
      <c r="CA367" s="48" t="str">
        <f t="shared" si="308"/>
        <v>FK21</v>
      </c>
      <c r="CB367" s="48" t="str">
        <f t="shared" si="308"/>
        <v>FK22</v>
      </c>
      <c r="CC367" s="48" t="str">
        <f t="shared" si="308"/>
        <v>FK23</v>
      </c>
      <c r="CD367" s="48" t="str">
        <f t="shared" si="308"/>
        <v>FK24</v>
      </c>
      <c r="CE367" s="48" t="str">
        <f t="shared" si="308"/>
        <v>FE</v>
      </c>
      <c r="CF367" s="48" t="str">
        <f t="shared" si="308"/>
        <v>FE1</v>
      </c>
      <c r="CG367" s="48" t="str">
        <f t="shared" si="308"/>
        <v>FE2</v>
      </c>
      <c r="CH367" s="48" t="str">
        <f t="shared" si="308"/>
        <v>FE3</v>
      </c>
      <c r="CI367" s="48" t="str">
        <f t="shared" si="308"/>
        <v>FE4</v>
      </c>
      <c r="CJ367" s="48" t="str">
        <f t="shared" si="308"/>
        <v>FE5</v>
      </c>
      <c r="CK367" s="48" t="str">
        <f t="shared" si="308"/>
        <v>FE6</v>
      </c>
      <c r="CL367" s="48" t="str">
        <f t="shared" si="308"/>
        <v>FE7</v>
      </c>
      <c r="CM367" s="48" t="str">
        <f t="shared" si="308"/>
        <v>FE8</v>
      </c>
      <c r="CN367" s="48" t="str">
        <f t="shared" si="308"/>
        <v>FE9</v>
      </c>
      <c r="CO367" s="48" t="str">
        <f t="shared" si="308"/>
        <v>FE10</v>
      </c>
      <c r="CP367" s="48" t="str">
        <f t="shared" si="308"/>
        <v>FE11</v>
      </c>
      <c r="CQ367" s="48" t="str">
        <f t="shared" si="308"/>
        <v>FE12</v>
      </c>
      <c r="CR367" s="48" t="str">
        <f t="shared" si="308"/>
        <v>FE13</v>
      </c>
      <c r="CS367" s="48" t="str">
        <f t="shared" si="308"/>
        <v>FE14</v>
      </c>
      <c r="CT367" s="48" t="str">
        <f t="shared" si="308"/>
        <v>FE15</v>
      </c>
      <c r="CU367" s="48" t="str">
        <f t="shared" si="308"/>
        <v>FE16</v>
      </c>
      <c r="CV367" s="48" t="str">
        <f t="shared" si="308"/>
        <v>FE17</v>
      </c>
      <c r="CW367" s="48" t="str">
        <f t="shared" si="308"/>
        <v>FE18</v>
      </c>
      <c r="CX367" s="48" t="str">
        <f t="shared" si="308"/>
        <v>FE19</v>
      </c>
      <c r="CY367" s="48" t="str">
        <f t="shared" si="308"/>
        <v>FE20</v>
      </c>
      <c r="CZ367" s="48" t="str">
        <f t="shared" si="308"/>
        <v>FE21</v>
      </c>
      <c r="DA367" s="48" t="str">
        <f t="shared" si="308"/>
        <v>FE22</v>
      </c>
      <c r="DB367" s="48" t="str">
        <f t="shared" si="308"/>
        <v>FE23</v>
      </c>
      <c r="DC367" s="48" t="str">
        <f t="shared" si="308"/>
        <v>FE24</v>
      </c>
      <c r="DD367" s="48" t="str">
        <f t="shared" si="308"/>
        <v>W</v>
      </c>
      <c r="DE367" s="48" t="str">
        <f t="shared" si="308"/>
        <v>WK</v>
      </c>
      <c r="DF367" s="48" t="str">
        <f t="shared" si="308"/>
        <v>WK1</v>
      </c>
      <c r="DG367" s="48" t="str">
        <f t="shared" si="308"/>
        <v>WK2</v>
      </c>
      <c r="DH367" s="48" t="str">
        <f t="shared" si="308"/>
        <v>WK3</v>
      </c>
      <c r="DI367" s="48" t="str">
        <f t="shared" si="308"/>
        <v>WK4</v>
      </c>
      <c r="DJ367" s="48" t="str">
        <f t="shared" si="308"/>
        <v>WK5</v>
      </c>
      <c r="DK367" s="48" t="str">
        <f t="shared" si="308"/>
        <v>WK6</v>
      </c>
      <c r="DL367" s="48" t="str">
        <f t="shared" si="308"/>
        <v>WK7</v>
      </c>
      <c r="DM367" s="48" t="str">
        <f t="shared" si="308"/>
        <v>WK8</v>
      </c>
      <c r="DN367" s="48" t="str">
        <f t="shared" si="308"/>
        <v>WK9</v>
      </c>
      <c r="DO367" s="48" t="str">
        <f t="shared" si="308"/>
        <v>WK10</v>
      </c>
      <c r="DP367" s="48" t="str">
        <f t="shared" si="308"/>
        <v>WK11</v>
      </c>
      <c r="DQ367" s="48" t="str">
        <f t="shared" si="308"/>
        <v>WK12</v>
      </c>
      <c r="DR367" s="48" t="str">
        <f t="shared" si="308"/>
        <v>WK13</v>
      </c>
      <c r="DS367" s="48" t="str">
        <f t="shared" si="308"/>
        <v>WK14</v>
      </c>
      <c r="DT367" s="48" t="str">
        <f t="shared" si="308"/>
        <v>WK15</v>
      </c>
      <c r="DU367" s="48" t="str">
        <f t="shared" si="308"/>
        <v>WK16</v>
      </c>
      <c r="DV367" s="48" t="str">
        <f t="shared" si="308"/>
        <v>WK17</v>
      </c>
      <c r="DW367" s="48" t="str">
        <f t="shared" si="308"/>
        <v>WK18</v>
      </c>
      <c r="DX367" s="48" t="str">
        <f t="shared" si="308"/>
        <v>WK19</v>
      </c>
      <c r="DY367" s="48" t="str">
        <f t="shared" si="308"/>
        <v>WK20</v>
      </c>
      <c r="DZ367" s="48" t="str">
        <f t="shared" si="308"/>
        <v>WK21</v>
      </c>
      <c r="EA367" s="48" t="str">
        <f t="shared" si="308"/>
        <v>WK22</v>
      </c>
      <c r="EB367" s="48" t="str">
        <f t="shared" si="308"/>
        <v>WK23</v>
      </c>
      <c r="EC367" s="48" t="str">
        <f t="shared" si="308"/>
        <v>WK24</v>
      </c>
      <c r="ED367" s="48" t="str">
        <f t="shared" ref="ED367:GO367" si="309">ED313</f>
        <v>WE</v>
      </c>
      <c r="EE367" s="48" t="str">
        <f t="shared" si="309"/>
        <v>WE1</v>
      </c>
      <c r="EF367" s="48" t="str">
        <f t="shared" si="309"/>
        <v>WE2</v>
      </c>
      <c r="EG367" s="48" t="str">
        <f t="shared" si="309"/>
        <v>WE3</v>
      </c>
      <c r="EH367" s="48" t="str">
        <f t="shared" si="309"/>
        <v>WE4</v>
      </c>
      <c r="EI367" s="48" t="str">
        <f t="shared" si="309"/>
        <v>WE5</v>
      </c>
      <c r="EJ367" s="48" t="str">
        <f t="shared" si="309"/>
        <v>WE6</v>
      </c>
      <c r="EK367" s="48" t="str">
        <f t="shared" si="309"/>
        <v>WE7</v>
      </c>
      <c r="EL367" s="48" t="str">
        <f t="shared" si="309"/>
        <v>WE8</v>
      </c>
      <c r="EM367" s="48" t="str">
        <f t="shared" si="309"/>
        <v>WE9</v>
      </c>
      <c r="EN367" s="48" t="str">
        <f t="shared" si="309"/>
        <v>WE10</v>
      </c>
      <c r="EO367" s="48" t="str">
        <f t="shared" si="309"/>
        <v>WE11</v>
      </c>
      <c r="EP367" s="48" t="str">
        <f t="shared" si="309"/>
        <v>WE12</v>
      </c>
      <c r="EQ367" s="48" t="str">
        <f t="shared" si="309"/>
        <v>WE13</v>
      </c>
      <c r="ER367" s="48" t="str">
        <f t="shared" si="309"/>
        <v>WE14</v>
      </c>
      <c r="ES367" s="48" t="str">
        <f t="shared" si="309"/>
        <v>WE15</v>
      </c>
      <c r="ET367" s="48" t="str">
        <f t="shared" si="309"/>
        <v>WE16</v>
      </c>
      <c r="EU367" s="48" t="str">
        <f t="shared" si="309"/>
        <v>WE17</v>
      </c>
      <c r="EV367" s="48" t="str">
        <f t="shared" si="309"/>
        <v>WE18</v>
      </c>
      <c r="EW367" s="48" t="str">
        <f t="shared" si="309"/>
        <v>WE19</v>
      </c>
      <c r="EX367" s="48" t="str">
        <f t="shared" si="309"/>
        <v>WE20</v>
      </c>
      <c r="EY367" s="48" t="str">
        <f t="shared" si="309"/>
        <v>WE21</v>
      </c>
      <c r="EZ367" s="48" t="str">
        <f t="shared" si="309"/>
        <v>WE22</v>
      </c>
      <c r="FA367" s="48" t="str">
        <f t="shared" si="309"/>
        <v>WE23</v>
      </c>
      <c r="FB367" s="48" t="str">
        <f t="shared" si="309"/>
        <v>WE24</v>
      </c>
      <c r="FC367" s="48" t="str">
        <f t="shared" si="309"/>
        <v>R</v>
      </c>
      <c r="FD367" s="48" t="str">
        <f t="shared" si="309"/>
        <v>RK</v>
      </c>
      <c r="FE367" s="48" t="str">
        <f t="shared" si="309"/>
        <v>RK1</v>
      </c>
      <c r="FF367" s="48" t="str">
        <f t="shared" si="309"/>
        <v>RK2</v>
      </c>
      <c r="FG367" s="48" t="str">
        <f t="shared" si="309"/>
        <v>RK3</v>
      </c>
      <c r="FH367" s="48" t="str">
        <f t="shared" si="309"/>
        <v>RK4</v>
      </c>
      <c r="FI367" s="48" t="str">
        <f t="shared" si="309"/>
        <v>RK5</v>
      </c>
      <c r="FJ367" s="48" t="str">
        <f t="shared" si="309"/>
        <v>RK6</v>
      </c>
      <c r="FK367" s="48" t="str">
        <f t="shared" si="309"/>
        <v>RK7</v>
      </c>
      <c r="FL367" s="48" t="str">
        <f t="shared" si="309"/>
        <v>RK8</v>
      </c>
      <c r="FM367" s="48" t="str">
        <f t="shared" si="309"/>
        <v>RK9</v>
      </c>
      <c r="FN367" s="48" t="str">
        <f t="shared" si="309"/>
        <v>RK10</v>
      </c>
      <c r="FO367" s="48" t="str">
        <f t="shared" si="309"/>
        <v>RK11</v>
      </c>
      <c r="FP367" s="48" t="str">
        <f t="shared" si="309"/>
        <v>RK12</v>
      </c>
      <c r="FQ367" s="48" t="str">
        <f t="shared" si="309"/>
        <v>RK13</v>
      </c>
      <c r="FR367" s="48" t="str">
        <f t="shared" si="309"/>
        <v>RK14</v>
      </c>
      <c r="FS367" s="48" t="str">
        <f t="shared" si="309"/>
        <v>RK15</v>
      </c>
      <c r="FT367" s="48" t="str">
        <f t="shared" si="309"/>
        <v>RK16</v>
      </c>
      <c r="FU367" s="48" t="str">
        <f t="shared" si="309"/>
        <v>RK17</v>
      </c>
      <c r="FV367" s="48" t="str">
        <f t="shared" si="309"/>
        <v>RK18</v>
      </c>
      <c r="FW367" s="48" t="str">
        <f t="shared" si="309"/>
        <v>RK19</v>
      </c>
      <c r="FX367" s="48" t="str">
        <f t="shared" si="309"/>
        <v>RK20</v>
      </c>
      <c r="FY367" s="48" t="str">
        <f t="shared" si="309"/>
        <v>RK21</v>
      </c>
      <c r="FZ367" s="48" t="str">
        <f t="shared" si="309"/>
        <v>RK22</v>
      </c>
      <c r="GA367" s="48" t="str">
        <f t="shared" si="309"/>
        <v>RK23</v>
      </c>
      <c r="GB367" s="48" t="str">
        <f t="shared" si="309"/>
        <v>RK24</v>
      </c>
      <c r="GC367" s="48" t="str">
        <f t="shared" si="309"/>
        <v>RE</v>
      </c>
      <c r="GD367" s="48" t="str">
        <f t="shared" si="309"/>
        <v>RE1</v>
      </c>
      <c r="GE367" s="48" t="str">
        <f t="shared" si="309"/>
        <v>RE2</v>
      </c>
      <c r="GF367" s="48" t="str">
        <f t="shared" si="309"/>
        <v>RE3</v>
      </c>
      <c r="GG367" s="48" t="str">
        <f t="shared" si="309"/>
        <v>RE4</v>
      </c>
      <c r="GH367" s="48" t="str">
        <f t="shared" si="309"/>
        <v>RE5</v>
      </c>
      <c r="GI367" s="48" t="str">
        <f t="shared" si="309"/>
        <v>RE6</v>
      </c>
      <c r="GJ367" s="48" t="str">
        <f t="shared" si="309"/>
        <v>RE7</v>
      </c>
      <c r="GK367" s="48" t="str">
        <f t="shared" si="309"/>
        <v>RE8</v>
      </c>
      <c r="GL367" s="48" t="str">
        <f t="shared" si="309"/>
        <v>RE9</v>
      </c>
      <c r="GM367" s="48" t="str">
        <f t="shared" si="309"/>
        <v>RE10</v>
      </c>
      <c r="GN367" s="48" t="str">
        <f t="shared" si="309"/>
        <v>RE11</v>
      </c>
      <c r="GO367" s="48" t="str">
        <f t="shared" si="309"/>
        <v>RE12</v>
      </c>
      <c r="GP367" s="48" t="str">
        <f t="shared" ref="GP367:HA367" si="310">GP313</f>
        <v>RE13</v>
      </c>
      <c r="GQ367" s="48" t="str">
        <f t="shared" si="310"/>
        <v>RE14</v>
      </c>
      <c r="GR367" s="48" t="str">
        <f t="shared" si="310"/>
        <v>RE15</v>
      </c>
      <c r="GS367" s="48" t="str">
        <f t="shared" si="310"/>
        <v>RE16</v>
      </c>
      <c r="GT367" s="48" t="str">
        <f t="shared" si="310"/>
        <v>RE17</v>
      </c>
      <c r="GU367" s="48" t="str">
        <f t="shared" si="310"/>
        <v>RE18</v>
      </c>
      <c r="GV367" s="48" t="str">
        <f t="shared" si="310"/>
        <v>RE19</v>
      </c>
      <c r="GW367" s="48" t="str">
        <f t="shared" si="310"/>
        <v>RE20</v>
      </c>
      <c r="GX367" s="48" t="str">
        <f t="shared" si="310"/>
        <v>RE21</v>
      </c>
      <c r="GY367" s="48" t="str">
        <f t="shared" si="310"/>
        <v>RE22</v>
      </c>
      <c r="GZ367" s="48" t="str">
        <f t="shared" si="310"/>
        <v>RE23</v>
      </c>
      <c r="HA367" s="48" t="str">
        <f t="shared" si="310"/>
        <v>RE24</v>
      </c>
    </row>
    <row r="368" spans="3:209">
      <c r="C368" s="48" t="str">
        <f>C314</f>
        <v>'2050</v>
      </c>
      <c r="D368" s="48">
        <f>D314</f>
        <v>0</v>
      </c>
      <c r="E368" s="5" t="s">
        <v>219</v>
      </c>
      <c r="F368" s="5"/>
      <c r="G368" s="49"/>
      <c r="H368" s="54">
        <f t="shared" ref="H368:AE368" si="311">H314/$Y18</f>
        <v>1.0004651162790739</v>
      </c>
      <c r="I368" s="54">
        <f t="shared" si="311"/>
        <v>1.0004651162790739</v>
      </c>
      <c r="J368" s="54">
        <f t="shared" si="311"/>
        <v>1.0004651162790739</v>
      </c>
      <c r="K368" s="54">
        <f t="shared" si="311"/>
        <v>1.0004651162790739</v>
      </c>
      <c r="L368" s="54">
        <f t="shared" si="311"/>
        <v>1.0004651162790739</v>
      </c>
      <c r="M368" s="54">
        <f t="shared" si="311"/>
        <v>1.0004651162790739</v>
      </c>
      <c r="N368" s="54">
        <f t="shared" si="311"/>
        <v>1.0004651162790739</v>
      </c>
      <c r="O368" s="54">
        <f t="shared" si="311"/>
        <v>1.0004651162790739</v>
      </c>
      <c r="P368" s="54">
        <f t="shared" si="311"/>
        <v>1.0004651162790739</v>
      </c>
      <c r="Q368" s="54">
        <f t="shared" si="311"/>
        <v>1.0004651162790739</v>
      </c>
      <c r="R368" s="54">
        <f t="shared" si="311"/>
        <v>1.0004651162790739</v>
      </c>
      <c r="S368" s="54">
        <f t="shared" si="311"/>
        <v>1.0004651162790739</v>
      </c>
      <c r="T368" s="54">
        <f t="shared" si="311"/>
        <v>1.0004651162790739</v>
      </c>
      <c r="U368" s="54">
        <f t="shared" si="311"/>
        <v>1.0004651162790739</v>
      </c>
      <c r="V368" s="54">
        <f t="shared" si="311"/>
        <v>1.0004651162790739</v>
      </c>
      <c r="W368" s="54">
        <f t="shared" si="311"/>
        <v>1.0004651162790739</v>
      </c>
      <c r="X368" s="54">
        <f t="shared" si="311"/>
        <v>1.0004651162790739</v>
      </c>
      <c r="Y368" s="54">
        <f t="shared" si="311"/>
        <v>1.0004651162790739</v>
      </c>
      <c r="Z368" s="54">
        <f t="shared" si="311"/>
        <v>1.0004651162790739</v>
      </c>
      <c r="AA368" s="54">
        <f t="shared" si="311"/>
        <v>1.0004651162790739</v>
      </c>
      <c r="AB368" s="54">
        <f t="shared" si="311"/>
        <v>1.0004651162790739</v>
      </c>
      <c r="AC368" s="54">
        <f t="shared" si="311"/>
        <v>1.0004651162790739</v>
      </c>
      <c r="AD368" s="54">
        <f t="shared" si="311"/>
        <v>1.0004651162790739</v>
      </c>
      <c r="AE368" s="54">
        <f t="shared" si="311"/>
        <v>1.0004651162790739</v>
      </c>
      <c r="AF368" s="54"/>
      <c r="AG368" s="54">
        <f t="shared" ref="AG368:BD368" si="312">AG314/$Y18</f>
        <v>1.0004651162790739</v>
      </c>
      <c r="AH368" s="54">
        <f t="shared" si="312"/>
        <v>1.0004651162790739</v>
      </c>
      <c r="AI368" s="54">
        <f t="shared" si="312"/>
        <v>1.0004651162790739</v>
      </c>
      <c r="AJ368" s="54">
        <f t="shared" si="312"/>
        <v>1.0004651162790739</v>
      </c>
      <c r="AK368" s="54">
        <f t="shared" si="312"/>
        <v>1.0004651162790739</v>
      </c>
      <c r="AL368" s="54">
        <f t="shared" si="312"/>
        <v>1.0004651162790739</v>
      </c>
      <c r="AM368" s="54">
        <f t="shared" si="312"/>
        <v>1.0004651162790739</v>
      </c>
      <c r="AN368" s="54">
        <f t="shared" si="312"/>
        <v>1.0004651162790739</v>
      </c>
      <c r="AO368" s="54">
        <f t="shared" si="312"/>
        <v>1.0004651162790739</v>
      </c>
      <c r="AP368" s="54">
        <f t="shared" si="312"/>
        <v>1.0004651162790739</v>
      </c>
      <c r="AQ368" s="54">
        <f t="shared" si="312"/>
        <v>1.0004651162790739</v>
      </c>
      <c r="AR368" s="54">
        <f t="shared" si="312"/>
        <v>1.0004651162790739</v>
      </c>
      <c r="AS368" s="54">
        <f t="shared" si="312"/>
        <v>1.0004651162790739</v>
      </c>
      <c r="AT368" s="54">
        <f t="shared" si="312"/>
        <v>1.0004651162790739</v>
      </c>
      <c r="AU368" s="54">
        <f t="shared" si="312"/>
        <v>1.0004651162790739</v>
      </c>
      <c r="AV368" s="54">
        <f t="shared" si="312"/>
        <v>1.0004651162790739</v>
      </c>
      <c r="AW368" s="54">
        <f t="shared" si="312"/>
        <v>1.0004651162790739</v>
      </c>
      <c r="AX368" s="54">
        <f t="shared" si="312"/>
        <v>1.0004651162790739</v>
      </c>
      <c r="AY368" s="54">
        <f t="shared" si="312"/>
        <v>1.0004651162790739</v>
      </c>
      <c r="AZ368" s="54">
        <f t="shared" si="312"/>
        <v>1.0004651162790739</v>
      </c>
      <c r="BA368" s="54">
        <f t="shared" si="312"/>
        <v>1.0004651162790739</v>
      </c>
      <c r="BB368" s="54">
        <f t="shared" si="312"/>
        <v>1.0004651162790739</v>
      </c>
      <c r="BC368" s="54">
        <f t="shared" si="312"/>
        <v>1.0004651162790739</v>
      </c>
      <c r="BD368" s="54">
        <f t="shared" si="312"/>
        <v>1.0004651162790739</v>
      </c>
      <c r="BE368" s="54"/>
      <c r="BF368" s="54"/>
      <c r="BG368" s="54">
        <f t="shared" ref="BG368:CD368" si="313">BG314/$Y18</f>
        <v>0.98284512637953414</v>
      </c>
      <c r="BH368" s="54">
        <f t="shared" si="313"/>
        <v>0.98284512637953414</v>
      </c>
      <c r="BI368" s="54">
        <f t="shared" si="313"/>
        <v>0.98284512637953414</v>
      </c>
      <c r="BJ368" s="54">
        <f t="shared" si="313"/>
        <v>0.98284512637953414</v>
      </c>
      <c r="BK368" s="54">
        <f t="shared" si="313"/>
        <v>0.98284512637953414</v>
      </c>
      <c r="BL368" s="54">
        <f t="shared" si="313"/>
        <v>0.98284512637953414</v>
      </c>
      <c r="BM368" s="54">
        <f t="shared" si="313"/>
        <v>0.98284512637953414</v>
      </c>
      <c r="BN368" s="54">
        <f t="shared" si="313"/>
        <v>0.98284512637953414</v>
      </c>
      <c r="BO368" s="54">
        <f t="shared" si="313"/>
        <v>0.98284512637953414</v>
      </c>
      <c r="BP368" s="54">
        <f t="shared" si="313"/>
        <v>0.98284512637953414</v>
      </c>
      <c r="BQ368" s="54">
        <f t="shared" si="313"/>
        <v>0.98284512637953414</v>
      </c>
      <c r="BR368" s="54">
        <f t="shared" si="313"/>
        <v>0.98284512637953414</v>
      </c>
      <c r="BS368" s="54">
        <f t="shared" si="313"/>
        <v>0.98284512637953414</v>
      </c>
      <c r="BT368" s="54">
        <f t="shared" si="313"/>
        <v>0.98284512637953414</v>
      </c>
      <c r="BU368" s="54">
        <f t="shared" si="313"/>
        <v>0.98284512637953414</v>
      </c>
      <c r="BV368" s="54">
        <f t="shared" si="313"/>
        <v>0.98284512637953414</v>
      </c>
      <c r="BW368" s="54">
        <f t="shared" si="313"/>
        <v>0.98284512637953414</v>
      </c>
      <c r="BX368" s="54">
        <f t="shared" si="313"/>
        <v>0.98284512637953414</v>
      </c>
      <c r="BY368" s="54">
        <f t="shared" si="313"/>
        <v>0.98284512637953414</v>
      </c>
      <c r="BZ368" s="54">
        <f t="shared" si="313"/>
        <v>0.98284512637953414</v>
      </c>
      <c r="CA368" s="54">
        <f t="shared" si="313"/>
        <v>0.98284512637953414</v>
      </c>
      <c r="CB368" s="54">
        <f t="shared" si="313"/>
        <v>0.98284512637953414</v>
      </c>
      <c r="CC368" s="54">
        <f t="shared" si="313"/>
        <v>0.98284512637953414</v>
      </c>
      <c r="CD368" s="54">
        <f t="shared" si="313"/>
        <v>0.98284512637953414</v>
      </c>
      <c r="CE368" s="54"/>
      <c r="CF368" s="54">
        <f t="shared" ref="CF368:DC368" si="314">CF314/$Y18</f>
        <v>0.98284512637953436</v>
      </c>
      <c r="CG368" s="54">
        <f t="shared" si="314"/>
        <v>0.98284512637953436</v>
      </c>
      <c r="CH368" s="54">
        <f t="shared" si="314"/>
        <v>0.98284512637953436</v>
      </c>
      <c r="CI368" s="54">
        <f t="shared" si="314"/>
        <v>0.98284512637953436</v>
      </c>
      <c r="CJ368" s="54">
        <f t="shared" si="314"/>
        <v>0.98284512637953436</v>
      </c>
      <c r="CK368" s="54">
        <f t="shared" si="314"/>
        <v>0.98284512637953436</v>
      </c>
      <c r="CL368" s="54">
        <f t="shared" si="314"/>
        <v>0.98284512637953436</v>
      </c>
      <c r="CM368" s="54">
        <f t="shared" si="314"/>
        <v>0.98284512637953436</v>
      </c>
      <c r="CN368" s="54">
        <f t="shared" si="314"/>
        <v>0.98284512637953436</v>
      </c>
      <c r="CO368" s="54">
        <f t="shared" si="314"/>
        <v>0.98284512637953436</v>
      </c>
      <c r="CP368" s="54">
        <f t="shared" si="314"/>
        <v>0.98284512637953436</v>
      </c>
      <c r="CQ368" s="54">
        <f t="shared" si="314"/>
        <v>0.98284512637953436</v>
      </c>
      <c r="CR368" s="54">
        <f t="shared" si="314"/>
        <v>0.98284512637953436</v>
      </c>
      <c r="CS368" s="54">
        <f t="shared" si="314"/>
        <v>0.98284512637953436</v>
      </c>
      <c r="CT368" s="54">
        <f t="shared" si="314"/>
        <v>0.98284512637953436</v>
      </c>
      <c r="CU368" s="54">
        <f t="shared" si="314"/>
        <v>0.98284512637953436</v>
      </c>
      <c r="CV368" s="54">
        <f t="shared" si="314"/>
        <v>0.98284512637953436</v>
      </c>
      <c r="CW368" s="54">
        <f t="shared" si="314"/>
        <v>0.98284512637953436</v>
      </c>
      <c r="CX368" s="54">
        <f t="shared" si="314"/>
        <v>0.98284512637953436</v>
      </c>
      <c r="CY368" s="54">
        <f t="shared" si="314"/>
        <v>0.98284512637953436</v>
      </c>
      <c r="CZ368" s="54">
        <f t="shared" si="314"/>
        <v>0.98284512637953436</v>
      </c>
      <c r="DA368" s="54">
        <f t="shared" si="314"/>
        <v>0.98284512637953436</v>
      </c>
      <c r="DB368" s="54">
        <f t="shared" si="314"/>
        <v>0.98284512637953436</v>
      </c>
      <c r="DC368" s="54">
        <f t="shared" si="314"/>
        <v>0.98284512637953436</v>
      </c>
      <c r="DD368" s="54"/>
      <c r="DE368" s="54"/>
      <c r="DF368" s="54">
        <f t="shared" ref="DF368:EC368" si="315">DF314/$Y18</f>
        <v>0.98759029442199553</v>
      </c>
      <c r="DG368" s="54">
        <f t="shared" si="315"/>
        <v>0.98759029442199553</v>
      </c>
      <c r="DH368" s="54">
        <f t="shared" si="315"/>
        <v>0.98759029442199553</v>
      </c>
      <c r="DI368" s="54">
        <f t="shared" si="315"/>
        <v>0.98759029442199553</v>
      </c>
      <c r="DJ368" s="54">
        <f t="shared" si="315"/>
        <v>0.98759029442199553</v>
      </c>
      <c r="DK368" s="54">
        <f t="shared" si="315"/>
        <v>0.98759029442199553</v>
      </c>
      <c r="DL368" s="54">
        <f t="shared" si="315"/>
        <v>0.98759029442199553</v>
      </c>
      <c r="DM368" s="54">
        <f t="shared" si="315"/>
        <v>0.98759029442199553</v>
      </c>
      <c r="DN368" s="54">
        <f t="shared" si="315"/>
        <v>0.98759029442199553</v>
      </c>
      <c r="DO368" s="54">
        <f t="shared" si="315"/>
        <v>0.98759029442199553</v>
      </c>
      <c r="DP368" s="54">
        <f t="shared" si="315"/>
        <v>0.98759029442199553</v>
      </c>
      <c r="DQ368" s="54">
        <f t="shared" si="315"/>
        <v>0.98759029442199553</v>
      </c>
      <c r="DR368" s="54">
        <f t="shared" si="315"/>
        <v>0.98759029442199553</v>
      </c>
      <c r="DS368" s="54">
        <f t="shared" si="315"/>
        <v>0.98759029442199553</v>
      </c>
      <c r="DT368" s="54">
        <f t="shared" si="315"/>
        <v>0.98759029442199553</v>
      </c>
      <c r="DU368" s="54">
        <f t="shared" si="315"/>
        <v>0.98759029442199553</v>
      </c>
      <c r="DV368" s="54">
        <f t="shared" si="315"/>
        <v>0.98759029442199553</v>
      </c>
      <c r="DW368" s="54">
        <f t="shared" si="315"/>
        <v>0.98759029442199553</v>
      </c>
      <c r="DX368" s="54">
        <f t="shared" si="315"/>
        <v>0.98759029442199553</v>
      </c>
      <c r="DY368" s="54">
        <f t="shared" si="315"/>
        <v>0.98759029442199553</v>
      </c>
      <c r="DZ368" s="54">
        <f t="shared" si="315"/>
        <v>0.98759029442199553</v>
      </c>
      <c r="EA368" s="54">
        <f t="shared" si="315"/>
        <v>0.98759029442199553</v>
      </c>
      <c r="EB368" s="54">
        <f t="shared" si="315"/>
        <v>0.98759029442199553</v>
      </c>
      <c r="EC368" s="54">
        <f t="shared" si="315"/>
        <v>0.98759029442199553</v>
      </c>
      <c r="ED368" s="54"/>
      <c r="EE368" s="54">
        <f t="shared" ref="EE368:FB368" si="316">EE314/$Y18</f>
        <v>0.98759029442199553</v>
      </c>
      <c r="EF368" s="54">
        <f t="shared" si="316"/>
        <v>0.98759029442199553</v>
      </c>
      <c r="EG368" s="54">
        <f t="shared" si="316"/>
        <v>0.98759029442199553</v>
      </c>
      <c r="EH368" s="54">
        <f t="shared" si="316"/>
        <v>0.98759029442199553</v>
      </c>
      <c r="EI368" s="54">
        <f t="shared" si="316"/>
        <v>0.98759029442199553</v>
      </c>
      <c r="EJ368" s="54">
        <f t="shared" si="316"/>
        <v>0.98759029442199553</v>
      </c>
      <c r="EK368" s="54">
        <f t="shared" si="316"/>
        <v>0.98759029442199553</v>
      </c>
      <c r="EL368" s="54">
        <f t="shared" si="316"/>
        <v>0.98759029442199553</v>
      </c>
      <c r="EM368" s="54">
        <f t="shared" si="316"/>
        <v>0.98759029442199553</v>
      </c>
      <c r="EN368" s="54">
        <f t="shared" si="316"/>
        <v>0.98759029442199553</v>
      </c>
      <c r="EO368" s="54">
        <f t="shared" si="316"/>
        <v>0.98759029442199553</v>
      </c>
      <c r="EP368" s="54">
        <f t="shared" si="316"/>
        <v>0.98759029442199553</v>
      </c>
      <c r="EQ368" s="54">
        <f t="shared" si="316"/>
        <v>0.98759029442199553</v>
      </c>
      <c r="ER368" s="54">
        <f t="shared" si="316"/>
        <v>0.98759029442199553</v>
      </c>
      <c r="ES368" s="54">
        <f t="shared" si="316"/>
        <v>0.98759029442199553</v>
      </c>
      <c r="ET368" s="54">
        <f t="shared" si="316"/>
        <v>0.98759029442199553</v>
      </c>
      <c r="EU368" s="54">
        <f t="shared" si="316"/>
        <v>0.98759029442199553</v>
      </c>
      <c r="EV368" s="54">
        <f t="shared" si="316"/>
        <v>0.98759029442199553</v>
      </c>
      <c r="EW368" s="54">
        <f t="shared" si="316"/>
        <v>0.98759029442199553</v>
      </c>
      <c r="EX368" s="54">
        <f t="shared" si="316"/>
        <v>0.98759029442199553</v>
      </c>
      <c r="EY368" s="54">
        <f t="shared" si="316"/>
        <v>0.98759029442199553</v>
      </c>
      <c r="EZ368" s="54">
        <f t="shared" si="316"/>
        <v>0.98759029442199553</v>
      </c>
      <c r="FA368" s="54">
        <f t="shared" si="316"/>
        <v>0.98759029442199553</v>
      </c>
      <c r="FB368" s="54">
        <f t="shared" si="316"/>
        <v>0.98759029442199553</v>
      </c>
      <c r="FC368" s="54"/>
      <c r="FD368" s="54"/>
      <c r="FE368" s="54">
        <f t="shared" ref="FE368:GB368" si="317">FE314/$Y18</f>
        <v>0</v>
      </c>
      <c r="FF368" s="54">
        <f t="shared" si="317"/>
        <v>0</v>
      </c>
      <c r="FG368" s="54">
        <f t="shared" si="317"/>
        <v>0</v>
      </c>
      <c r="FH368" s="54">
        <f t="shared" si="317"/>
        <v>0</v>
      </c>
      <c r="FI368" s="54">
        <f t="shared" si="317"/>
        <v>0</v>
      </c>
      <c r="FJ368" s="54">
        <f t="shared" si="317"/>
        <v>0</v>
      </c>
      <c r="FK368" s="54">
        <f t="shared" si="317"/>
        <v>0</v>
      </c>
      <c r="FL368" s="54">
        <f t="shared" si="317"/>
        <v>0</v>
      </c>
      <c r="FM368" s="54">
        <f t="shared" si="317"/>
        <v>0</v>
      </c>
      <c r="FN368" s="54">
        <f t="shared" si="317"/>
        <v>0</v>
      </c>
      <c r="FO368" s="54">
        <f t="shared" si="317"/>
        <v>0</v>
      </c>
      <c r="FP368" s="54">
        <f t="shared" si="317"/>
        <v>0</v>
      </c>
      <c r="FQ368" s="54">
        <f t="shared" si="317"/>
        <v>0</v>
      </c>
      <c r="FR368" s="54">
        <f t="shared" si="317"/>
        <v>0</v>
      </c>
      <c r="FS368" s="54">
        <f t="shared" si="317"/>
        <v>0</v>
      </c>
      <c r="FT368" s="54">
        <f t="shared" si="317"/>
        <v>0</v>
      </c>
      <c r="FU368" s="54">
        <f t="shared" si="317"/>
        <v>0</v>
      </c>
      <c r="FV368" s="54">
        <f t="shared" si="317"/>
        <v>0</v>
      </c>
      <c r="FW368" s="54">
        <f t="shared" si="317"/>
        <v>0</v>
      </c>
      <c r="FX368" s="54">
        <f t="shared" si="317"/>
        <v>0</v>
      </c>
      <c r="FY368" s="54">
        <f t="shared" si="317"/>
        <v>0</v>
      </c>
      <c r="FZ368" s="54">
        <f t="shared" si="317"/>
        <v>0</v>
      </c>
      <c r="GA368" s="54">
        <f t="shared" si="317"/>
        <v>0</v>
      </c>
      <c r="GB368" s="54">
        <f t="shared" si="317"/>
        <v>0</v>
      </c>
      <c r="GC368" s="54"/>
      <c r="GD368" s="54">
        <f t="shared" ref="GD368:HA368" si="318">GD314/$Y18</f>
        <v>0</v>
      </c>
      <c r="GE368" s="54">
        <f t="shared" si="318"/>
        <v>0</v>
      </c>
      <c r="GF368" s="54">
        <f t="shared" si="318"/>
        <v>0</v>
      </c>
      <c r="GG368" s="54">
        <f t="shared" si="318"/>
        <v>0</v>
      </c>
      <c r="GH368" s="54">
        <f t="shared" si="318"/>
        <v>0</v>
      </c>
      <c r="GI368" s="54">
        <f t="shared" si="318"/>
        <v>0</v>
      </c>
      <c r="GJ368" s="54">
        <f t="shared" si="318"/>
        <v>0</v>
      </c>
      <c r="GK368" s="54">
        <f t="shared" si="318"/>
        <v>0</v>
      </c>
      <c r="GL368" s="54">
        <f t="shared" si="318"/>
        <v>0</v>
      </c>
      <c r="GM368" s="54">
        <f t="shared" si="318"/>
        <v>0</v>
      </c>
      <c r="GN368" s="54">
        <f t="shared" si="318"/>
        <v>0</v>
      </c>
      <c r="GO368" s="54">
        <f t="shared" si="318"/>
        <v>0</v>
      </c>
      <c r="GP368" s="54">
        <f t="shared" si="318"/>
        <v>0</v>
      </c>
      <c r="GQ368" s="54">
        <f t="shared" si="318"/>
        <v>0</v>
      </c>
      <c r="GR368" s="54">
        <f t="shared" si="318"/>
        <v>0</v>
      </c>
      <c r="GS368" s="54">
        <f t="shared" si="318"/>
        <v>0</v>
      </c>
      <c r="GT368" s="54">
        <f t="shared" si="318"/>
        <v>0</v>
      </c>
      <c r="GU368" s="54">
        <f t="shared" si="318"/>
        <v>0</v>
      </c>
      <c r="GV368" s="54">
        <f t="shared" si="318"/>
        <v>0</v>
      </c>
      <c r="GW368" s="54">
        <f t="shared" si="318"/>
        <v>0</v>
      </c>
      <c r="GX368" s="54">
        <f t="shared" si="318"/>
        <v>0</v>
      </c>
      <c r="GY368" s="54">
        <f t="shared" si="318"/>
        <v>0</v>
      </c>
      <c r="GZ368" s="54">
        <f t="shared" si="318"/>
        <v>0</v>
      </c>
      <c r="HA368" s="54">
        <f t="shared" si="318"/>
        <v>0</v>
      </c>
    </row>
    <row r="369" spans="3:210">
      <c r="E369" s="5" t="s">
        <v>220</v>
      </c>
      <c r="F369" s="5"/>
      <c r="G369" s="49"/>
      <c r="H369" s="54">
        <f t="shared" ref="H369:AE369" si="319">H315/$Y19</f>
        <v>0.45570273831749464</v>
      </c>
      <c r="I369" s="54">
        <f t="shared" si="319"/>
        <v>0.45570273831749464</v>
      </c>
      <c r="J369" s="54">
        <f t="shared" si="319"/>
        <v>0.45570273831749464</v>
      </c>
      <c r="K369" s="54">
        <f t="shared" si="319"/>
        <v>0.45570273831749464</v>
      </c>
      <c r="L369" s="54">
        <f t="shared" si="319"/>
        <v>0.45570273831749464</v>
      </c>
      <c r="M369" s="54">
        <f t="shared" si="319"/>
        <v>0.45570273831749464</v>
      </c>
      <c r="N369" s="54">
        <f t="shared" si="319"/>
        <v>0.45570273831749464</v>
      </c>
      <c r="O369" s="54">
        <f t="shared" si="319"/>
        <v>0.45570273831749464</v>
      </c>
      <c r="P369" s="54">
        <f t="shared" si="319"/>
        <v>0.45570273831749464</v>
      </c>
      <c r="Q369" s="54">
        <f t="shared" si="319"/>
        <v>0.45570273831749464</v>
      </c>
      <c r="R369" s="54">
        <f t="shared" si="319"/>
        <v>0.45570273831749464</v>
      </c>
      <c r="S369" s="54">
        <f t="shared" si="319"/>
        <v>0.45570273831749464</v>
      </c>
      <c r="T369" s="54">
        <f t="shared" si="319"/>
        <v>0.45570273831749464</v>
      </c>
      <c r="U369" s="54">
        <f t="shared" si="319"/>
        <v>0.45570273831749464</v>
      </c>
      <c r="V369" s="54">
        <f t="shared" si="319"/>
        <v>0.45570273831749464</v>
      </c>
      <c r="W369" s="54">
        <f t="shared" si="319"/>
        <v>0.45570273831749464</v>
      </c>
      <c r="X369" s="54">
        <f t="shared" si="319"/>
        <v>0.45570273831749464</v>
      </c>
      <c r="Y369" s="54">
        <f t="shared" si="319"/>
        <v>0.45570273831749464</v>
      </c>
      <c r="Z369" s="54">
        <f t="shared" si="319"/>
        <v>0.45570273831749464</v>
      </c>
      <c r="AA369" s="54">
        <f t="shared" si="319"/>
        <v>0.45570273831749464</v>
      </c>
      <c r="AB369" s="54">
        <f t="shared" si="319"/>
        <v>0.45570273831749464</v>
      </c>
      <c r="AC369" s="54">
        <f t="shared" si="319"/>
        <v>0.45570273831749464</v>
      </c>
      <c r="AD369" s="54">
        <f t="shared" si="319"/>
        <v>0.45570273831749464</v>
      </c>
      <c r="AE369" s="54">
        <f t="shared" si="319"/>
        <v>0.45570273831749464</v>
      </c>
      <c r="AF369" s="54"/>
      <c r="AG369" s="54">
        <f t="shared" ref="AG369:BD369" si="320">AG315/$Y19</f>
        <v>0.33294380770149751</v>
      </c>
      <c r="AH369" s="54">
        <f t="shared" si="320"/>
        <v>0.33294380770149751</v>
      </c>
      <c r="AI369" s="54">
        <f t="shared" si="320"/>
        <v>0.33294380770149751</v>
      </c>
      <c r="AJ369" s="54">
        <f t="shared" si="320"/>
        <v>0.33294380770149751</v>
      </c>
      <c r="AK369" s="54">
        <f t="shared" si="320"/>
        <v>0.33294380770149751</v>
      </c>
      <c r="AL369" s="54">
        <f t="shared" si="320"/>
        <v>0.33294380770149751</v>
      </c>
      <c r="AM369" s="54">
        <f t="shared" si="320"/>
        <v>0.33294380770149751</v>
      </c>
      <c r="AN369" s="54">
        <f t="shared" si="320"/>
        <v>0.33294380770149751</v>
      </c>
      <c r="AO369" s="54">
        <f t="shared" si="320"/>
        <v>0.33294380770149751</v>
      </c>
      <c r="AP369" s="54">
        <f t="shared" si="320"/>
        <v>0.33294380770149751</v>
      </c>
      <c r="AQ369" s="54">
        <f t="shared" si="320"/>
        <v>0.33294380770149751</v>
      </c>
      <c r="AR369" s="54">
        <f t="shared" si="320"/>
        <v>0.33294380770149751</v>
      </c>
      <c r="AS369" s="54">
        <f t="shared" si="320"/>
        <v>0.33294380770149751</v>
      </c>
      <c r="AT369" s="54">
        <f t="shared" si="320"/>
        <v>0.33294380770149751</v>
      </c>
      <c r="AU369" s="54">
        <f t="shared" si="320"/>
        <v>0.33294380770149751</v>
      </c>
      <c r="AV369" s="54">
        <f t="shared" si="320"/>
        <v>0.33294380770149751</v>
      </c>
      <c r="AW369" s="54">
        <f t="shared" si="320"/>
        <v>0.33294380770149751</v>
      </c>
      <c r="AX369" s="54">
        <f t="shared" si="320"/>
        <v>0.33294380770149751</v>
      </c>
      <c r="AY369" s="54">
        <f t="shared" si="320"/>
        <v>0.33294380770149751</v>
      </c>
      <c r="AZ369" s="54">
        <f t="shared" si="320"/>
        <v>0.33294380770149751</v>
      </c>
      <c r="BA369" s="54">
        <f t="shared" si="320"/>
        <v>0.33294380770149751</v>
      </c>
      <c r="BB369" s="54">
        <f t="shared" si="320"/>
        <v>0.33294380770149751</v>
      </c>
      <c r="BC369" s="54">
        <f t="shared" si="320"/>
        <v>0.33294380770149751</v>
      </c>
      <c r="BD369" s="54">
        <f t="shared" si="320"/>
        <v>0.33294380770149751</v>
      </c>
      <c r="BE369" s="54"/>
      <c r="BF369" s="54"/>
      <c r="BG369" s="54">
        <f t="shared" ref="BG369:CD369" si="321">BG315/$Y19</f>
        <v>0.45570273831749508</v>
      </c>
      <c r="BH369" s="54">
        <f t="shared" si="321"/>
        <v>0.45570273831749508</v>
      </c>
      <c r="BI369" s="54">
        <f t="shared" si="321"/>
        <v>0.45570273831749508</v>
      </c>
      <c r="BJ369" s="54">
        <f t="shared" si="321"/>
        <v>0.45570273831749508</v>
      </c>
      <c r="BK369" s="54">
        <f t="shared" si="321"/>
        <v>0.45570273831749508</v>
      </c>
      <c r="BL369" s="54">
        <f t="shared" si="321"/>
        <v>0.45570273831749508</v>
      </c>
      <c r="BM369" s="54">
        <f t="shared" si="321"/>
        <v>0.45570273831749508</v>
      </c>
      <c r="BN369" s="54">
        <f t="shared" si="321"/>
        <v>0.45570273831749508</v>
      </c>
      <c r="BO369" s="54">
        <f t="shared" si="321"/>
        <v>0.45570273831749508</v>
      </c>
      <c r="BP369" s="54">
        <f t="shared" si="321"/>
        <v>0.45570273831749508</v>
      </c>
      <c r="BQ369" s="54">
        <f t="shared" si="321"/>
        <v>0.45570273831749508</v>
      </c>
      <c r="BR369" s="54">
        <f t="shared" si="321"/>
        <v>0.45570273831749508</v>
      </c>
      <c r="BS369" s="54">
        <f t="shared" si="321"/>
        <v>0.45570273831749508</v>
      </c>
      <c r="BT369" s="54">
        <f t="shared" si="321"/>
        <v>0.45570273831749508</v>
      </c>
      <c r="BU369" s="54">
        <f t="shared" si="321"/>
        <v>0.45570273831749508</v>
      </c>
      <c r="BV369" s="54">
        <f t="shared" si="321"/>
        <v>0.45570273831749508</v>
      </c>
      <c r="BW369" s="54">
        <f t="shared" si="321"/>
        <v>0.45570273831749508</v>
      </c>
      <c r="BX369" s="54">
        <f t="shared" si="321"/>
        <v>0.45570273831749508</v>
      </c>
      <c r="BY369" s="54">
        <f t="shared" si="321"/>
        <v>0.45570273831749508</v>
      </c>
      <c r="BZ369" s="54">
        <f t="shared" si="321"/>
        <v>0.45570273831749508</v>
      </c>
      <c r="CA369" s="54">
        <f t="shared" si="321"/>
        <v>0.45570273831749508</v>
      </c>
      <c r="CB369" s="54">
        <f t="shared" si="321"/>
        <v>0.45570273831749508</v>
      </c>
      <c r="CC369" s="54">
        <f t="shared" si="321"/>
        <v>0.45570273831749508</v>
      </c>
      <c r="CD369" s="54">
        <f t="shared" si="321"/>
        <v>0.45570273831749508</v>
      </c>
      <c r="CE369" s="54"/>
      <c r="CF369" s="54">
        <f t="shared" ref="CF369:DC369" si="322">CF315/$Y19</f>
        <v>0</v>
      </c>
      <c r="CG369" s="54">
        <f t="shared" si="322"/>
        <v>0</v>
      </c>
      <c r="CH369" s="54">
        <f t="shared" si="322"/>
        <v>0</v>
      </c>
      <c r="CI369" s="54">
        <f t="shared" si="322"/>
        <v>0</v>
      </c>
      <c r="CJ369" s="54">
        <f t="shared" si="322"/>
        <v>0</v>
      </c>
      <c r="CK369" s="54">
        <f t="shared" si="322"/>
        <v>0</v>
      </c>
      <c r="CL369" s="54">
        <f t="shared" si="322"/>
        <v>0</v>
      </c>
      <c r="CM369" s="54">
        <f t="shared" si="322"/>
        <v>0</v>
      </c>
      <c r="CN369" s="54">
        <f t="shared" si="322"/>
        <v>0</v>
      </c>
      <c r="CO369" s="54">
        <f t="shared" si="322"/>
        <v>0</v>
      </c>
      <c r="CP369" s="54">
        <f t="shared" si="322"/>
        <v>0</v>
      </c>
      <c r="CQ369" s="54">
        <f t="shared" si="322"/>
        <v>0</v>
      </c>
      <c r="CR369" s="54">
        <f t="shared" si="322"/>
        <v>0</v>
      </c>
      <c r="CS369" s="54">
        <f t="shared" si="322"/>
        <v>0</v>
      </c>
      <c r="CT369" s="54">
        <f t="shared" si="322"/>
        <v>0</v>
      </c>
      <c r="CU369" s="54">
        <f t="shared" si="322"/>
        <v>0</v>
      </c>
      <c r="CV369" s="54">
        <f t="shared" si="322"/>
        <v>0</v>
      </c>
      <c r="CW369" s="54">
        <f t="shared" si="322"/>
        <v>0</v>
      </c>
      <c r="CX369" s="54">
        <f t="shared" si="322"/>
        <v>0</v>
      </c>
      <c r="CY369" s="54">
        <f t="shared" si="322"/>
        <v>0</v>
      </c>
      <c r="CZ369" s="54">
        <f t="shared" si="322"/>
        <v>0</v>
      </c>
      <c r="DA369" s="54">
        <f t="shared" si="322"/>
        <v>0</v>
      </c>
      <c r="DB369" s="54">
        <f t="shared" si="322"/>
        <v>0</v>
      </c>
      <c r="DC369" s="54">
        <f t="shared" si="322"/>
        <v>0</v>
      </c>
      <c r="DD369" s="54"/>
      <c r="DE369" s="54"/>
      <c r="DF369" s="54">
        <f t="shared" ref="DF369:EC369" si="323">DF315/$Y19</f>
        <v>0.23498623206473654</v>
      </c>
      <c r="DG369" s="54">
        <f t="shared" si="323"/>
        <v>0.23498623206473654</v>
      </c>
      <c r="DH369" s="54">
        <f t="shared" si="323"/>
        <v>0.23498623206473654</v>
      </c>
      <c r="DI369" s="54">
        <f t="shared" si="323"/>
        <v>0.23498623206473654</v>
      </c>
      <c r="DJ369" s="54">
        <f t="shared" si="323"/>
        <v>0.23498623206473654</v>
      </c>
      <c r="DK369" s="54">
        <f t="shared" si="323"/>
        <v>0.23498623206473654</v>
      </c>
      <c r="DL369" s="54">
        <f t="shared" si="323"/>
        <v>0.23498623206473654</v>
      </c>
      <c r="DM369" s="54">
        <f t="shared" si="323"/>
        <v>0.23498623206473654</v>
      </c>
      <c r="DN369" s="54">
        <f t="shared" si="323"/>
        <v>0.23498623206473654</v>
      </c>
      <c r="DO369" s="54">
        <f t="shared" si="323"/>
        <v>0.23498623206473654</v>
      </c>
      <c r="DP369" s="54">
        <f t="shared" si="323"/>
        <v>0.23498623206473654</v>
      </c>
      <c r="DQ369" s="54">
        <f t="shared" si="323"/>
        <v>0.23498623206473654</v>
      </c>
      <c r="DR369" s="54">
        <f t="shared" si="323"/>
        <v>0.23498623206473654</v>
      </c>
      <c r="DS369" s="54">
        <f t="shared" si="323"/>
        <v>0.23498623206473654</v>
      </c>
      <c r="DT369" s="54">
        <f t="shared" si="323"/>
        <v>0.23498623206473654</v>
      </c>
      <c r="DU369" s="54">
        <f t="shared" si="323"/>
        <v>0.23498623206473654</v>
      </c>
      <c r="DV369" s="54">
        <f t="shared" si="323"/>
        <v>0.23498623206473654</v>
      </c>
      <c r="DW369" s="54">
        <f t="shared" si="323"/>
        <v>0.23498623206473654</v>
      </c>
      <c r="DX369" s="54">
        <f t="shared" si="323"/>
        <v>0.23498623206473654</v>
      </c>
      <c r="DY369" s="54">
        <f t="shared" si="323"/>
        <v>0.23498623206473654</v>
      </c>
      <c r="DZ369" s="54">
        <f t="shared" si="323"/>
        <v>0.23498623206473654</v>
      </c>
      <c r="EA369" s="54">
        <f t="shared" si="323"/>
        <v>0.23498623206473654</v>
      </c>
      <c r="EB369" s="54">
        <f t="shared" si="323"/>
        <v>0.23498623206473654</v>
      </c>
      <c r="EC369" s="54">
        <f t="shared" si="323"/>
        <v>0.23498623206473654</v>
      </c>
      <c r="ED369" s="54"/>
      <c r="EE369" s="54">
        <f t="shared" ref="EE369:FB369" si="324">EE315/$Y19</f>
        <v>0.19074948145579251</v>
      </c>
      <c r="EF369" s="54">
        <f t="shared" si="324"/>
        <v>0.19074948145579251</v>
      </c>
      <c r="EG369" s="54">
        <f t="shared" si="324"/>
        <v>0.19074948145579251</v>
      </c>
      <c r="EH369" s="54">
        <f t="shared" si="324"/>
        <v>0.19074948145579251</v>
      </c>
      <c r="EI369" s="54">
        <f t="shared" si="324"/>
        <v>0.19074948145579251</v>
      </c>
      <c r="EJ369" s="54">
        <f t="shared" si="324"/>
        <v>0.19074948145579251</v>
      </c>
      <c r="EK369" s="54">
        <f t="shared" si="324"/>
        <v>0.19074948145579251</v>
      </c>
      <c r="EL369" s="54">
        <f t="shared" si="324"/>
        <v>0.19074948145579251</v>
      </c>
      <c r="EM369" s="54">
        <f t="shared" si="324"/>
        <v>0.19074948145579251</v>
      </c>
      <c r="EN369" s="54">
        <f t="shared" si="324"/>
        <v>0.19074948145579251</v>
      </c>
      <c r="EO369" s="54">
        <f t="shared" si="324"/>
        <v>0.19074948145579251</v>
      </c>
      <c r="EP369" s="54">
        <f t="shared" si="324"/>
        <v>0.19074948145579251</v>
      </c>
      <c r="EQ369" s="54">
        <f t="shared" si="324"/>
        <v>0.19074948145579251</v>
      </c>
      <c r="ER369" s="54">
        <f t="shared" si="324"/>
        <v>0.19074948145579251</v>
      </c>
      <c r="ES369" s="54">
        <f t="shared" si="324"/>
        <v>0.19074948145579251</v>
      </c>
      <c r="ET369" s="54">
        <f t="shared" si="324"/>
        <v>0.19074948145579251</v>
      </c>
      <c r="EU369" s="54">
        <f t="shared" si="324"/>
        <v>0.19074948145579251</v>
      </c>
      <c r="EV369" s="54">
        <f t="shared" si="324"/>
        <v>0.19074948145579251</v>
      </c>
      <c r="EW369" s="54">
        <f t="shared" si="324"/>
        <v>0.19074948145579251</v>
      </c>
      <c r="EX369" s="54">
        <f t="shared" si="324"/>
        <v>0.19074948145579251</v>
      </c>
      <c r="EY369" s="54">
        <f t="shared" si="324"/>
        <v>0.19074948145579251</v>
      </c>
      <c r="EZ369" s="54">
        <f t="shared" si="324"/>
        <v>0.19074948145579251</v>
      </c>
      <c r="FA369" s="54">
        <f t="shared" si="324"/>
        <v>0.19074948145579251</v>
      </c>
      <c r="FB369" s="54">
        <f t="shared" si="324"/>
        <v>0.19074948145579251</v>
      </c>
      <c r="FC369" s="54"/>
      <c r="FD369" s="54"/>
      <c r="FE369" s="54">
        <f t="shared" ref="FE369:GB369" si="325">FE315/$Y19</f>
        <v>0.17385339719312004</v>
      </c>
      <c r="FF369" s="54">
        <f t="shared" si="325"/>
        <v>0.17385339719312004</v>
      </c>
      <c r="FG369" s="54">
        <f t="shared" si="325"/>
        <v>0.17385339719312004</v>
      </c>
      <c r="FH369" s="54">
        <f t="shared" si="325"/>
        <v>0.17385339719312004</v>
      </c>
      <c r="FI369" s="54">
        <f t="shared" si="325"/>
        <v>0.17385339719312004</v>
      </c>
      <c r="FJ369" s="54">
        <f t="shared" si="325"/>
        <v>0.17385339719312004</v>
      </c>
      <c r="FK369" s="54">
        <f t="shared" si="325"/>
        <v>0.17385339719312004</v>
      </c>
      <c r="FL369" s="54">
        <f t="shared" si="325"/>
        <v>0.17385339719312004</v>
      </c>
      <c r="FM369" s="54">
        <f t="shared" si="325"/>
        <v>0.17385339719312004</v>
      </c>
      <c r="FN369" s="54">
        <f t="shared" si="325"/>
        <v>0.17385339719312004</v>
      </c>
      <c r="FO369" s="54">
        <f t="shared" si="325"/>
        <v>0.17385339719312004</v>
      </c>
      <c r="FP369" s="54">
        <f t="shared" si="325"/>
        <v>0.17385339719312004</v>
      </c>
      <c r="FQ369" s="54">
        <f t="shared" si="325"/>
        <v>0.17385339719312004</v>
      </c>
      <c r="FR369" s="54">
        <f t="shared" si="325"/>
        <v>0.17385339719312004</v>
      </c>
      <c r="FS369" s="54">
        <f t="shared" si="325"/>
        <v>0.17385339719312004</v>
      </c>
      <c r="FT369" s="54">
        <f t="shared" si="325"/>
        <v>0.17385339719312004</v>
      </c>
      <c r="FU369" s="54">
        <f t="shared" si="325"/>
        <v>0.17385339719312004</v>
      </c>
      <c r="FV369" s="54">
        <f t="shared" si="325"/>
        <v>0.17385339719312004</v>
      </c>
      <c r="FW369" s="54">
        <f t="shared" si="325"/>
        <v>0.17385339719312004</v>
      </c>
      <c r="FX369" s="54">
        <f t="shared" si="325"/>
        <v>0.17385339719312004</v>
      </c>
      <c r="FY369" s="54">
        <f t="shared" si="325"/>
        <v>0.17385339719312004</v>
      </c>
      <c r="FZ369" s="54">
        <f t="shared" si="325"/>
        <v>0.17385339719312004</v>
      </c>
      <c r="GA369" s="54">
        <f t="shared" si="325"/>
        <v>0.17385339719312004</v>
      </c>
      <c r="GB369" s="54">
        <f t="shared" si="325"/>
        <v>0.17385339719312004</v>
      </c>
      <c r="GC369" s="54"/>
      <c r="GD369" s="54">
        <f t="shared" ref="GD369:HA369" si="326">GD315/$Y19</f>
        <v>0</v>
      </c>
      <c r="GE369" s="54">
        <f t="shared" si="326"/>
        <v>0</v>
      </c>
      <c r="GF369" s="54">
        <f t="shared" si="326"/>
        <v>0</v>
      </c>
      <c r="GG369" s="54">
        <f t="shared" si="326"/>
        <v>0</v>
      </c>
      <c r="GH369" s="54">
        <f t="shared" si="326"/>
        <v>0</v>
      </c>
      <c r="GI369" s="54">
        <f t="shared" si="326"/>
        <v>0</v>
      </c>
      <c r="GJ369" s="54">
        <f t="shared" si="326"/>
        <v>0</v>
      </c>
      <c r="GK369" s="54">
        <f t="shared" si="326"/>
        <v>0</v>
      </c>
      <c r="GL369" s="54">
        <f t="shared" si="326"/>
        <v>0</v>
      </c>
      <c r="GM369" s="54">
        <f t="shared" si="326"/>
        <v>0</v>
      </c>
      <c r="GN369" s="54">
        <f t="shared" si="326"/>
        <v>0</v>
      </c>
      <c r="GO369" s="54">
        <f t="shared" si="326"/>
        <v>0</v>
      </c>
      <c r="GP369" s="54">
        <f t="shared" si="326"/>
        <v>0</v>
      </c>
      <c r="GQ369" s="54">
        <f t="shared" si="326"/>
        <v>0</v>
      </c>
      <c r="GR369" s="54">
        <f t="shared" si="326"/>
        <v>0</v>
      </c>
      <c r="GS369" s="54">
        <f t="shared" si="326"/>
        <v>0</v>
      </c>
      <c r="GT369" s="54">
        <f t="shared" si="326"/>
        <v>0</v>
      </c>
      <c r="GU369" s="54">
        <f t="shared" si="326"/>
        <v>0</v>
      </c>
      <c r="GV369" s="54">
        <f t="shared" si="326"/>
        <v>0</v>
      </c>
      <c r="GW369" s="54">
        <f t="shared" si="326"/>
        <v>0</v>
      </c>
      <c r="GX369" s="54">
        <f t="shared" si="326"/>
        <v>0</v>
      </c>
      <c r="GY369" s="54">
        <f t="shared" si="326"/>
        <v>0</v>
      </c>
      <c r="GZ369" s="54">
        <f t="shared" si="326"/>
        <v>0</v>
      </c>
      <c r="HA369" s="54">
        <f t="shared" si="326"/>
        <v>0</v>
      </c>
    </row>
    <row r="370" spans="3:210">
      <c r="E370" s="5" t="s">
        <v>221</v>
      </c>
      <c r="F370" s="5"/>
      <c r="G370" s="49"/>
      <c r="H370" s="54">
        <f t="shared" ref="H370:AE370" si="327">H319/$Y20</f>
        <v>0</v>
      </c>
      <c r="I370" s="54">
        <f t="shared" si="327"/>
        <v>0</v>
      </c>
      <c r="J370" s="54">
        <f t="shared" si="327"/>
        <v>0</v>
      </c>
      <c r="K370" s="54">
        <f t="shared" si="327"/>
        <v>0</v>
      </c>
      <c r="L370" s="54">
        <f t="shared" si="327"/>
        <v>0</v>
      </c>
      <c r="M370" s="54">
        <f t="shared" si="327"/>
        <v>0</v>
      </c>
      <c r="N370" s="54">
        <f t="shared" si="327"/>
        <v>0</v>
      </c>
      <c r="O370" s="54">
        <f t="shared" si="327"/>
        <v>0</v>
      </c>
      <c r="P370" s="54">
        <f t="shared" si="327"/>
        <v>0</v>
      </c>
      <c r="Q370" s="54">
        <f t="shared" si="327"/>
        <v>0</v>
      </c>
      <c r="R370" s="54">
        <f t="shared" si="327"/>
        <v>0</v>
      </c>
      <c r="S370" s="54">
        <f t="shared" si="327"/>
        <v>0</v>
      </c>
      <c r="T370" s="54">
        <f t="shared" si="327"/>
        <v>0</v>
      </c>
      <c r="U370" s="54">
        <f t="shared" si="327"/>
        <v>0</v>
      </c>
      <c r="V370" s="54">
        <f t="shared" si="327"/>
        <v>0</v>
      </c>
      <c r="W370" s="54">
        <f t="shared" si="327"/>
        <v>0</v>
      </c>
      <c r="X370" s="54">
        <f t="shared" si="327"/>
        <v>0</v>
      </c>
      <c r="Y370" s="54">
        <f t="shared" si="327"/>
        <v>0</v>
      </c>
      <c r="Z370" s="54">
        <f t="shared" si="327"/>
        <v>0</v>
      </c>
      <c r="AA370" s="54">
        <f t="shared" si="327"/>
        <v>0</v>
      </c>
      <c r="AB370" s="54">
        <f t="shared" si="327"/>
        <v>0</v>
      </c>
      <c r="AC370" s="54">
        <f t="shared" si="327"/>
        <v>0</v>
      </c>
      <c r="AD370" s="54">
        <f t="shared" si="327"/>
        <v>0</v>
      </c>
      <c r="AE370" s="54">
        <f t="shared" si="327"/>
        <v>0</v>
      </c>
      <c r="AF370" s="54"/>
      <c r="AG370" s="54">
        <f t="shared" ref="AG370:BD370" si="328">AG319/$Y20</f>
        <v>0</v>
      </c>
      <c r="AH370" s="54">
        <f t="shared" si="328"/>
        <v>0</v>
      </c>
      <c r="AI370" s="54">
        <f t="shared" si="328"/>
        <v>0</v>
      </c>
      <c r="AJ370" s="54">
        <f t="shared" si="328"/>
        <v>0</v>
      </c>
      <c r="AK370" s="54">
        <f t="shared" si="328"/>
        <v>0</v>
      </c>
      <c r="AL370" s="54">
        <f t="shared" si="328"/>
        <v>0</v>
      </c>
      <c r="AM370" s="54">
        <f t="shared" si="328"/>
        <v>0</v>
      </c>
      <c r="AN370" s="54">
        <f t="shared" si="328"/>
        <v>0</v>
      </c>
      <c r="AO370" s="54">
        <f t="shared" si="328"/>
        <v>0</v>
      </c>
      <c r="AP370" s="54">
        <f t="shared" si="328"/>
        <v>0</v>
      </c>
      <c r="AQ370" s="54">
        <f t="shared" si="328"/>
        <v>0</v>
      </c>
      <c r="AR370" s="54">
        <f t="shared" si="328"/>
        <v>0</v>
      </c>
      <c r="AS370" s="54">
        <f t="shared" si="328"/>
        <v>0</v>
      </c>
      <c r="AT370" s="54">
        <f t="shared" si="328"/>
        <v>0</v>
      </c>
      <c r="AU370" s="54">
        <f t="shared" si="328"/>
        <v>0</v>
      </c>
      <c r="AV370" s="54">
        <f t="shared" si="328"/>
        <v>0</v>
      </c>
      <c r="AW370" s="54">
        <f t="shared" si="328"/>
        <v>0</v>
      </c>
      <c r="AX370" s="54">
        <f t="shared" si="328"/>
        <v>0</v>
      </c>
      <c r="AY370" s="54">
        <f t="shared" si="328"/>
        <v>0</v>
      </c>
      <c r="AZ370" s="54">
        <f t="shared" si="328"/>
        <v>0</v>
      </c>
      <c r="BA370" s="54">
        <f t="shared" si="328"/>
        <v>0</v>
      </c>
      <c r="BB370" s="54">
        <f t="shared" si="328"/>
        <v>0</v>
      </c>
      <c r="BC370" s="54">
        <f t="shared" si="328"/>
        <v>0</v>
      </c>
      <c r="BD370" s="54">
        <f t="shared" si="328"/>
        <v>0</v>
      </c>
      <c r="BE370" s="54"/>
      <c r="BF370" s="54"/>
      <c r="BG370" s="54">
        <f t="shared" ref="BG370:CD370" si="329">BG319/$Y20</f>
        <v>0</v>
      </c>
      <c r="BH370" s="54">
        <f t="shared" si="329"/>
        <v>0</v>
      </c>
      <c r="BI370" s="54">
        <f t="shared" si="329"/>
        <v>0</v>
      </c>
      <c r="BJ370" s="54">
        <f t="shared" si="329"/>
        <v>0</v>
      </c>
      <c r="BK370" s="54">
        <f t="shared" si="329"/>
        <v>0</v>
      </c>
      <c r="BL370" s="54">
        <f t="shared" si="329"/>
        <v>0</v>
      </c>
      <c r="BM370" s="54">
        <f t="shared" si="329"/>
        <v>0</v>
      </c>
      <c r="BN370" s="54">
        <f t="shared" si="329"/>
        <v>0</v>
      </c>
      <c r="BO370" s="54">
        <f t="shared" si="329"/>
        <v>0</v>
      </c>
      <c r="BP370" s="54">
        <f t="shared" si="329"/>
        <v>0</v>
      </c>
      <c r="BQ370" s="54">
        <f t="shared" si="329"/>
        <v>0</v>
      </c>
      <c r="BR370" s="54">
        <f t="shared" si="329"/>
        <v>0</v>
      </c>
      <c r="BS370" s="54">
        <f t="shared" si="329"/>
        <v>0</v>
      </c>
      <c r="BT370" s="54">
        <f t="shared" si="329"/>
        <v>0</v>
      </c>
      <c r="BU370" s="54">
        <f t="shared" si="329"/>
        <v>0</v>
      </c>
      <c r="BV370" s="54">
        <f t="shared" si="329"/>
        <v>0</v>
      </c>
      <c r="BW370" s="54">
        <f t="shared" si="329"/>
        <v>0</v>
      </c>
      <c r="BX370" s="54">
        <f t="shared" si="329"/>
        <v>0</v>
      </c>
      <c r="BY370" s="54">
        <f t="shared" si="329"/>
        <v>0</v>
      </c>
      <c r="BZ370" s="54">
        <f t="shared" si="329"/>
        <v>0</v>
      </c>
      <c r="CA370" s="54">
        <f t="shared" si="329"/>
        <v>0</v>
      </c>
      <c r="CB370" s="54">
        <f t="shared" si="329"/>
        <v>0</v>
      </c>
      <c r="CC370" s="54">
        <f t="shared" si="329"/>
        <v>0</v>
      </c>
      <c r="CD370" s="54">
        <f t="shared" si="329"/>
        <v>0</v>
      </c>
      <c r="CE370" s="54"/>
      <c r="CF370" s="54">
        <f t="shared" ref="CF370:DC370" si="330">CF319/$Y20</f>
        <v>0</v>
      </c>
      <c r="CG370" s="54">
        <f t="shared" si="330"/>
        <v>0</v>
      </c>
      <c r="CH370" s="54">
        <f t="shared" si="330"/>
        <v>0</v>
      </c>
      <c r="CI370" s="54">
        <f t="shared" si="330"/>
        <v>0</v>
      </c>
      <c r="CJ370" s="54">
        <f t="shared" si="330"/>
        <v>0</v>
      </c>
      <c r="CK370" s="54">
        <f t="shared" si="330"/>
        <v>0</v>
      </c>
      <c r="CL370" s="54">
        <f t="shared" si="330"/>
        <v>0</v>
      </c>
      <c r="CM370" s="54">
        <f t="shared" si="330"/>
        <v>0</v>
      </c>
      <c r="CN370" s="54">
        <f t="shared" si="330"/>
        <v>0</v>
      </c>
      <c r="CO370" s="54">
        <f t="shared" si="330"/>
        <v>0</v>
      </c>
      <c r="CP370" s="54">
        <f t="shared" si="330"/>
        <v>0</v>
      </c>
      <c r="CQ370" s="54">
        <f t="shared" si="330"/>
        <v>0</v>
      </c>
      <c r="CR370" s="54">
        <f t="shared" si="330"/>
        <v>0</v>
      </c>
      <c r="CS370" s="54">
        <f t="shared" si="330"/>
        <v>0</v>
      </c>
      <c r="CT370" s="54">
        <f t="shared" si="330"/>
        <v>0</v>
      </c>
      <c r="CU370" s="54">
        <f t="shared" si="330"/>
        <v>0</v>
      </c>
      <c r="CV370" s="54">
        <f t="shared" si="330"/>
        <v>0</v>
      </c>
      <c r="CW370" s="54">
        <f t="shared" si="330"/>
        <v>0</v>
      </c>
      <c r="CX370" s="54">
        <f t="shared" si="330"/>
        <v>0</v>
      </c>
      <c r="CY370" s="54">
        <f t="shared" si="330"/>
        <v>0</v>
      </c>
      <c r="CZ370" s="54">
        <f t="shared" si="330"/>
        <v>0</v>
      </c>
      <c r="DA370" s="54">
        <f t="shared" si="330"/>
        <v>0</v>
      </c>
      <c r="DB370" s="54">
        <f t="shared" si="330"/>
        <v>0</v>
      </c>
      <c r="DC370" s="54">
        <f t="shared" si="330"/>
        <v>0</v>
      </c>
      <c r="DD370" s="54"/>
      <c r="DE370" s="54"/>
      <c r="DF370" s="54">
        <f t="shared" ref="DF370:EC370" si="331">DF319/$Y20</f>
        <v>0</v>
      </c>
      <c r="DG370" s="54">
        <f t="shared" si="331"/>
        <v>0</v>
      </c>
      <c r="DH370" s="54">
        <f t="shared" si="331"/>
        <v>0</v>
      </c>
      <c r="DI370" s="54">
        <f t="shared" si="331"/>
        <v>0</v>
      </c>
      <c r="DJ370" s="54">
        <f t="shared" si="331"/>
        <v>0</v>
      </c>
      <c r="DK370" s="54">
        <f t="shared" si="331"/>
        <v>0</v>
      </c>
      <c r="DL370" s="54">
        <f t="shared" si="331"/>
        <v>0</v>
      </c>
      <c r="DM370" s="54">
        <f t="shared" si="331"/>
        <v>0</v>
      </c>
      <c r="DN370" s="54">
        <f t="shared" si="331"/>
        <v>0</v>
      </c>
      <c r="DO370" s="54">
        <f t="shared" si="331"/>
        <v>0</v>
      </c>
      <c r="DP370" s="54">
        <f t="shared" si="331"/>
        <v>0</v>
      </c>
      <c r="DQ370" s="54">
        <f t="shared" si="331"/>
        <v>0</v>
      </c>
      <c r="DR370" s="54">
        <f t="shared" si="331"/>
        <v>0</v>
      </c>
      <c r="DS370" s="54">
        <f t="shared" si="331"/>
        <v>0</v>
      </c>
      <c r="DT370" s="54">
        <f t="shared" si="331"/>
        <v>0</v>
      </c>
      <c r="DU370" s="54">
        <f t="shared" si="331"/>
        <v>0</v>
      </c>
      <c r="DV370" s="54">
        <f t="shared" si="331"/>
        <v>0</v>
      </c>
      <c r="DW370" s="54">
        <f t="shared" si="331"/>
        <v>0</v>
      </c>
      <c r="DX370" s="54">
        <f t="shared" si="331"/>
        <v>0</v>
      </c>
      <c r="DY370" s="54">
        <f t="shared" si="331"/>
        <v>0</v>
      </c>
      <c r="DZ370" s="54">
        <f t="shared" si="331"/>
        <v>0</v>
      </c>
      <c r="EA370" s="54">
        <f t="shared" si="331"/>
        <v>0</v>
      </c>
      <c r="EB370" s="54">
        <f t="shared" si="331"/>
        <v>0</v>
      </c>
      <c r="EC370" s="54">
        <f t="shared" si="331"/>
        <v>0</v>
      </c>
      <c r="ED370" s="54"/>
      <c r="EE370" s="54">
        <f t="shared" ref="EE370:FB370" si="332">EE319/$Y20</f>
        <v>0</v>
      </c>
      <c r="EF370" s="54">
        <f t="shared" si="332"/>
        <v>0</v>
      </c>
      <c r="EG370" s="54">
        <f t="shared" si="332"/>
        <v>0</v>
      </c>
      <c r="EH370" s="54">
        <f t="shared" si="332"/>
        <v>0</v>
      </c>
      <c r="EI370" s="54">
        <f t="shared" si="332"/>
        <v>0</v>
      </c>
      <c r="EJ370" s="54">
        <f t="shared" si="332"/>
        <v>0</v>
      </c>
      <c r="EK370" s="54">
        <f t="shared" si="332"/>
        <v>0</v>
      </c>
      <c r="EL370" s="54">
        <f t="shared" si="332"/>
        <v>0</v>
      </c>
      <c r="EM370" s="54">
        <f t="shared" si="332"/>
        <v>0</v>
      </c>
      <c r="EN370" s="54">
        <f t="shared" si="332"/>
        <v>0</v>
      </c>
      <c r="EO370" s="54">
        <f t="shared" si="332"/>
        <v>0</v>
      </c>
      <c r="EP370" s="54">
        <f t="shared" si="332"/>
        <v>0</v>
      </c>
      <c r="EQ370" s="54">
        <f t="shared" si="332"/>
        <v>0</v>
      </c>
      <c r="ER370" s="54">
        <f t="shared" si="332"/>
        <v>0</v>
      </c>
      <c r="ES370" s="54">
        <f t="shared" si="332"/>
        <v>0</v>
      </c>
      <c r="ET370" s="54">
        <f t="shared" si="332"/>
        <v>0</v>
      </c>
      <c r="EU370" s="54">
        <f t="shared" si="332"/>
        <v>0</v>
      </c>
      <c r="EV370" s="54">
        <f t="shared" si="332"/>
        <v>0</v>
      </c>
      <c r="EW370" s="54">
        <f t="shared" si="332"/>
        <v>0</v>
      </c>
      <c r="EX370" s="54">
        <f t="shared" si="332"/>
        <v>0</v>
      </c>
      <c r="EY370" s="54">
        <f t="shared" si="332"/>
        <v>0</v>
      </c>
      <c r="EZ370" s="54">
        <f t="shared" si="332"/>
        <v>0</v>
      </c>
      <c r="FA370" s="54">
        <f t="shared" si="332"/>
        <v>0</v>
      </c>
      <c r="FB370" s="54">
        <f t="shared" si="332"/>
        <v>0</v>
      </c>
      <c r="FC370" s="54"/>
      <c r="FD370" s="54"/>
      <c r="FE370" s="54">
        <f t="shared" ref="FE370:GB370" si="333">FE319/$Y20</f>
        <v>0</v>
      </c>
      <c r="FF370" s="54">
        <f t="shared" si="333"/>
        <v>0</v>
      </c>
      <c r="FG370" s="54">
        <f t="shared" si="333"/>
        <v>0</v>
      </c>
      <c r="FH370" s="54">
        <f t="shared" si="333"/>
        <v>0</v>
      </c>
      <c r="FI370" s="54">
        <f t="shared" si="333"/>
        <v>0</v>
      </c>
      <c r="FJ370" s="54">
        <f t="shared" si="333"/>
        <v>0</v>
      </c>
      <c r="FK370" s="54">
        <f t="shared" si="333"/>
        <v>0</v>
      </c>
      <c r="FL370" s="54">
        <f t="shared" si="333"/>
        <v>0</v>
      </c>
      <c r="FM370" s="54">
        <f t="shared" si="333"/>
        <v>0</v>
      </c>
      <c r="FN370" s="54">
        <f t="shared" si="333"/>
        <v>0</v>
      </c>
      <c r="FO370" s="54">
        <f t="shared" si="333"/>
        <v>0</v>
      </c>
      <c r="FP370" s="54">
        <f t="shared" si="333"/>
        <v>0</v>
      </c>
      <c r="FQ370" s="54">
        <f t="shared" si="333"/>
        <v>0</v>
      </c>
      <c r="FR370" s="54">
        <f t="shared" si="333"/>
        <v>0</v>
      </c>
      <c r="FS370" s="54">
        <f t="shared" si="333"/>
        <v>0</v>
      </c>
      <c r="FT370" s="54">
        <f t="shared" si="333"/>
        <v>0</v>
      </c>
      <c r="FU370" s="54">
        <f t="shared" si="333"/>
        <v>0</v>
      </c>
      <c r="FV370" s="54">
        <f t="shared" si="333"/>
        <v>0</v>
      </c>
      <c r="FW370" s="54">
        <f t="shared" si="333"/>
        <v>0</v>
      </c>
      <c r="FX370" s="54">
        <f t="shared" si="333"/>
        <v>0</v>
      </c>
      <c r="FY370" s="54">
        <f t="shared" si="333"/>
        <v>0</v>
      </c>
      <c r="FZ370" s="54">
        <f t="shared" si="333"/>
        <v>0</v>
      </c>
      <c r="GA370" s="54">
        <f t="shared" si="333"/>
        <v>0</v>
      </c>
      <c r="GB370" s="54">
        <f t="shared" si="333"/>
        <v>0</v>
      </c>
      <c r="GC370" s="54"/>
      <c r="GD370" s="54">
        <f t="shared" ref="GD370:HA370" si="334">GD319/$Y20</f>
        <v>0</v>
      </c>
      <c r="GE370" s="54">
        <f t="shared" si="334"/>
        <v>0</v>
      </c>
      <c r="GF370" s="54">
        <f t="shared" si="334"/>
        <v>0</v>
      </c>
      <c r="GG370" s="54">
        <f t="shared" si="334"/>
        <v>0</v>
      </c>
      <c r="GH370" s="54">
        <f t="shared" si="334"/>
        <v>0</v>
      </c>
      <c r="GI370" s="54">
        <f t="shared" si="334"/>
        <v>0</v>
      </c>
      <c r="GJ370" s="54">
        <f t="shared" si="334"/>
        <v>0</v>
      </c>
      <c r="GK370" s="54">
        <f t="shared" si="334"/>
        <v>0</v>
      </c>
      <c r="GL370" s="54">
        <f t="shared" si="334"/>
        <v>0</v>
      </c>
      <c r="GM370" s="54">
        <f t="shared" si="334"/>
        <v>0</v>
      </c>
      <c r="GN370" s="54">
        <f t="shared" si="334"/>
        <v>0</v>
      </c>
      <c r="GO370" s="54">
        <f t="shared" si="334"/>
        <v>0</v>
      </c>
      <c r="GP370" s="54">
        <f t="shared" si="334"/>
        <v>0</v>
      </c>
      <c r="GQ370" s="54">
        <f t="shared" si="334"/>
        <v>0</v>
      </c>
      <c r="GR370" s="54">
        <f t="shared" si="334"/>
        <v>0</v>
      </c>
      <c r="GS370" s="54">
        <f t="shared" si="334"/>
        <v>0</v>
      </c>
      <c r="GT370" s="54">
        <f t="shared" si="334"/>
        <v>0</v>
      </c>
      <c r="GU370" s="54">
        <f t="shared" si="334"/>
        <v>0</v>
      </c>
      <c r="GV370" s="54">
        <f t="shared" si="334"/>
        <v>0</v>
      </c>
      <c r="GW370" s="54">
        <f t="shared" si="334"/>
        <v>0</v>
      </c>
      <c r="GX370" s="54">
        <f t="shared" si="334"/>
        <v>0</v>
      </c>
      <c r="GY370" s="54">
        <f t="shared" si="334"/>
        <v>0</v>
      </c>
      <c r="GZ370" s="54">
        <f t="shared" si="334"/>
        <v>0</v>
      </c>
      <c r="HA370" s="54">
        <f t="shared" si="334"/>
        <v>0</v>
      </c>
    </row>
    <row r="371" spans="3:210">
      <c r="E371" s="5" t="s">
        <v>222</v>
      </c>
      <c r="F371" s="5"/>
      <c r="G371" s="49"/>
      <c r="H371" s="54">
        <f t="shared" ref="H371:AE371" si="335">H320/$Y21</f>
        <v>0.7958199003543861</v>
      </c>
      <c r="I371" s="54">
        <f t="shared" si="335"/>
        <v>0.7903572791560729</v>
      </c>
      <c r="J371" s="54">
        <f t="shared" si="335"/>
        <v>0.78280837277663962</v>
      </c>
      <c r="K371" s="54">
        <f t="shared" si="335"/>
        <v>0.77500945528751397</v>
      </c>
      <c r="L371" s="54">
        <f t="shared" si="335"/>
        <v>0.79138457663186323</v>
      </c>
      <c r="M371" s="54">
        <f t="shared" si="335"/>
        <v>0.75928147171563409</v>
      </c>
      <c r="N371" s="54">
        <f t="shared" si="335"/>
        <v>0.6097194828148278</v>
      </c>
      <c r="O371" s="54">
        <f t="shared" si="335"/>
        <v>0.26186809767738151</v>
      </c>
      <c r="P371" s="54">
        <f t="shared" si="335"/>
        <v>0</v>
      </c>
      <c r="Q371" s="54">
        <f t="shared" si="335"/>
        <v>0</v>
      </c>
      <c r="R371" s="54">
        <f t="shared" si="335"/>
        <v>0</v>
      </c>
      <c r="S371" s="54">
        <f t="shared" si="335"/>
        <v>0</v>
      </c>
      <c r="T371" s="54">
        <f t="shared" si="335"/>
        <v>0</v>
      </c>
      <c r="U371" s="54">
        <f t="shared" si="335"/>
        <v>0</v>
      </c>
      <c r="V371" s="54">
        <f t="shared" si="335"/>
        <v>0</v>
      </c>
      <c r="W371" s="54">
        <f t="shared" si="335"/>
        <v>0</v>
      </c>
      <c r="X371" s="54">
        <f t="shared" si="335"/>
        <v>0.13743580931400565</v>
      </c>
      <c r="Y371" s="54">
        <f t="shared" si="335"/>
        <v>0.6415607369398918</v>
      </c>
      <c r="Z371" s="54">
        <f t="shared" si="335"/>
        <v>0.78565414504501552</v>
      </c>
      <c r="AA371" s="54">
        <f t="shared" si="335"/>
        <v>1.0082498552517738</v>
      </c>
      <c r="AB371" s="54">
        <f t="shared" si="335"/>
        <v>1.0082498552517738</v>
      </c>
      <c r="AC371" s="54">
        <f t="shared" si="335"/>
        <v>0.96334986981684478</v>
      </c>
      <c r="AD371" s="54">
        <f t="shared" si="335"/>
        <v>0.96255336286380766</v>
      </c>
      <c r="AE371" s="54">
        <f t="shared" si="335"/>
        <v>0.88006596673568571</v>
      </c>
      <c r="AF371" s="54"/>
      <c r="AG371" s="54">
        <f t="shared" ref="AG371:BD371" si="336">AG320/$Y21</f>
        <v>0.8364983886424231</v>
      </c>
      <c r="AH371" s="54">
        <f t="shared" si="336"/>
        <v>0.81567838248289892</v>
      </c>
      <c r="AI371" s="54">
        <f t="shared" si="336"/>
        <v>0.81459591266225928</v>
      </c>
      <c r="AJ371" s="54">
        <f t="shared" si="336"/>
        <v>0.77236509457219826</v>
      </c>
      <c r="AK371" s="54">
        <f t="shared" si="336"/>
        <v>0.70705733445535623</v>
      </c>
      <c r="AL371" s="54">
        <f t="shared" si="336"/>
        <v>0.77236509457219826</v>
      </c>
      <c r="AM371" s="54">
        <f t="shared" si="336"/>
        <v>0.26824016694631148</v>
      </c>
      <c r="AN371" s="54">
        <f t="shared" si="336"/>
        <v>0.13462770605467062</v>
      </c>
      <c r="AO371" s="54">
        <f t="shared" si="336"/>
        <v>0</v>
      </c>
      <c r="AP371" s="54">
        <f t="shared" si="336"/>
        <v>0</v>
      </c>
      <c r="AQ371" s="54">
        <f t="shared" si="336"/>
        <v>0</v>
      </c>
      <c r="AR371" s="54">
        <f t="shared" si="336"/>
        <v>0</v>
      </c>
      <c r="AS371" s="54">
        <f t="shared" si="336"/>
        <v>0</v>
      </c>
      <c r="AT371" s="54">
        <f t="shared" si="336"/>
        <v>0</v>
      </c>
      <c r="AU371" s="54">
        <f t="shared" si="336"/>
        <v>0</v>
      </c>
      <c r="AV371" s="54">
        <f t="shared" si="336"/>
        <v>0</v>
      </c>
      <c r="AW371" s="54">
        <f t="shared" si="336"/>
        <v>0.12134115244541352</v>
      </c>
      <c r="AX371" s="54">
        <f t="shared" si="336"/>
        <v>0.42173302876884444</v>
      </c>
      <c r="AY371" s="54">
        <f t="shared" si="336"/>
        <v>0.75384395211298105</v>
      </c>
      <c r="AZ371" s="54">
        <f t="shared" si="336"/>
        <v>0.68187527561145989</v>
      </c>
      <c r="BA371" s="54">
        <f t="shared" si="336"/>
        <v>1.0082498552517747</v>
      </c>
      <c r="BB371" s="54">
        <f t="shared" si="336"/>
        <v>0.8116895176912351</v>
      </c>
      <c r="BC371" s="54">
        <f t="shared" si="336"/>
        <v>0.70068526518642604</v>
      </c>
      <c r="BD371" s="54">
        <f t="shared" si="336"/>
        <v>0.8116895176912351</v>
      </c>
      <c r="BE371" s="54"/>
      <c r="BF371" s="54"/>
      <c r="BG371" s="54">
        <f t="shared" ref="BG371:CD371" si="337">BG320/$Y21</f>
        <v>0.50412492762588668</v>
      </c>
      <c r="BH371" s="54">
        <f t="shared" si="337"/>
        <v>0.15873363176427058</v>
      </c>
      <c r="BI371" s="54">
        <f t="shared" si="337"/>
        <v>0.37490523705368606</v>
      </c>
      <c r="BJ371" s="54">
        <f t="shared" si="337"/>
        <v>0.17661799588345953</v>
      </c>
      <c r="BK371" s="54">
        <f t="shared" si="337"/>
        <v>0.18669800568939879</v>
      </c>
      <c r="BL371" s="54">
        <f t="shared" si="337"/>
        <v>0.44856610336678043</v>
      </c>
      <c r="BM371" s="54">
        <f t="shared" si="337"/>
        <v>0.20286346052249121</v>
      </c>
      <c r="BN371" s="54">
        <f t="shared" si="337"/>
        <v>0.26186809767738228</v>
      </c>
      <c r="BO371" s="54">
        <f t="shared" si="337"/>
        <v>4.5696492387966262E-2</v>
      </c>
      <c r="BP371" s="54">
        <f t="shared" si="337"/>
        <v>0</v>
      </c>
      <c r="BQ371" s="54">
        <f t="shared" si="337"/>
        <v>0</v>
      </c>
      <c r="BR371" s="54">
        <f t="shared" si="337"/>
        <v>0</v>
      </c>
      <c r="BS371" s="54">
        <f t="shared" si="337"/>
        <v>0</v>
      </c>
      <c r="BT371" s="54">
        <f t="shared" si="337"/>
        <v>0</v>
      </c>
      <c r="BU371" s="54">
        <f t="shared" si="337"/>
        <v>0</v>
      </c>
      <c r="BV371" s="54">
        <f t="shared" si="337"/>
        <v>0</v>
      </c>
      <c r="BW371" s="54">
        <f t="shared" si="337"/>
        <v>0.24225682994850503</v>
      </c>
      <c r="BX371" s="54">
        <f t="shared" si="337"/>
        <v>0.30756459006534853</v>
      </c>
      <c r="BY371" s="54">
        <f t="shared" si="337"/>
        <v>0.32752011187078317</v>
      </c>
      <c r="BZ371" s="54">
        <f t="shared" si="337"/>
        <v>0.34110279114419823</v>
      </c>
      <c r="CA371" s="54">
        <f t="shared" si="337"/>
        <v>0.61512918013069551</v>
      </c>
      <c r="CB371" s="54">
        <f t="shared" si="337"/>
        <v>0.30756459006534792</v>
      </c>
      <c r="CC371" s="54">
        <f t="shared" si="337"/>
        <v>0.30756459006534798</v>
      </c>
      <c r="CD371" s="54">
        <f t="shared" si="337"/>
        <v>0.52373619535476301</v>
      </c>
      <c r="CE371" s="54"/>
      <c r="CF371" s="54">
        <f t="shared" ref="CF371:DC371" si="338">CF320/$Y21</f>
        <v>0.29110989591527475</v>
      </c>
      <c r="CG371" s="54">
        <f t="shared" si="338"/>
        <v>0.47494665320954227</v>
      </c>
      <c r="CH371" s="54">
        <f t="shared" si="338"/>
        <v>0.25877504792012723</v>
      </c>
      <c r="CI371" s="54">
        <f t="shared" si="338"/>
        <v>0.56633963798547482</v>
      </c>
      <c r="CJ371" s="54">
        <f t="shared" si="338"/>
        <v>0.30447154030809354</v>
      </c>
      <c r="CK371" s="54">
        <f t="shared" si="338"/>
        <v>0.71720348315804772</v>
      </c>
      <c r="CL371" s="54">
        <f t="shared" si="338"/>
        <v>0.25877504792012723</v>
      </c>
      <c r="CM371" s="54">
        <f t="shared" si="338"/>
        <v>0.26186809767738123</v>
      </c>
      <c r="CN371" s="54">
        <f t="shared" si="338"/>
        <v>0</v>
      </c>
      <c r="CO371" s="54">
        <f t="shared" si="338"/>
        <v>0</v>
      </c>
      <c r="CP371" s="54">
        <f t="shared" si="338"/>
        <v>0</v>
      </c>
      <c r="CQ371" s="54">
        <f t="shared" si="338"/>
        <v>0</v>
      </c>
      <c r="CR371" s="54">
        <f t="shared" si="338"/>
        <v>0</v>
      </c>
      <c r="CS371" s="54">
        <f t="shared" si="338"/>
        <v>0</v>
      </c>
      <c r="CT371" s="54">
        <f t="shared" si="338"/>
        <v>0</v>
      </c>
      <c r="CU371" s="54">
        <f t="shared" si="338"/>
        <v>0</v>
      </c>
      <c r="CV371" s="54">
        <f t="shared" si="338"/>
        <v>0.26186809767738123</v>
      </c>
      <c r="CW371" s="54">
        <f t="shared" si="338"/>
        <v>0.24225682994850548</v>
      </c>
      <c r="CX371" s="54">
        <f t="shared" si="338"/>
        <v>0.26186809767738123</v>
      </c>
      <c r="CY371" s="54">
        <f t="shared" si="338"/>
        <v>0.33939690578805271</v>
      </c>
      <c r="CZ371" s="54">
        <f t="shared" si="338"/>
        <v>0.61512918013069706</v>
      </c>
      <c r="DA371" s="54">
        <f t="shared" si="338"/>
        <v>0.35584708353318695</v>
      </c>
      <c r="DB371" s="54">
        <f t="shared" si="338"/>
        <v>0.5694326877427297</v>
      </c>
      <c r="DC371" s="54">
        <f t="shared" si="338"/>
        <v>0.32909420038334825</v>
      </c>
      <c r="DD371" s="54"/>
      <c r="DE371" s="54"/>
      <c r="DF371" s="54">
        <f t="shared" ref="DF371:EC371" si="339">DF320/$Y21</f>
        <v>0.30756459006534809</v>
      </c>
      <c r="DG371" s="54">
        <f t="shared" si="339"/>
        <v>0.27035290992018995</v>
      </c>
      <c r="DH371" s="54">
        <f t="shared" si="339"/>
        <v>0.49876681522337124</v>
      </c>
      <c r="DI371" s="54">
        <f t="shared" si="339"/>
        <v>0.23689871754599029</v>
      </c>
      <c r="DJ371" s="54">
        <f t="shared" si="339"/>
        <v>0.30756459006534809</v>
      </c>
      <c r="DK371" s="54">
        <f t="shared" si="339"/>
        <v>0.52373619535476257</v>
      </c>
      <c r="DL371" s="54">
        <f t="shared" si="339"/>
        <v>0.36844001072429311</v>
      </c>
      <c r="DM371" s="54">
        <f t="shared" si="339"/>
        <v>0.45842843523792071</v>
      </c>
      <c r="DN371" s="54">
        <f t="shared" si="339"/>
        <v>4.5696492387966164E-2</v>
      </c>
      <c r="DO371" s="54">
        <f t="shared" si="339"/>
        <v>0</v>
      </c>
      <c r="DP371" s="54">
        <f t="shared" si="339"/>
        <v>0</v>
      </c>
      <c r="DQ371" s="54">
        <f t="shared" si="339"/>
        <v>0</v>
      </c>
      <c r="DR371" s="54">
        <f t="shared" si="339"/>
        <v>0</v>
      </c>
      <c r="DS371" s="54">
        <f t="shared" si="339"/>
        <v>0</v>
      </c>
      <c r="DT371" s="54">
        <f t="shared" si="339"/>
        <v>0</v>
      </c>
      <c r="DU371" s="54">
        <f t="shared" si="339"/>
        <v>0</v>
      </c>
      <c r="DV371" s="54">
        <f t="shared" si="339"/>
        <v>4.5696492387966164E-2</v>
      </c>
      <c r="DW371" s="54">
        <f t="shared" si="339"/>
        <v>0.50412492762588679</v>
      </c>
      <c r="DX371" s="54">
        <f t="shared" si="339"/>
        <v>0.40447943602145814</v>
      </c>
      <c r="DY371" s="54">
        <f t="shared" si="339"/>
        <v>0.61512918013069517</v>
      </c>
      <c r="DZ371" s="54">
        <f t="shared" si="339"/>
        <v>0.39569356081850082</v>
      </c>
      <c r="EA371" s="54">
        <f t="shared" si="339"/>
        <v>0.3647808143684384</v>
      </c>
      <c r="EB371" s="54">
        <f t="shared" si="339"/>
        <v>0.41021441910454792</v>
      </c>
      <c r="EC371" s="54">
        <f t="shared" si="339"/>
        <v>0.52373619535476257</v>
      </c>
      <c r="ED371" s="54"/>
      <c r="EE371" s="54">
        <f t="shared" ref="EE371:FB371" si="340">EE320/$Y21</f>
        <v>0.329469986258008</v>
      </c>
      <c r="EF371" s="54">
        <f t="shared" si="340"/>
        <v>0.47320645221060798</v>
      </c>
      <c r="EG371" s="54">
        <f t="shared" si="340"/>
        <v>0.25703484692119294</v>
      </c>
      <c r="EH371" s="54">
        <f t="shared" si="340"/>
        <v>0.56459943698654025</v>
      </c>
      <c r="EI371" s="54">
        <f t="shared" si="340"/>
        <v>0.30756459006534748</v>
      </c>
      <c r="EJ371" s="54">
        <f t="shared" si="340"/>
        <v>0.52373619535476379</v>
      </c>
      <c r="EK371" s="54">
        <f t="shared" si="340"/>
        <v>0.30756459006534748</v>
      </c>
      <c r="EL371" s="54">
        <f t="shared" si="340"/>
        <v>0.13089592607920178</v>
      </c>
      <c r="EM371" s="54">
        <f t="shared" si="340"/>
        <v>0</v>
      </c>
      <c r="EN371" s="54">
        <f t="shared" si="340"/>
        <v>0</v>
      </c>
      <c r="EO371" s="54">
        <f t="shared" si="340"/>
        <v>0</v>
      </c>
      <c r="EP371" s="54">
        <f t="shared" si="340"/>
        <v>0</v>
      </c>
      <c r="EQ371" s="54">
        <f t="shared" si="340"/>
        <v>0</v>
      </c>
      <c r="ER371" s="54">
        <f t="shared" si="340"/>
        <v>0</v>
      </c>
      <c r="ES371" s="54">
        <f t="shared" si="340"/>
        <v>0</v>
      </c>
      <c r="ET371" s="54">
        <f t="shared" si="340"/>
        <v>0</v>
      </c>
      <c r="EU371" s="54">
        <f t="shared" si="340"/>
        <v>0</v>
      </c>
      <c r="EV371" s="54">
        <f t="shared" si="340"/>
        <v>0.45842843523792132</v>
      </c>
      <c r="EW371" s="54">
        <f t="shared" si="340"/>
        <v>0.25703484692119294</v>
      </c>
      <c r="EX371" s="54">
        <f t="shared" si="340"/>
        <v>0.56459943698654025</v>
      </c>
      <c r="EY371" s="54">
        <f t="shared" si="340"/>
        <v>0.30273133930915908</v>
      </c>
      <c r="EZ371" s="54">
        <f t="shared" si="340"/>
        <v>0.51890294459857411</v>
      </c>
      <c r="FA371" s="54">
        <f t="shared" si="340"/>
        <v>0.37516647864597408</v>
      </c>
      <c r="FB371" s="54">
        <f t="shared" si="340"/>
        <v>0.78789842149592881</v>
      </c>
      <c r="FC371" s="54"/>
      <c r="FD371" s="54"/>
      <c r="FE371" s="54">
        <f t="shared" ref="FE371:GB371" si="341">FE320/$Y21</f>
        <v>0.83962540840448674</v>
      </c>
      <c r="FF371" s="54">
        <f t="shared" si="341"/>
        <v>0.53938957065083726</v>
      </c>
      <c r="FG371" s="54">
        <f t="shared" si="341"/>
        <v>0.65039382315564487</v>
      </c>
      <c r="FH371" s="54">
        <f t="shared" si="341"/>
        <v>0.58508606303880317</v>
      </c>
      <c r="FI371" s="54">
        <f t="shared" si="341"/>
        <v>0.55932119133247571</v>
      </c>
      <c r="FJ371" s="54">
        <f t="shared" si="341"/>
        <v>0.80125766832821799</v>
      </c>
      <c r="FK371" s="54">
        <f t="shared" si="341"/>
        <v>0.34282923309029822</v>
      </c>
      <c r="FL371" s="54">
        <f t="shared" si="341"/>
        <v>0</v>
      </c>
      <c r="FM371" s="54">
        <f t="shared" si="341"/>
        <v>0</v>
      </c>
      <c r="FN371" s="54">
        <f t="shared" si="341"/>
        <v>0</v>
      </c>
      <c r="FO371" s="54">
        <f t="shared" si="341"/>
        <v>0</v>
      </c>
      <c r="FP371" s="54">
        <f t="shared" si="341"/>
        <v>0</v>
      </c>
      <c r="FQ371" s="54">
        <f t="shared" si="341"/>
        <v>0</v>
      </c>
      <c r="FR371" s="54">
        <f t="shared" si="341"/>
        <v>0</v>
      </c>
      <c r="FS371" s="54">
        <f t="shared" si="341"/>
        <v>0</v>
      </c>
      <c r="FT371" s="54">
        <f t="shared" si="341"/>
        <v>0</v>
      </c>
      <c r="FU371" s="54">
        <f t="shared" si="341"/>
        <v>4.5696492387966331E-2</v>
      </c>
      <c r="FV371" s="54">
        <f t="shared" si="341"/>
        <v>0.50412492762588712</v>
      </c>
      <c r="FW371" s="54">
        <f t="shared" si="341"/>
        <v>0.81168951769123387</v>
      </c>
      <c r="FX371" s="54">
        <f t="shared" si="341"/>
        <v>0.96255336286380666</v>
      </c>
      <c r="FY371" s="54">
        <f t="shared" si="341"/>
        <v>0.87647312373667241</v>
      </c>
      <c r="FZ371" s="54">
        <f t="shared" si="341"/>
        <v>0.67991278617613327</v>
      </c>
      <c r="GA371" s="54">
        <f t="shared" si="341"/>
        <v>0.83962540840448674</v>
      </c>
      <c r="GB371" s="54">
        <f t="shared" si="341"/>
        <v>0.59736857845598135</v>
      </c>
      <c r="GC371" s="54"/>
      <c r="GD371" s="54">
        <f t="shared" ref="GD371:HA371" si="342">GD320/$Y21</f>
        <v>0.84458041132464556</v>
      </c>
      <c r="GE371" s="54">
        <f t="shared" si="342"/>
        <v>0.74305445614459809</v>
      </c>
      <c r="GF371" s="54">
        <f t="shared" si="342"/>
        <v>0.59219061097202474</v>
      </c>
      <c r="GG371" s="54">
        <f t="shared" si="342"/>
        <v>0.81168951769123432</v>
      </c>
      <c r="GH371" s="54">
        <f t="shared" si="342"/>
        <v>0.96255336286380777</v>
      </c>
      <c r="GI371" s="54">
        <f t="shared" si="342"/>
        <v>0.80677221107713615</v>
      </c>
      <c r="GJ371" s="54">
        <f t="shared" si="342"/>
        <v>0.30264728345124903</v>
      </c>
      <c r="GK371" s="54">
        <f t="shared" si="342"/>
        <v>0</v>
      </c>
      <c r="GL371" s="54">
        <f t="shared" si="342"/>
        <v>0</v>
      </c>
      <c r="GM371" s="54">
        <f t="shared" si="342"/>
        <v>0</v>
      </c>
      <c r="GN371" s="54">
        <f t="shared" si="342"/>
        <v>0</v>
      </c>
      <c r="GO371" s="54">
        <f t="shared" si="342"/>
        <v>0</v>
      </c>
      <c r="GP371" s="54">
        <f t="shared" si="342"/>
        <v>0</v>
      </c>
      <c r="GQ371" s="54">
        <f t="shared" si="342"/>
        <v>0</v>
      </c>
      <c r="GR371" s="54">
        <f t="shared" si="342"/>
        <v>0</v>
      </c>
      <c r="GS371" s="54">
        <f t="shared" si="342"/>
        <v>0</v>
      </c>
      <c r="GT371" s="54">
        <f t="shared" si="342"/>
        <v>0</v>
      </c>
      <c r="GU371" s="54">
        <f t="shared" si="342"/>
        <v>9.5008579600436349E-2</v>
      </c>
      <c r="GV371" s="54">
        <f t="shared" si="342"/>
        <v>0.4725405449222505</v>
      </c>
      <c r="GW371" s="54">
        <f t="shared" si="342"/>
        <v>0.82529087733186945</v>
      </c>
      <c r="GX371" s="54">
        <f t="shared" si="342"/>
        <v>0.62873053977133031</v>
      </c>
      <c r="GY371" s="54">
        <f t="shared" si="342"/>
        <v>0.82529087733186945</v>
      </c>
      <c r="GZ371" s="54">
        <f t="shared" si="342"/>
        <v>0.58271231364726361</v>
      </c>
      <c r="HA371" s="54">
        <f t="shared" si="342"/>
        <v>0.59406654441011875</v>
      </c>
    </row>
    <row r="372" spans="3:210">
      <c r="E372" s="5" t="s">
        <v>223</v>
      </c>
      <c r="F372" s="5"/>
      <c r="G372" s="49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</row>
    <row r="373" spans="3:210">
      <c r="E373" s="5" t="s">
        <v>224</v>
      </c>
      <c r="F373" s="5"/>
      <c r="G373" s="49"/>
      <c r="H373" s="54">
        <f t="shared" ref="H373:AE373" si="343">H318/$Y23</f>
        <v>0</v>
      </c>
      <c r="I373" s="54">
        <f t="shared" si="343"/>
        <v>0</v>
      </c>
      <c r="J373" s="54">
        <f t="shared" si="343"/>
        <v>0</v>
      </c>
      <c r="K373" s="54">
        <f t="shared" si="343"/>
        <v>0</v>
      </c>
      <c r="L373" s="54">
        <f t="shared" si="343"/>
        <v>8.2340430595758362E-4</v>
      </c>
      <c r="M373" s="54">
        <f t="shared" si="343"/>
        <v>9.0668255466946675E-3</v>
      </c>
      <c r="N373" s="54">
        <f t="shared" si="343"/>
        <v>4.0631438790165522E-2</v>
      </c>
      <c r="O373" s="54">
        <f t="shared" si="343"/>
        <v>9.7294409366426832E-2</v>
      </c>
      <c r="P373" s="54">
        <f t="shared" si="343"/>
        <v>0.15345095815998086</v>
      </c>
      <c r="Q373" s="54">
        <f t="shared" si="343"/>
        <v>0.20323268830917576</v>
      </c>
      <c r="R373" s="54">
        <f t="shared" si="343"/>
        <v>0.23411738341845625</v>
      </c>
      <c r="S373" s="54">
        <f t="shared" si="343"/>
        <v>0.23302529422222876</v>
      </c>
      <c r="T373" s="54">
        <f t="shared" si="343"/>
        <v>0.24236408702259954</v>
      </c>
      <c r="U373" s="54">
        <f t="shared" si="343"/>
        <v>0.21211663932322633</v>
      </c>
      <c r="V373" s="54">
        <f t="shared" si="343"/>
        <v>0.18026880500868558</v>
      </c>
      <c r="W373" s="54">
        <f t="shared" si="343"/>
        <v>0.12696978801496417</v>
      </c>
      <c r="X373" s="54">
        <f t="shared" si="343"/>
        <v>6.8300824488312123E-2</v>
      </c>
      <c r="Y373" s="54">
        <f t="shared" si="343"/>
        <v>2.3963128503221222E-2</v>
      </c>
      <c r="Z373" s="54">
        <f t="shared" si="343"/>
        <v>4.6009356777083291E-3</v>
      </c>
      <c r="AA373" s="54">
        <f t="shared" si="343"/>
        <v>0</v>
      </c>
      <c r="AB373" s="54">
        <f t="shared" si="343"/>
        <v>0</v>
      </c>
      <c r="AC373" s="54">
        <f t="shared" si="343"/>
        <v>0</v>
      </c>
      <c r="AD373" s="54">
        <f t="shared" si="343"/>
        <v>0</v>
      </c>
      <c r="AE373" s="54">
        <f t="shared" si="343"/>
        <v>0</v>
      </c>
      <c r="AF373" s="54"/>
      <c r="AG373" s="54">
        <f t="shared" ref="AG373:BD373" si="344">AG318/$Y23</f>
        <v>0</v>
      </c>
      <c r="AH373" s="54">
        <f t="shared" si="344"/>
        <v>0</v>
      </c>
      <c r="AI373" s="54">
        <f t="shared" si="344"/>
        <v>0</v>
      </c>
      <c r="AJ373" s="54">
        <f t="shared" si="344"/>
        <v>0</v>
      </c>
      <c r="AK373" s="54">
        <f t="shared" si="344"/>
        <v>8.0699248892540166E-4</v>
      </c>
      <c r="AL373" s="54">
        <f t="shared" si="344"/>
        <v>9.4977529710540253E-3</v>
      </c>
      <c r="AM373" s="54">
        <f t="shared" si="344"/>
        <v>4.0969991130086654E-2</v>
      </c>
      <c r="AN373" s="54">
        <f t="shared" si="344"/>
        <v>9.6304542344857358E-2</v>
      </c>
      <c r="AO373" s="54">
        <f t="shared" si="344"/>
        <v>0.14455528441947862</v>
      </c>
      <c r="AP373" s="54">
        <f t="shared" si="344"/>
        <v>0.18689026981758483</v>
      </c>
      <c r="AQ373" s="54">
        <f t="shared" si="344"/>
        <v>0.21632275357404573</v>
      </c>
      <c r="AR373" s="54">
        <f t="shared" si="344"/>
        <v>0.22817208547128298</v>
      </c>
      <c r="AS373" s="54">
        <f t="shared" si="344"/>
        <v>0.20851541775730695</v>
      </c>
      <c r="AT373" s="54">
        <f t="shared" si="344"/>
        <v>0.19685224275612151</v>
      </c>
      <c r="AU373" s="54">
        <f t="shared" si="344"/>
        <v>0.16237289080773323</v>
      </c>
      <c r="AV373" s="54">
        <f t="shared" si="344"/>
        <v>0.11383423857146253</v>
      </c>
      <c r="AW373" s="54">
        <f t="shared" si="344"/>
        <v>6.090050173397115E-2</v>
      </c>
      <c r="AX373" s="54">
        <f t="shared" si="344"/>
        <v>2.1026351072576326E-2</v>
      </c>
      <c r="AY373" s="54">
        <f t="shared" si="344"/>
        <v>3.6842184691963271E-3</v>
      </c>
      <c r="AZ373" s="54">
        <f t="shared" si="344"/>
        <v>0</v>
      </c>
      <c r="BA373" s="54">
        <f t="shared" si="344"/>
        <v>0</v>
      </c>
      <c r="BB373" s="54">
        <f t="shared" si="344"/>
        <v>0</v>
      </c>
      <c r="BC373" s="54">
        <f t="shared" si="344"/>
        <v>0</v>
      </c>
      <c r="BD373" s="54">
        <f t="shared" si="344"/>
        <v>0</v>
      </c>
      <c r="BE373" s="54"/>
      <c r="BF373" s="54"/>
      <c r="BG373" s="54">
        <f t="shared" ref="BG373:CD373" si="345">BG318/$Y23</f>
        <v>0</v>
      </c>
      <c r="BH373" s="54">
        <f t="shared" si="345"/>
        <v>0</v>
      </c>
      <c r="BI373" s="54">
        <f t="shared" si="345"/>
        <v>0</v>
      </c>
      <c r="BJ373" s="54">
        <f t="shared" si="345"/>
        <v>0</v>
      </c>
      <c r="BK373" s="54">
        <f t="shared" si="345"/>
        <v>0</v>
      </c>
      <c r="BL373" s="54">
        <f t="shared" si="345"/>
        <v>6.0911286642306608E-4</v>
      </c>
      <c r="BM373" s="54">
        <f t="shared" si="345"/>
        <v>1.2264316413622255E-2</v>
      </c>
      <c r="BN373" s="54">
        <f t="shared" si="345"/>
        <v>5.8511878992201186E-2</v>
      </c>
      <c r="BO373" s="54">
        <f t="shared" si="345"/>
        <v>0.13215123310655366</v>
      </c>
      <c r="BP373" s="54">
        <f t="shared" si="345"/>
        <v>0.200716522303613</v>
      </c>
      <c r="BQ373" s="54">
        <f t="shared" si="345"/>
        <v>0.23702227503315296</v>
      </c>
      <c r="BR373" s="54">
        <f t="shared" si="345"/>
        <v>0.2477973362783692</v>
      </c>
      <c r="BS373" s="54">
        <f t="shared" si="345"/>
        <v>0.22347596125478808</v>
      </c>
      <c r="BT373" s="54">
        <f t="shared" si="345"/>
        <v>0.18685088145670725</v>
      </c>
      <c r="BU373" s="54">
        <f t="shared" si="345"/>
        <v>0.13212216074495398</v>
      </c>
      <c r="BV373" s="54">
        <f t="shared" si="345"/>
        <v>6.6375483895907764E-2</v>
      </c>
      <c r="BW373" s="54">
        <f t="shared" si="345"/>
        <v>1.1848394079120916E-2</v>
      </c>
      <c r="BX373" s="54">
        <f t="shared" si="345"/>
        <v>4.4077451457866191E-4</v>
      </c>
      <c r="BY373" s="54">
        <f t="shared" si="345"/>
        <v>0</v>
      </c>
      <c r="BZ373" s="54">
        <f t="shared" si="345"/>
        <v>0</v>
      </c>
      <c r="CA373" s="54">
        <f t="shared" si="345"/>
        <v>0</v>
      </c>
      <c r="CB373" s="54">
        <f t="shared" si="345"/>
        <v>0</v>
      </c>
      <c r="CC373" s="54">
        <f t="shared" si="345"/>
        <v>0</v>
      </c>
      <c r="CD373" s="54">
        <f t="shared" si="345"/>
        <v>0</v>
      </c>
      <c r="CE373" s="54"/>
      <c r="CF373" s="54">
        <f t="shared" ref="CF373:DC373" si="346">CF318/$Y23</f>
        <v>0</v>
      </c>
      <c r="CG373" s="54">
        <f t="shared" si="346"/>
        <v>0</v>
      </c>
      <c r="CH373" s="54">
        <f t="shared" si="346"/>
        <v>0</v>
      </c>
      <c r="CI373" s="54">
        <f t="shared" si="346"/>
        <v>0</v>
      </c>
      <c r="CJ373" s="54">
        <f t="shared" si="346"/>
        <v>0</v>
      </c>
      <c r="CK373" s="54">
        <f t="shared" si="346"/>
        <v>8.9092721031857247E-4</v>
      </c>
      <c r="CL373" s="54">
        <f t="shared" si="346"/>
        <v>1.3848760120815116E-2</v>
      </c>
      <c r="CM373" s="54">
        <f t="shared" si="346"/>
        <v>6.962877494074482E-2</v>
      </c>
      <c r="CN373" s="54">
        <f t="shared" si="346"/>
        <v>0.15191199863141949</v>
      </c>
      <c r="CO373" s="54">
        <f t="shared" si="346"/>
        <v>0.22705326845874577</v>
      </c>
      <c r="CP373" s="54">
        <f t="shared" si="346"/>
        <v>0.26513196633682107</v>
      </c>
      <c r="CQ373" s="54">
        <f t="shared" si="346"/>
        <v>0.26065013355985917</v>
      </c>
      <c r="CR373" s="54">
        <f t="shared" si="346"/>
        <v>0.24726465558840985</v>
      </c>
      <c r="CS373" s="54">
        <f t="shared" si="346"/>
        <v>0.20724467420995799</v>
      </c>
      <c r="CT373" s="54">
        <f t="shared" si="346"/>
        <v>0.14880031812211703</v>
      </c>
      <c r="CU373" s="54">
        <f t="shared" si="346"/>
        <v>6.9745064387144382E-2</v>
      </c>
      <c r="CV373" s="54">
        <f t="shared" si="346"/>
        <v>1.4791736236578628E-2</v>
      </c>
      <c r="CW373" s="54">
        <f t="shared" si="346"/>
        <v>1.4161053553484625E-4</v>
      </c>
      <c r="CX373" s="54">
        <f t="shared" si="346"/>
        <v>0</v>
      </c>
      <c r="CY373" s="54">
        <f t="shared" si="346"/>
        <v>0</v>
      </c>
      <c r="CZ373" s="54">
        <f t="shared" si="346"/>
        <v>0</v>
      </c>
      <c r="DA373" s="54">
        <f t="shared" si="346"/>
        <v>0</v>
      </c>
      <c r="DB373" s="54">
        <f t="shared" si="346"/>
        <v>0</v>
      </c>
      <c r="DC373" s="54">
        <f t="shared" si="346"/>
        <v>0</v>
      </c>
      <c r="DD373" s="54"/>
      <c r="DE373" s="54"/>
      <c r="DF373" s="54">
        <f t="shared" ref="DF373:EC373" si="347">DF318/$Y23</f>
        <v>0</v>
      </c>
      <c r="DG373" s="54">
        <f t="shared" si="347"/>
        <v>0</v>
      </c>
      <c r="DH373" s="54">
        <f t="shared" si="347"/>
        <v>0</v>
      </c>
      <c r="DI373" s="54">
        <f t="shared" si="347"/>
        <v>0</v>
      </c>
      <c r="DJ373" s="54">
        <f t="shared" si="347"/>
        <v>0</v>
      </c>
      <c r="DK373" s="54">
        <f t="shared" si="347"/>
        <v>0</v>
      </c>
      <c r="DL373" s="54">
        <f t="shared" si="347"/>
        <v>3.765339736241117E-3</v>
      </c>
      <c r="DM373" s="54">
        <f t="shared" si="347"/>
        <v>2.9083146508204601E-2</v>
      </c>
      <c r="DN373" s="54">
        <f t="shared" si="347"/>
        <v>9.922819032187602E-2</v>
      </c>
      <c r="DO373" s="54">
        <f t="shared" si="347"/>
        <v>0.18556794627384873</v>
      </c>
      <c r="DP373" s="54">
        <f t="shared" si="347"/>
        <v>0.24979582668383085</v>
      </c>
      <c r="DQ373" s="54">
        <f t="shared" si="347"/>
        <v>0.27746099220045445</v>
      </c>
      <c r="DR373" s="54">
        <f t="shared" si="347"/>
        <v>0.27078888521328476</v>
      </c>
      <c r="DS373" s="54">
        <f t="shared" si="347"/>
        <v>0.23533185787883773</v>
      </c>
      <c r="DT373" s="54">
        <f t="shared" si="347"/>
        <v>0.17200990976903244</v>
      </c>
      <c r="DU373" s="54">
        <f t="shared" si="347"/>
        <v>8.4702325521218619E-2</v>
      </c>
      <c r="DV373" s="54">
        <f t="shared" si="347"/>
        <v>2.3289775095843596E-2</v>
      </c>
      <c r="DW373" s="54">
        <f t="shared" si="347"/>
        <v>1.3537404506261635E-3</v>
      </c>
      <c r="DX373" s="54">
        <f t="shared" si="347"/>
        <v>0</v>
      </c>
      <c r="DY373" s="54">
        <f t="shared" si="347"/>
        <v>0</v>
      </c>
      <c r="DZ373" s="54">
        <f t="shared" si="347"/>
        <v>0</v>
      </c>
      <c r="EA373" s="54">
        <f t="shared" si="347"/>
        <v>0</v>
      </c>
      <c r="EB373" s="54">
        <f t="shared" si="347"/>
        <v>0</v>
      </c>
      <c r="EC373" s="54">
        <f t="shared" si="347"/>
        <v>0</v>
      </c>
      <c r="ED373" s="54"/>
      <c r="EE373" s="54">
        <f t="shared" ref="EE373:FB373" si="348">EE318/$Y23</f>
        <v>0</v>
      </c>
      <c r="EF373" s="54">
        <f t="shared" si="348"/>
        <v>0</v>
      </c>
      <c r="EG373" s="54">
        <f t="shared" si="348"/>
        <v>0</v>
      </c>
      <c r="EH373" s="54">
        <f t="shared" si="348"/>
        <v>0</v>
      </c>
      <c r="EI373" s="54">
        <f t="shared" si="348"/>
        <v>0</v>
      </c>
      <c r="EJ373" s="54">
        <f t="shared" si="348"/>
        <v>0</v>
      </c>
      <c r="EK373" s="54">
        <f t="shared" si="348"/>
        <v>3.3442594021010812E-3</v>
      </c>
      <c r="EL373" s="54">
        <f t="shared" si="348"/>
        <v>2.4653362636689113E-2</v>
      </c>
      <c r="EM373" s="54">
        <f t="shared" si="348"/>
        <v>7.8842837931671156E-2</v>
      </c>
      <c r="EN373" s="54">
        <f t="shared" si="348"/>
        <v>0.14995899240459043</v>
      </c>
      <c r="EO373" s="54">
        <f t="shared" si="348"/>
        <v>0.20588577575969302</v>
      </c>
      <c r="EP373" s="54">
        <f t="shared" si="348"/>
        <v>0.23623779017901503</v>
      </c>
      <c r="EQ373" s="54">
        <f t="shared" si="348"/>
        <v>0.22817114765316751</v>
      </c>
      <c r="ER373" s="54">
        <f t="shared" si="348"/>
        <v>0.20651786516996148</v>
      </c>
      <c r="ES373" s="54">
        <f t="shared" si="348"/>
        <v>0.1432648466916914</v>
      </c>
      <c r="ET373" s="54">
        <f t="shared" si="348"/>
        <v>7.4231586254685442E-2</v>
      </c>
      <c r="EU373" s="54">
        <f t="shared" si="348"/>
        <v>1.6931368268517412E-2</v>
      </c>
      <c r="EV373" s="54">
        <f t="shared" si="348"/>
        <v>1.1605499187044622E-3</v>
      </c>
      <c r="EW373" s="54">
        <f t="shared" si="348"/>
        <v>0</v>
      </c>
      <c r="EX373" s="54">
        <f t="shared" si="348"/>
        <v>0</v>
      </c>
      <c r="EY373" s="54">
        <f t="shared" si="348"/>
        <v>0</v>
      </c>
      <c r="EZ373" s="54">
        <f t="shared" si="348"/>
        <v>0</v>
      </c>
      <c r="FA373" s="54">
        <f t="shared" si="348"/>
        <v>0</v>
      </c>
      <c r="FB373" s="54">
        <f t="shared" si="348"/>
        <v>0</v>
      </c>
      <c r="FC373" s="54"/>
      <c r="FD373" s="54"/>
      <c r="FE373" s="54">
        <f t="shared" ref="FE373:GB373" si="349">FE318/$Y23</f>
        <v>0</v>
      </c>
      <c r="FF373" s="54">
        <f t="shared" si="349"/>
        <v>0</v>
      </c>
      <c r="FG373" s="54">
        <f t="shared" si="349"/>
        <v>0</v>
      </c>
      <c r="FH373" s="54">
        <f t="shared" si="349"/>
        <v>0</v>
      </c>
      <c r="FI373" s="54">
        <f t="shared" si="349"/>
        <v>6.7522904360986708E-4</v>
      </c>
      <c r="FJ373" s="54">
        <f t="shared" si="349"/>
        <v>7.4078252992698899E-3</v>
      </c>
      <c r="FK373" s="54">
        <f t="shared" si="349"/>
        <v>3.9648605404466748E-2</v>
      </c>
      <c r="FL373" s="54">
        <f t="shared" si="349"/>
        <v>0.10513925790781092</v>
      </c>
      <c r="FM373" s="54">
        <f t="shared" si="349"/>
        <v>0.17859011058082194</v>
      </c>
      <c r="FN373" s="54">
        <f t="shared" si="349"/>
        <v>0.23314580385015038</v>
      </c>
      <c r="FO373" s="54">
        <f t="shared" si="349"/>
        <v>0.26599616573082857</v>
      </c>
      <c r="FP373" s="54">
        <f t="shared" si="349"/>
        <v>0.28638433157538223</v>
      </c>
      <c r="FQ373" s="54">
        <f t="shared" si="349"/>
        <v>0.27531104416923791</v>
      </c>
      <c r="FR373" s="54">
        <f t="shared" si="349"/>
        <v>0.24230219102693568</v>
      </c>
      <c r="FS373" s="54">
        <f t="shared" si="349"/>
        <v>0.18678007618894021</v>
      </c>
      <c r="FT373" s="54">
        <f t="shared" si="349"/>
        <v>0.13445076312729212</v>
      </c>
      <c r="FU373" s="54">
        <f t="shared" si="349"/>
        <v>6.1207637167002157E-2</v>
      </c>
      <c r="FV373" s="54">
        <f t="shared" si="349"/>
        <v>1.682539482139522E-2</v>
      </c>
      <c r="FW373" s="54">
        <f t="shared" si="349"/>
        <v>1.7171449706245327E-3</v>
      </c>
      <c r="FX373" s="54">
        <f t="shared" si="349"/>
        <v>0</v>
      </c>
      <c r="FY373" s="54">
        <f t="shared" si="349"/>
        <v>0</v>
      </c>
      <c r="FZ373" s="54">
        <f t="shared" si="349"/>
        <v>0</v>
      </c>
      <c r="GA373" s="54">
        <f t="shared" si="349"/>
        <v>0</v>
      </c>
      <c r="GB373" s="54">
        <f t="shared" si="349"/>
        <v>0</v>
      </c>
      <c r="GC373" s="54"/>
      <c r="GD373" s="54">
        <f t="shared" ref="GD373:HA373" si="350">GD318/$Y23</f>
        <v>0</v>
      </c>
      <c r="GE373" s="54">
        <f t="shared" si="350"/>
        <v>0</v>
      </c>
      <c r="GF373" s="54">
        <f t="shared" si="350"/>
        <v>0</v>
      </c>
      <c r="GG373" s="54">
        <f t="shared" si="350"/>
        <v>0</v>
      </c>
      <c r="GH373" s="54">
        <f t="shared" si="350"/>
        <v>8.1918412443502211E-4</v>
      </c>
      <c r="GI373" s="54">
        <f t="shared" si="350"/>
        <v>8.875510651005232E-3</v>
      </c>
      <c r="GJ373" s="54">
        <f t="shared" si="350"/>
        <v>4.5340692460286353E-2</v>
      </c>
      <c r="GK373" s="54">
        <f t="shared" si="350"/>
        <v>0.12312426482979441</v>
      </c>
      <c r="GL373" s="54">
        <f t="shared" si="350"/>
        <v>0.20076247539130193</v>
      </c>
      <c r="GM373" s="54">
        <f t="shared" si="350"/>
        <v>0.26495940780345278</v>
      </c>
      <c r="GN373" s="54">
        <f t="shared" si="350"/>
        <v>0.30046567058899665</v>
      </c>
      <c r="GO373" s="54">
        <f t="shared" si="350"/>
        <v>0.30904389289719109</v>
      </c>
      <c r="GP373" s="54">
        <f t="shared" si="350"/>
        <v>0.30918737906895771</v>
      </c>
      <c r="GQ373" s="54">
        <f t="shared" si="350"/>
        <v>0.2776677810950598</v>
      </c>
      <c r="GR373" s="54">
        <f t="shared" si="350"/>
        <v>0.23623450781560748</v>
      </c>
      <c r="GS373" s="54">
        <f t="shared" si="350"/>
        <v>0.14671507954091381</v>
      </c>
      <c r="GT373" s="54">
        <f t="shared" si="350"/>
        <v>7.0766348315604244E-2</v>
      </c>
      <c r="GU373" s="54">
        <f t="shared" si="350"/>
        <v>1.9873303698800887E-2</v>
      </c>
      <c r="GV373" s="54">
        <f t="shared" si="350"/>
        <v>1.839999143836877E-3</v>
      </c>
      <c r="GW373" s="54">
        <f t="shared" si="350"/>
        <v>0</v>
      </c>
      <c r="GX373" s="54">
        <f t="shared" si="350"/>
        <v>0</v>
      </c>
      <c r="GY373" s="54">
        <f t="shared" si="350"/>
        <v>0</v>
      </c>
      <c r="GZ373" s="54">
        <f t="shared" si="350"/>
        <v>0</v>
      </c>
      <c r="HA373" s="54">
        <f t="shared" si="350"/>
        <v>0</v>
      </c>
    </row>
    <row r="374" spans="3:210">
      <c r="E374" s="5" t="s">
        <v>225</v>
      </c>
      <c r="F374" s="5"/>
      <c r="G374" s="49"/>
      <c r="H374" s="54">
        <f t="shared" ref="H374:AE374" si="351">H316/$Y24</f>
        <v>0.23717498993657538</v>
      </c>
      <c r="I374" s="54">
        <f t="shared" si="351"/>
        <v>0.23949752422833007</v>
      </c>
      <c r="J374" s="54">
        <f t="shared" si="351"/>
        <v>0.23661472947145892</v>
      </c>
      <c r="K374" s="54">
        <f t="shared" si="351"/>
        <v>0.23698435585623734</v>
      </c>
      <c r="L374" s="54">
        <f t="shared" si="351"/>
        <v>0.23866368202959842</v>
      </c>
      <c r="M374" s="54">
        <f t="shared" si="351"/>
        <v>0.23860547315010591</v>
      </c>
      <c r="N374" s="54">
        <f t="shared" si="351"/>
        <v>0.22995854410148012</v>
      </c>
      <c r="O374" s="54">
        <f t="shared" si="351"/>
        <v>0.21223685073995766</v>
      </c>
      <c r="P374" s="54">
        <f t="shared" si="351"/>
        <v>0.20142455137420739</v>
      </c>
      <c r="Q374" s="54">
        <f t="shared" si="351"/>
        <v>0.1959325435940803</v>
      </c>
      <c r="R374" s="54">
        <f t="shared" si="351"/>
        <v>0.18675300329809782</v>
      </c>
      <c r="S374" s="54">
        <f t="shared" si="351"/>
        <v>0.18506640101479954</v>
      </c>
      <c r="T374" s="54">
        <f t="shared" si="351"/>
        <v>0.18578964634249509</v>
      </c>
      <c r="U374" s="54">
        <f t="shared" si="351"/>
        <v>0.24879930317124788</v>
      </c>
      <c r="V374" s="54">
        <f t="shared" si="351"/>
        <v>0.25893346909090909</v>
      </c>
      <c r="W374" s="54">
        <f t="shared" si="351"/>
        <v>0.24157267078224096</v>
      </c>
      <c r="X374" s="54">
        <f t="shared" si="351"/>
        <v>0.21004965209302373</v>
      </c>
      <c r="Y374" s="54">
        <f t="shared" si="351"/>
        <v>0.19069083399577219</v>
      </c>
      <c r="Z374" s="54">
        <f t="shared" si="351"/>
        <v>0.18720703255813947</v>
      </c>
      <c r="AA374" s="54">
        <f t="shared" si="351"/>
        <v>0.20848674367864695</v>
      </c>
      <c r="AB374" s="54">
        <f t="shared" si="351"/>
        <v>0.2258562733192391</v>
      </c>
      <c r="AC374" s="54">
        <f t="shared" si="351"/>
        <v>0.22009213902748448</v>
      </c>
      <c r="AD374" s="54">
        <f t="shared" si="351"/>
        <v>0.21755423188160714</v>
      </c>
      <c r="AE374" s="54">
        <f t="shared" si="351"/>
        <v>0.22519414731501058</v>
      </c>
      <c r="AF374" s="54"/>
      <c r="AG374" s="54">
        <f t="shared" ref="AG374:BD374" si="352">AG316/$Y24</f>
        <v>0.22596978063425038</v>
      </c>
      <c r="AH374" s="54">
        <f t="shared" si="352"/>
        <v>0.23324734579281184</v>
      </c>
      <c r="AI374" s="54">
        <f t="shared" si="352"/>
        <v>0.23413212076109888</v>
      </c>
      <c r="AJ374" s="54">
        <f t="shared" si="352"/>
        <v>0.22796052431289635</v>
      </c>
      <c r="AK374" s="54">
        <f t="shared" si="352"/>
        <v>0.22487399847780221</v>
      </c>
      <c r="AL374" s="54">
        <f t="shared" si="352"/>
        <v>0.22248015830866824</v>
      </c>
      <c r="AM374" s="54">
        <f t="shared" si="352"/>
        <v>0.21207677632135405</v>
      </c>
      <c r="AN374" s="54">
        <f t="shared" si="352"/>
        <v>0.19190303391120578</v>
      </c>
      <c r="AO374" s="54">
        <f t="shared" si="352"/>
        <v>0.18965762638477832</v>
      </c>
      <c r="AP374" s="54">
        <f t="shared" si="352"/>
        <v>0.19305120405919618</v>
      </c>
      <c r="AQ374" s="54">
        <f t="shared" si="352"/>
        <v>0.19528496980972568</v>
      </c>
      <c r="AR374" s="54">
        <f t="shared" si="352"/>
        <v>0.20248540820296013</v>
      </c>
      <c r="AS374" s="54">
        <f t="shared" si="352"/>
        <v>0.20505096456659649</v>
      </c>
      <c r="AT374" s="54">
        <f t="shared" si="352"/>
        <v>0.26582394520084529</v>
      </c>
      <c r="AU374" s="54">
        <f t="shared" si="352"/>
        <v>0.27938224845666032</v>
      </c>
      <c r="AV374" s="54">
        <f t="shared" si="352"/>
        <v>0.26551980380549756</v>
      </c>
      <c r="AW374" s="54">
        <f t="shared" si="352"/>
        <v>0.24223916245243221</v>
      </c>
      <c r="AX374" s="54">
        <f t="shared" si="352"/>
        <v>0.22265041928118343</v>
      </c>
      <c r="AY374" s="54">
        <f t="shared" si="352"/>
        <v>0.21952169200845614</v>
      </c>
      <c r="AZ374" s="54">
        <f t="shared" si="352"/>
        <v>0.22762873369978948</v>
      </c>
      <c r="BA374" s="54">
        <f t="shared" si="352"/>
        <v>0.23578670816067623</v>
      </c>
      <c r="BB374" s="54">
        <f t="shared" si="352"/>
        <v>0.23074290875264272</v>
      </c>
      <c r="BC374" s="54">
        <f t="shared" si="352"/>
        <v>0.23471712000000003</v>
      </c>
      <c r="BD374" s="54">
        <f t="shared" si="352"/>
        <v>0.24227263255814036</v>
      </c>
      <c r="BE374" s="54"/>
      <c r="BF374" s="54"/>
      <c r="BG374" s="54">
        <f t="shared" ref="BG374:CD374" si="353">BG316/$Y24</f>
        <v>0.36949687002114168</v>
      </c>
      <c r="BH374" s="54">
        <f t="shared" si="353"/>
        <v>0.38338114300211418</v>
      </c>
      <c r="BI374" s="54">
        <f t="shared" si="353"/>
        <v>0.39344400304439742</v>
      </c>
      <c r="BJ374" s="54">
        <f t="shared" si="353"/>
        <v>0.39554534359408039</v>
      </c>
      <c r="BK374" s="54">
        <f t="shared" si="353"/>
        <v>0.39995030054968284</v>
      </c>
      <c r="BL374" s="54">
        <f t="shared" si="353"/>
        <v>0.38939412025369985</v>
      </c>
      <c r="BM374" s="54">
        <f t="shared" si="353"/>
        <v>0.37290208947145881</v>
      </c>
      <c r="BN374" s="54">
        <f t="shared" si="353"/>
        <v>0.36143639543340378</v>
      </c>
      <c r="BO374" s="54">
        <f t="shared" si="353"/>
        <v>0.33233195568710361</v>
      </c>
      <c r="BP374" s="54">
        <f t="shared" si="353"/>
        <v>0.32838248321353064</v>
      </c>
      <c r="BQ374" s="54">
        <f t="shared" si="353"/>
        <v>0.32053156059196619</v>
      </c>
      <c r="BR374" s="54">
        <f t="shared" si="353"/>
        <v>0.32453051061310784</v>
      </c>
      <c r="BS374" s="54">
        <f t="shared" si="353"/>
        <v>0.32963542934460882</v>
      </c>
      <c r="BT374" s="54">
        <f t="shared" si="353"/>
        <v>0.35084965547568714</v>
      </c>
      <c r="BU374" s="54">
        <f t="shared" si="353"/>
        <v>0.36783064084566591</v>
      </c>
      <c r="BV374" s="54">
        <f t="shared" si="353"/>
        <v>0.37919883501057078</v>
      </c>
      <c r="BW374" s="54">
        <f t="shared" si="353"/>
        <v>0.39212266147991548</v>
      </c>
      <c r="BX374" s="54">
        <f t="shared" si="353"/>
        <v>0.39717664744186049</v>
      </c>
      <c r="BY374" s="54">
        <f t="shared" si="353"/>
        <v>0.47082979788583512</v>
      </c>
      <c r="BZ374" s="54">
        <f t="shared" si="353"/>
        <v>0.47139005835095138</v>
      </c>
      <c r="CA374" s="54">
        <f t="shared" si="353"/>
        <v>0.47456244228329808</v>
      </c>
      <c r="CB374" s="54">
        <f t="shared" si="353"/>
        <v>0.42622433353065536</v>
      </c>
      <c r="CC374" s="54">
        <f t="shared" si="353"/>
        <v>0.3942007184778013</v>
      </c>
      <c r="CD374" s="54">
        <f t="shared" si="353"/>
        <v>0.38961094832980969</v>
      </c>
      <c r="CE374" s="54"/>
      <c r="CF374" s="54">
        <f t="shared" ref="CF374:DC374" si="354">CF316/$Y24</f>
        <v>0.41125155450317258</v>
      </c>
      <c r="CG374" s="54">
        <f t="shared" si="354"/>
        <v>0.42506452160676678</v>
      </c>
      <c r="CH374" s="54">
        <f t="shared" si="354"/>
        <v>0.43467480761099342</v>
      </c>
      <c r="CI374" s="54">
        <f t="shared" si="354"/>
        <v>0.42853086038055072</v>
      </c>
      <c r="CJ374" s="54">
        <f t="shared" si="354"/>
        <v>0.43097417809725169</v>
      </c>
      <c r="CK374" s="54">
        <f t="shared" si="354"/>
        <v>0.43308570520084583</v>
      </c>
      <c r="CL374" s="54">
        <f t="shared" si="354"/>
        <v>0.42779888372093017</v>
      </c>
      <c r="CM374" s="54">
        <f t="shared" si="354"/>
        <v>0.40841969251585769</v>
      </c>
      <c r="CN374" s="54">
        <f t="shared" si="354"/>
        <v>0.37729103898520155</v>
      </c>
      <c r="CO374" s="54">
        <f t="shared" si="354"/>
        <v>0.36570310630021075</v>
      </c>
      <c r="CP374" s="54">
        <f t="shared" si="354"/>
        <v>0.36080191864693545</v>
      </c>
      <c r="CQ374" s="54">
        <f t="shared" si="354"/>
        <v>0.36707829107822398</v>
      </c>
      <c r="CR374" s="54">
        <f t="shared" si="354"/>
        <v>0.36835306553911196</v>
      </c>
      <c r="CS374" s="54">
        <f t="shared" si="354"/>
        <v>0.37454503509513831</v>
      </c>
      <c r="CT374" s="54">
        <f t="shared" si="354"/>
        <v>0.38226062207188144</v>
      </c>
      <c r="CU374" s="54">
        <f t="shared" si="354"/>
        <v>0.37851051501057181</v>
      </c>
      <c r="CV374" s="54">
        <f t="shared" si="354"/>
        <v>0.37856872389006324</v>
      </c>
      <c r="CW374" s="54">
        <f t="shared" si="354"/>
        <v>0.38396905268499082</v>
      </c>
      <c r="CX374" s="54">
        <f t="shared" si="354"/>
        <v>0.46252921167018979</v>
      </c>
      <c r="CY374" s="54">
        <f t="shared" si="354"/>
        <v>0.47443147230444005</v>
      </c>
      <c r="CZ374" s="54">
        <f t="shared" si="354"/>
        <v>0.47308393674418714</v>
      </c>
      <c r="DA374" s="54">
        <f t="shared" si="354"/>
        <v>0.41173614342494869</v>
      </c>
      <c r="DB374" s="54">
        <f t="shared" si="354"/>
        <v>0.3828965540803399</v>
      </c>
      <c r="DC374" s="54">
        <f t="shared" si="354"/>
        <v>0.38137002621564431</v>
      </c>
      <c r="DD374" s="54"/>
      <c r="DE374" s="54"/>
      <c r="DF374" s="54">
        <f t="shared" ref="DF374:EC374" si="355">DF316/$Y24</f>
        <v>0.62057941649048665</v>
      </c>
      <c r="DG374" s="54">
        <f t="shared" si="355"/>
        <v>0.63274507230444021</v>
      </c>
      <c r="DH374" s="54">
        <f t="shared" si="355"/>
        <v>0.6428632307822415</v>
      </c>
      <c r="DI374" s="54">
        <f t="shared" si="355"/>
        <v>0.6484920294291765</v>
      </c>
      <c r="DJ374" s="54">
        <f t="shared" si="355"/>
        <v>0.63979125716701968</v>
      </c>
      <c r="DK374" s="54">
        <f t="shared" si="355"/>
        <v>0.63715293970401787</v>
      </c>
      <c r="DL374" s="54">
        <f t="shared" si="355"/>
        <v>0.62742332549682978</v>
      </c>
      <c r="DM374" s="54">
        <f t="shared" si="355"/>
        <v>0.61167345792811945</v>
      </c>
      <c r="DN374" s="54">
        <f t="shared" si="355"/>
        <v>0.59673560422833061</v>
      </c>
      <c r="DO374" s="54">
        <f t="shared" si="355"/>
        <v>0.63645443315010697</v>
      </c>
      <c r="DP374" s="54">
        <f t="shared" si="355"/>
        <v>0.62567123822410242</v>
      </c>
      <c r="DQ374" s="54">
        <f t="shared" si="355"/>
        <v>0.62134195281184057</v>
      </c>
      <c r="DR374" s="54">
        <f t="shared" si="355"/>
        <v>0.58251226452431371</v>
      </c>
      <c r="DS374" s="54">
        <f t="shared" si="355"/>
        <v>0.56464068329809813</v>
      </c>
      <c r="DT374" s="54">
        <f t="shared" si="355"/>
        <v>0.57670156312896437</v>
      </c>
      <c r="DU374" s="54">
        <f t="shared" si="355"/>
        <v>0.58171771331923983</v>
      </c>
      <c r="DV374" s="54">
        <f t="shared" si="355"/>
        <v>0.60103869564482082</v>
      </c>
      <c r="DW374" s="54">
        <f t="shared" si="355"/>
        <v>0.61709707027484229</v>
      </c>
      <c r="DX374" s="54">
        <f t="shared" si="355"/>
        <v>0.63854849758985299</v>
      </c>
      <c r="DY374" s="54">
        <f t="shared" si="355"/>
        <v>0.63649226892177624</v>
      </c>
      <c r="DZ374" s="54">
        <f t="shared" si="355"/>
        <v>0.6376040585200855</v>
      </c>
      <c r="EA374" s="54">
        <f t="shared" si="355"/>
        <v>0.61986926816067733</v>
      </c>
      <c r="EB374" s="54">
        <f t="shared" si="355"/>
        <v>0.60344708803382707</v>
      </c>
      <c r="EC374" s="54">
        <f t="shared" si="355"/>
        <v>0.60395787095137521</v>
      </c>
      <c r="ED374" s="54"/>
      <c r="EE374" s="54">
        <f t="shared" ref="EE374:FB374" si="356">EE316/$Y24</f>
        <v>0.5521432368710375</v>
      </c>
      <c r="EF374" s="54">
        <f t="shared" si="356"/>
        <v>0.56584269665962039</v>
      </c>
      <c r="EG374" s="54">
        <f t="shared" si="356"/>
        <v>0.57285977708245273</v>
      </c>
      <c r="EH374" s="54">
        <f t="shared" si="356"/>
        <v>0.56642915112050796</v>
      </c>
      <c r="EI374" s="54">
        <f t="shared" si="356"/>
        <v>0.55730781970401777</v>
      </c>
      <c r="EJ374" s="54">
        <f t="shared" si="356"/>
        <v>0.54721585522198746</v>
      </c>
      <c r="EK374" s="54">
        <f t="shared" si="356"/>
        <v>0.52930789344608919</v>
      </c>
      <c r="EL374" s="54">
        <f t="shared" si="356"/>
        <v>0.50790739890063463</v>
      </c>
      <c r="EM374" s="54">
        <f t="shared" si="356"/>
        <v>0.48979570604651157</v>
      </c>
      <c r="EN374" s="54">
        <f t="shared" si="356"/>
        <v>0.51771705031712478</v>
      </c>
      <c r="EO374" s="54">
        <f t="shared" si="356"/>
        <v>0.51610466435517999</v>
      </c>
      <c r="EP374" s="54">
        <f t="shared" si="356"/>
        <v>0.51188597581395356</v>
      </c>
      <c r="EQ374" s="54">
        <f t="shared" si="356"/>
        <v>0.47613262680761137</v>
      </c>
      <c r="ER374" s="54">
        <f t="shared" si="356"/>
        <v>0.46668241522198756</v>
      </c>
      <c r="ES374" s="54">
        <f t="shared" si="356"/>
        <v>0.48739604498942951</v>
      </c>
      <c r="ET374" s="54">
        <f t="shared" si="356"/>
        <v>0.49942782038055089</v>
      </c>
      <c r="EU374" s="54">
        <f t="shared" si="356"/>
        <v>0.50883728575052944</v>
      </c>
      <c r="EV374" s="54">
        <f t="shared" si="356"/>
        <v>0.50653512456659722</v>
      </c>
      <c r="EW374" s="54">
        <f t="shared" si="356"/>
        <v>0.52879128964059174</v>
      </c>
      <c r="EX374" s="54">
        <f t="shared" si="356"/>
        <v>0.54275268938689292</v>
      </c>
      <c r="EY374" s="54">
        <f t="shared" si="356"/>
        <v>0.54653772177589843</v>
      </c>
      <c r="EZ374" s="54">
        <f t="shared" si="356"/>
        <v>0.55187402080338321</v>
      </c>
      <c r="FA374" s="54">
        <f t="shared" si="356"/>
        <v>0.54742395196617477</v>
      </c>
      <c r="FB374" s="54">
        <f t="shared" si="356"/>
        <v>0.55936259315010695</v>
      </c>
      <c r="FC374" s="54"/>
      <c r="FD374" s="54"/>
      <c r="FE374" s="54">
        <f t="shared" ref="FE374:GB374" si="357">FE316/$Y24</f>
        <v>0.36059236668076106</v>
      </c>
      <c r="FF374" s="54">
        <f t="shared" si="357"/>
        <v>0.36128941801268533</v>
      </c>
      <c r="FG374" s="54">
        <f t="shared" si="357"/>
        <v>0.36473538367864683</v>
      </c>
      <c r="FH374" s="54">
        <f t="shared" si="357"/>
        <v>0.35675203585623777</v>
      </c>
      <c r="FI374" s="54">
        <f t="shared" si="357"/>
        <v>0.34334071002114219</v>
      </c>
      <c r="FJ374" s="54">
        <f t="shared" si="357"/>
        <v>0.33284273860465152</v>
      </c>
      <c r="FK374" s="54">
        <f t="shared" si="357"/>
        <v>0.32803759560253731</v>
      </c>
      <c r="FL374" s="54">
        <f t="shared" si="357"/>
        <v>0.30624273589852097</v>
      </c>
      <c r="FM374" s="54">
        <f t="shared" si="357"/>
        <v>0.2921067095137424</v>
      </c>
      <c r="FN374" s="54">
        <f t="shared" si="357"/>
        <v>0.35004928338266428</v>
      </c>
      <c r="FO374" s="54">
        <f t="shared" si="357"/>
        <v>0.35221756414376337</v>
      </c>
      <c r="FP374" s="54">
        <f t="shared" si="357"/>
        <v>0.35644352879492658</v>
      </c>
      <c r="FQ374" s="54">
        <f t="shared" si="357"/>
        <v>0.33138460617336246</v>
      </c>
      <c r="FR374" s="54">
        <f t="shared" si="357"/>
        <v>0.32324991526427038</v>
      </c>
      <c r="FS374" s="54">
        <f t="shared" si="357"/>
        <v>0.33307848456659672</v>
      </c>
      <c r="FT374" s="54">
        <f t="shared" si="357"/>
        <v>0.34170649572938699</v>
      </c>
      <c r="FU374" s="54">
        <f t="shared" si="357"/>
        <v>0.34871921048625876</v>
      </c>
      <c r="FV374" s="54">
        <f t="shared" si="357"/>
        <v>0.3477063759830874</v>
      </c>
      <c r="FW374" s="54">
        <f t="shared" si="357"/>
        <v>0.34489925276955596</v>
      </c>
      <c r="FX374" s="54">
        <f t="shared" si="357"/>
        <v>0.35782307923890094</v>
      </c>
      <c r="FY374" s="54">
        <f t="shared" si="357"/>
        <v>0.36491728642706178</v>
      </c>
      <c r="FZ374" s="54">
        <f t="shared" si="357"/>
        <v>0.36358575830866902</v>
      </c>
      <c r="GA374" s="54">
        <f t="shared" si="357"/>
        <v>0.34732510782241022</v>
      </c>
      <c r="GB374" s="54">
        <f t="shared" si="357"/>
        <v>0.33666851720930302</v>
      </c>
      <c r="GC374" s="54"/>
      <c r="GD374" s="54">
        <f t="shared" ref="GD374:HA374" si="358">GD316/$Y24</f>
        <v>0.29889823052854048</v>
      </c>
      <c r="GE374" s="54">
        <f t="shared" si="358"/>
        <v>0.30702273488372228</v>
      </c>
      <c r="GF374" s="54">
        <f t="shared" si="358"/>
        <v>0.3037965077378435</v>
      </c>
      <c r="GG374" s="54">
        <f t="shared" si="358"/>
        <v>0.30626456422833087</v>
      </c>
      <c r="GH374" s="54">
        <f t="shared" si="358"/>
        <v>0.30192800270613135</v>
      </c>
      <c r="GI374" s="54">
        <f t="shared" si="358"/>
        <v>0.29695841961944952</v>
      </c>
      <c r="GJ374" s="54">
        <f t="shared" si="358"/>
        <v>0.2814646711205076</v>
      </c>
      <c r="GK374" s="54">
        <f t="shared" si="358"/>
        <v>0.24428520456659653</v>
      </c>
      <c r="GL374" s="54">
        <f t="shared" si="358"/>
        <v>0.20987502545454573</v>
      </c>
      <c r="GM374" s="54">
        <f t="shared" si="358"/>
        <v>0.26116869006342425</v>
      </c>
      <c r="GN374" s="54">
        <f t="shared" si="358"/>
        <v>0.26533499061310861</v>
      </c>
      <c r="GO374" s="54">
        <f t="shared" si="358"/>
        <v>0.27107438613107837</v>
      </c>
      <c r="GP374" s="54">
        <f t="shared" si="358"/>
        <v>0.25817820887949244</v>
      </c>
      <c r="GQ374" s="54">
        <f t="shared" si="358"/>
        <v>0.26570170655391162</v>
      </c>
      <c r="GR374" s="54">
        <f t="shared" si="358"/>
        <v>0.2753076268921768</v>
      </c>
      <c r="GS374" s="54">
        <f t="shared" si="358"/>
        <v>0.28261429649048742</v>
      </c>
      <c r="GT374" s="54">
        <f t="shared" si="358"/>
        <v>0.30251445716702025</v>
      </c>
      <c r="GU374" s="54">
        <f t="shared" si="358"/>
        <v>0.30249408405919703</v>
      </c>
      <c r="GV374" s="54">
        <f t="shared" si="358"/>
        <v>0.30255083771670205</v>
      </c>
      <c r="GW374" s="54">
        <f t="shared" si="358"/>
        <v>0.32891218401691413</v>
      </c>
      <c r="GX374" s="54">
        <f t="shared" si="358"/>
        <v>0.34042735560253795</v>
      </c>
      <c r="GY374" s="54">
        <f t="shared" si="358"/>
        <v>0.35334827162790666</v>
      </c>
      <c r="GZ374" s="54">
        <f t="shared" si="358"/>
        <v>0.34367104541226262</v>
      </c>
      <c r="HA374" s="54">
        <f t="shared" si="358"/>
        <v>0.3428124644397475</v>
      </c>
    </row>
    <row r="375" spans="3:210">
      <c r="E375" s="5" t="s">
        <v>226</v>
      </c>
      <c r="F375" s="5"/>
      <c r="G375" s="49"/>
      <c r="H375" s="54">
        <f t="shared" ref="H375:AE375" si="359">H317/$Y25</f>
        <v>7.8564215416490696E-2</v>
      </c>
      <c r="I375" s="54">
        <f t="shared" si="359"/>
        <v>7.9333554900634165E-2</v>
      </c>
      <c r="J375" s="54">
        <f t="shared" si="359"/>
        <v>7.8378629137420594E-2</v>
      </c>
      <c r="K375" s="54">
        <f t="shared" si="359"/>
        <v>7.8501067877378414E-2</v>
      </c>
      <c r="L375" s="54">
        <f t="shared" si="359"/>
        <v>7.9057344672304491E-2</v>
      </c>
      <c r="M375" s="54">
        <f t="shared" si="359"/>
        <v>7.9038062980972615E-2</v>
      </c>
      <c r="N375" s="54">
        <f t="shared" si="359"/>
        <v>7.6173767733615561E-2</v>
      </c>
      <c r="O375" s="54">
        <f t="shared" si="359"/>
        <v>7.0303456807611173E-2</v>
      </c>
      <c r="P375" s="54">
        <f t="shared" si="359"/>
        <v>6.6721882642706454E-2</v>
      </c>
      <c r="Q375" s="54">
        <f t="shared" si="359"/>
        <v>6.4902655065539439E-2</v>
      </c>
      <c r="R375" s="54">
        <f t="shared" si="359"/>
        <v>6.1861932342494527E-2</v>
      </c>
      <c r="S375" s="54">
        <f t="shared" si="359"/>
        <v>6.1303245336152251E-2</v>
      </c>
      <c r="T375" s="54">
        <f t="shared" si="359"/>
        <v>6.1542820350951259E-2</v>
      </c>
      <c r="U375" s="54">
        <f t="shared" si="359"/>
        <v>8.241476917547591E-2</v>
      </c>
      <c r="V375" s="54">
        <f t="shared" si="359"/>
        <v>8.5771711636363643E-2</v>
      </c>
      <c r="W375" s="54">
        <f t="shared" si="359"/>
        <v>8.0020947196617204E-2</v>
      </c>
      <c r="X375" s="54">
        <f t="shared" si="359"/>
        <v>6.9578947255813803E-2</v>
      </c>
      <c r="Y375" s="54">
        <f t="shared" si="359"/>
        <v>6.3166338761099672E-2</v>
      </c>
      <c r="Z375" s="54">
        <f t="shared" si="359"/>
        <v>6.2012329534883899E-2</v>
      </c>
      <c r="AA375" s="54">
        <f t="shared" si="359"/>
        <v>6.906123384355202E-2</v>
      </c>
      <c r="AB375" s="54">
        <f t="shared" si="359"/>
        <v>7.4814890536997802E-2</v>
      </c>
      <c r="AC375" s="54">
        <f t="shared" si="359"/>
        <v>7.2905521052854333E-2</v>
      </c>
      <c r="AD375" s="54">
        <f t="shared" si="359"/>
        <v>7.2064839310782572E-2</v>
      </c>
      <c r="AE375" s="54">
        <f t="shared" si="359"/>
        <v>7.4595561298097482E-2</v>
      </c>
      <c r="AF375" s="54"/>
      <c r="AG375" s="54">
        <f t="shared" ref="AG375:BD375" si="360">AG317/$Y25</f>
        <v>7.4852489835095334E-2</v>
      </c>
      <c r="AH375" s="54">
        <f t="shared" si="360"/>
        <v>7.7263183293869026E-2</v>
      </c>
      <c r="AI375" s="54">
        <f t="shared" si="360"/>
        <v>7.755626500211435E-2</v>
      </c>
      <c r="AJ375" s="54">
        <f t="shared" si="360"/>
        <v>7.5511923678647133E-2</v>
      </c>
      <c r="AK375" s="54">
        <f t="shared" si="360"/>
        <v>7.4489511995771779E-2</v>
      </c>
      <c r="AL375" s="54">
        <f t="shared" si="360"/>
        <v>7.3696552439746418E-2</v>
      </c>
      <c r="AM375" s="54">
        <f t="shared" si="360"/>
        <v>7.0250432156448314E-2</v>
      </c>
      <c r="AN375" s="54">
        <f t="shared" si="360"/>
        <v>6.3567879983086717E-2</v>
      </c>
      <c r="AO375" s="54">
        <f t="shared" si="360"/>
        <v>6.2824088739957776E-2</v>
      </c>
      <c r="AP375" s="54">
        <f t="shared" si="360"/>
        <v>6.3948211344608971E-2</v>
      </c>
      <c r="AQ375" s="54">
        <f t="shared" si="360"/>
        <v>6.4688146249471529E-2</v>
      </c>
      <c r="AR375" s="54">
        <f t="shared" si="360"/>
        <v>6.7073291467230498E-2</v>
      </c>
      <c r="AS375" s="54">
        <f t="shared" si="360"/>
        <v>6.792313201268517E-2</v>
      </c>
      <c r="AT375" s="54">
        <f t="shared" si="360"/>
        <v>8.8054181847780383E-2</v>
      </c>
      <c r="AU375" s="54">
        <f t="shared" si="360"/>
        <v>9.2545369801268776E-2</v>
      </c>
      <c r="AV375" s="54">
        <f t="shared" si="360"/>
        <v>8.7953435010571054E-2</v>
      </c>
      <c r="AW375" s="54">
        <f t="shared" si="360"/>
        <v>8.0241722562368056E-2</v>
      </c>
      <c r="AX375" s="54">
        <f t="shared" si="360"/>
        <v>7.3752951386892349E-2</v>
      </c>
      <c r="AY375" s="54">
        <f t="shared" si="360"/>
        <v>7.2716560477801437E-2</v>
      </c>
      <c r="AZ375" s="54">
        <f t="shared" si="360"/>
        <v>7.5402018038055033E-2</v>
      </c>
      <c r="BA375" s="54">
        <f t="shared" si="360"/>
        <v>7.8104347078224279E-2</v>
      </c>
      <c r="BB375" s="54">
        <f t="shared" si="360"/>
        <v>7.6433588524313159E-2</v>
      </c>
      <c r="BC375" s="54">
        <f t="shared" si="360"/>
        <v>7.7750046000000253E-2</v>
      </c>
      <c r="BD375" s="54">
        <f t="shared" si="360"/>
        <v>8.0252809534883965E-2</v>
      </c>
      <c r="BE375" s="54"/>
      <c r="BF375" s="54"/>
      <c r="BG375" s="54">
        <f t="shared" ref="BG375:CD375" si="361">BG317/$Y25</f>
        <v>0.12239583819450317</v>
      </c>
      <c r="BH375" s="54">
        <f t="shared" si="361"/>
        <v>0.12699500361945032</v>
      </c>
      <c r="BI375" s="54">
        <f t="shared" si="361"/>
        <v>0.13032832600845665</v>
      </c>
      <c r="BJ375" s="54">
        <f t="shared" si="361"/>
        <v>0.13102439506553912</v>
      </c>
      <c r="BK375" s="54">
        <f t="shared" si="361"/>
        <v>0.13248353705708246</v>
      </c>
      <c r="BL375" s="54">
        <f t="shared" si="361"/>
        <v>0.12898680233403803</v>
      </c>
      <c r="BM375" s="54">
        <f t="shared" si="361"/>
        <v>0.12352381713742072</v>
      </c>
      <c r="BN375" s="54">
        <f t="shared" si="361"/>
        <v>0.11972580598731501</v>
      </c>
      <c r="BO375" s="54">
        <f t="shared" si="361"/>
        <v>0.11008496032135305</v>
      </c>
      <c r="BP375" s="54">
        <f t="shared" si="361"/>
        <v>0.10877669756448204</v>
      </c>
      <c r="BQ375" s="54">
        <f t="shared" si="361"/>
        <v>0.10617607944608878</v>
      </c>
      <c r="BR375" s="54">
        <f t="shared" si="361"/>
        <v>0.10750073164059198</v>
      </c>
      <c r="BS375" s="54">
        <f t="shared" si="361"/>
        <v>0.10919173597040169</v>
      </c>
      <c r="BT375" s="54">
        <f t="shared" si="361"/>
        <v>0.11621894837632135</v>
      </c>
      <c r="BU375" s="54">
        <f t="shared" si="361"/>
        <v>0.12184389978012686</v>
      </c>
      <c r="BV375" s="54">
        <f t="shared" si="361"/>
        <v>0.12560961409725158</v>
      </c>
      <c r="BW375" s="54">
        <f t="shared" si="361"/>
        <v>0.12989063161522199</v>
      </c>
      <c r="BX375" s="54">
        <f t="shared" si="361"/>
        <v>0.13156476446511628</v>
      </c>
      <c r="BY375" s="54">
        <f t="shared" si="361"/>
        <v>0.15596237054968287</v>
      </c>
      <c r="BZ375" s="54">
        <f t="shared" si="361"/>
        <v>0.15614795682875263</v>
      </c>
      <c r="CA375" s="54">
        <f t="shared" si="361"/>
        <v>0.1571988090063425</v>
      </c>
      <c r="CB375" s="54">
        <f t="shared" si="361"/>
        <v>0.14118681048202961</v>
      </c>
      <c r="CC375" s="54">
        <f t="shared" si="361"/>
        <v>0.13057898799577167</v>
      </c>
      <c r="CD375" s="54">
        <f t="shared" si="361"/>
        <v>0.12905862663424947</v>
      </c>
      <c r="CE375" s="54"/>
      <c r="CF375" s="54">
        <f t="shared" ref="CF375:DC375" si="362">CF317/$Y25</f>
        <v>0.1362270774291757</v>
      </c>
      <c r="CG375" s="54">
        <f t="shared" si="362"/>
        <v>0.14080262278224132</v>
      </c>
      <c r="CH375" s="54">
        <f t="shared" si="362"/>
        <v>0.1439860300211421</v>
      </c>
      <c r="CI375" s="54">
        <f t="shared" si="362"/>
        <v>0.14195084750105752</v>
      </c>
      <c r="CJ375" s="54">
        <f t="shared" si="362"/>
        <v>0.14276019649471502</v>
      </c>
      <c r="CK375" s="54">
        <f t="shared" si="362"/>
        <v>0.14345963984778043</v>
      </c>
      <c r="CL375" s="54">
        <f t="shared" si="362"/>
        <v>0.1417083802325583</v>
      </c>
      <c r="CM375" s="54">
        <f t="shared" si="362"/>
        <v>0.13528902314587768</v>
      </c>
      <c r="CN375" s="54">
        <f t="shared" si="362"/>
        <v>0.12497765666384822</v>
      </c>
      <c r="CO375" s="54">
        <f t="shared" si="362"/>
        <v>0.12113915396194526</v>
      </c>
      <c r="CP375" s="54">
        <f t="shared" si="362"/>
        <v>0.11951563555179723</v>
      </c>
      <c r="CQ375" s="54">
        <f t="shared" si="362"/>
        <v>0.12159468391966186</v>
      </c>
      <c r="CR375" s="54">
        <f t="shared" si="362"/>
        <v>0.12201695295983103</v>
      </c>
      <c r="CS375" s="54">
        <f t="shared" si="362"/>
        <v>0.12406804287526442</v>
      </c>
      <c r="CT375" s="54">
        <f t="shared" si="362"/>
        <v>0.12662383106131125</v>
      </c>
      <c r="CU375" s="54">
        <f t="shared" si="362"/>
        <v>0.12538160809725177</v>
      </c>
      <c r="CV375" s="54">
        <f t="shared" si="362"/>
        <v>0.1254008897885836</v>
      </c>
      <c r="CW375" s="54">
        <f t="shared" si="362"/>
        <v>0.12718974870190294</v>
      </c>
      <c r="CX375" s="54">
        <f t="shared" si="362"/>
        <v>0.1532128013657508</v>
      </c>
      <c r="CY375" s="54">
        <f t="shared" si="362"/>
        <v>0.15715542520084605</v>
      </c>
      <c r="CZ375" s="54">
        <f t="shared" si="362"/>
        <v>0.15670905404651206</v>
      </c>
      <c r="DA375" s="54">
        <f t="shared" si="362"/>
        <v>0.13638759750951382</v>
      </c>
      <c r="DB375" s="54">
        <f t="shared" si="362"/>
        <v>0.12683448353911245</v>
      </c>
      <c r="DC375" s="54">
        <f t="shared" si="362"/>
        <v>0.12632882118393282</v>
      </c>
      <c r="DD375" s="54"/>
      <c r="DE375" s="54"/>
      <c r="DF375" s="54">
        <f t="shared" ref="DF375:EC375" si="363">DF317/$Y25</f>
        <v>0.20556693171247395</v>
      </c>
      <c r="DG375" s="54">
        <f t="shared" si="363"/>
        <v>0.20959680520084556</v>
      </c>
      <c r="DH375" s="54">
        <f t="shared" si="363"/>
        <v>0.21294844519661763</v>
      </c>
      <c r="DI375" s="54">
        <f t="shared" si="363"/>
        <v>0.21481298474841443</v>
      </c>
      <c r="DJ375" s="54">
        <f t="shared" si="363"/>
        <v>0.21193085393657551</v>
      </c>
      <c r="DK375" s="54">
        <f t="shared" si="363"/>
        <v>0.21105691127695589</v>
      </c>
      <c r="DL375" s="54">
        <f t="shared" si="363"/>
        <v>0.20783397657082486</v>
      </c>
      <c r="DM375" s="54">
        <f t="shared" si="363"/>
        <v>0.20261683293868921</v>
      </c>
      <c r="DN375" s="54">
        <f t="shared" si="363"/>
        <v>0.19766866890063436</v>
      </c>
      <c r="DO375" s="54">
        <f t="shared" si="363"/>
        <v>0.21082553098097259</v>
      </c>
      <c r="DP375" s="54">
        <f t="shared" si="363"/>
        <v>0.20725359766173398</v>
      </c>
      <c r="DQ375" s="54">
        <f t="shared" si="363"/>
        <v>0.2058195218689218</v>
      </c>
      <c r="DR375" s="54">
        <f t="shared" si="363"/>
        <v>0.19295718762367917</v>
      </c>
      <c r="DS375" s="54">
        <f t="shared" si="363"/>
        <v>0.18703722634249464</v>
      </c>
      <c r="DT375" s="54">
        <f t="shared" si="363"/>
        <v>0.19103239278646925</v>
      </c>
      <c r="DU375" s="54">
        <f t="shared" si="363"/>
        <v>0.19269399253699798</v>
      </c>
      <c r="DV375" s="54">
        <f t="shared" si="363"/>
        <v>0.19909406793234694</v>
      </c>
      <c r="DW375" s="54">
        <f t="shared" si="363"/>
        <v>0.20441340452854143</v>
      </c>
      <c r="DX375" s="54">
        <f t="shared" si="363"/>
        <v>0.21151918982663906</v>
      </c>
      <c r="DY375" s="54">
        <f t="shared" si="363"/>
        <v>0.21083806408033823</v>
      </c>
      <c r="DZ375" s="54">
        <f t="shared" si="363"/>
        <v>0.21120634438477809</v>
      </c>
      <c r="EA375" s="54">
        <f t="shared" si="363"/>
        <v>0.20533169507822463</v>
      </c>
      <c r="EB375" s="54">
        <f t="shared" si="363"/>
        <v>0.19989184791120521</v>
      </c>
      <c r="EC375" s="54">
        <f t="shared" si="363"/>
        <v>0.20006104475264308</v>
      </c>
      <c r="ED375" s="54"/>
      <c r="EE375" s="54">
        <f t="shared" ref="EE375:FB375" si="364">EE317/$Y25</f>
        <v>0.18289744721353074</v>
      </c>
      <c r="EF375" s="54">
        <f t="shared" si="364"/>
        <v>0.18743539326849865</v>
      </c>
      <c r="EG375" s="54">
        <f t="shared" si="364"/>
        <v>0.18975980115856281</v>
      </c>
      <c r="EH375" s="54">
        <f t="shared" si="364"/>
        <v>0.18762965630866846</v>
      </c>
      <c r="EI375" s="54">
        <f t="shared" si="364"/>
        <v>0.18460821527695589</v>
      </c>
      <c r="EJ375" s="54">
        <f t="shared" si="364"/>
        <v>0.18126525204228344</v>
      </c>
      <c r="EK375" s="54">
        <f t="shared" si="364"/>
        <v>0.17533323970401737</v>
      </c>
      <c r="EL375" s="54">
        <f t="shared" si="364"/>
        <v>0.16824432588583557</v>
      </c>
      <c r="EM375" s="54">
        <f t="shared" si="364"/>
        <v>0.16224482762790776</v>
      </c>
      <c r="EN375" s="54">
        <f t="shared" si="364"/>
        <v>0.17149377291754814</v>
      </c>
      <c r="EO375" s="54">
        <f t="shared" si="364"/>
        <v>0.17095967006765375</v>
      </c>
      <c r="EP375" s="54">
        <f t="shared" si="364"/>
        <v>0.16956222948837166</v>
      </c>
      <c r="EQ375" s="54">
        <f t="shared" si="364"/>
        <v>0.15771893263002137</v>
      </c>
      <c r="ER375" s="54">
        <f t="shared" si="364"/>
        <v>0.15458855004228342</v>
      </c>
      <c r="ES375" s="54">
        <f t="shared" si="364"/>
        <v>0.16144993990274867</v>
      </c>
      <c r="ET375" s="54">
        <f t="shared" si="364"/>
        <v>0.16543546550105748</v>
      </c>
      <c r="EU375" s="54">
        <f t="shared" si="364"/>
        <v>0.16855235090486229</v>
      </c>
      <c r="EV375" s="54">
        <f t="shared" si="364"/>
        <v>0.16778976001268583</v>
      </c>
      <c r="EW375" s="54">
        <f t="shared" si="364"/>
        <v>0.17516211469344653</v>
      </c>
      <c r="EX375" s="54">
        <f t="shared" si="364"/>
        <v>0.17978682835940776</v>
      </c>
      <c r="EY375" s="54">
        <f t="shared" si="364"/>
        <v>0.18104062033826604</v>
      </c>
      <c r="EZ375" s="54">
        <f t="shared" si="364"/>
        <v>0.18280826939112033</v>
      </c>
      <c r="FA375" s="54">
        <f t="shared" si="364"/>
        <v>0.18133418408879545</v>
      </c>
      <c r="FB375" s="54">
        <f t="shared" si="364"/>
        <v>0.18528885898097328</v>
      </c>
      <c r="FC375" s="54"/>
      <c r="FD375" s="54"/>
      <c r="FE375" s="54">
        <f t="shared" ref="FE375:GB375" si="365">FE317/$Y25</f>
        <v>0.11944622146300263</v>
      </c>
      <c r="FF375" s="54">
        <f t="shared" si="365"/>
        <v>0.11967711971670192</v>
      </c>
      <c r="FG375" s="54">
        <f t="shared" si="365"/>
        <v>0.12081859584355158</v>
      </c>
      <c r="FH375" s="54">
        <f t="shared" si="365"/>
        <v>0.11817411187737849</v>
      </c>
      <c r="FI375" s="54">
        <f t="shared" si="365"/>
        <v>0.11373161019450349</v>
      </c>
      <c r="FJ375" s="54">
        <f t="shared" si="365"/>
        <v>0.11025415716279108</v>
      </c>
      <c r="FK375" s="54">
        <f t="shared" si="365"/>
        <v>0.10866245354334092</v>
      </c>
      <c r="FL375" s="54">
        <f t="shared" si="365"/>
        <v>0.10144290626638462</v>
      </c>
      <c r="FM375" s="54">
        <f t="shared" si="365"/>
        <v>9.6760347526427454E-2</v>
      </c>
      <c r="FN375" s="54">
        <f t="shared" si="365"/>
        <v>0.11595382512050788</v>
      </c>
      <c r="FO375" s="54">
        <f t="shared" si="365"/>
        <v>0.11667206812262151</v>
      </c>
      <c r="FP375" s="54">
        <f t="shared" si="365"/>
        <v>0.11807191891331904</v>
      </c>
      <c r="FQ375" s="54">
        <f t="shared" si="365"/>
        <v>0.10977115079492571</v>
      </c>
      <c r="FR375" s="54">
        <f t="shared" si="365"/>
        <v>0.10707653443129023</v>
      </c>
      <c r="FS375" s="54">
        <f t="shared" si="365"/>
        <v>0.11033224801268532</v>
      </c>
      <c r="FT375" s="54">
        <f t="shared" si="365"/>
        <v>0.11319027671035928</v>
      </c>
      <c r="FU375" s="54">
        <f t="shared" si="365"/>
        <v>0.11551323847357343</v>
      </c>
      <c r="FV375" s="54">
        <f t="shared" si="365"/>
        <v>0.11517773704439772</v>
      </c>
      <c r="FW375" s="54">
        <f t="shared" si="365"/>
        <v>0.1142478774799152</v>
      </c>
      <c r="FX375" s="54">
        <f t="shared" si="365"/>
        <v>0.11852889499788635</v>
      </c>
      <c r="FY375" s="54">
        <f t="shared" si="365"/>
        <v>0.12087885112896415</v>
      </c>
      <c r="FZ375" s="54">
        <f t="shared" si="365"/>
        <v>0.1204377824397465</v>
      </c>
      <c r="GA375" s="54">
        <f t="shared" si="365"/>
        <v>0.11505144196617309</v>
      </c>
      <c r="GB375" s="54">
        <f t="shared" si="365"/>
        <v>0.11152144632558131</v>
      </c>
      <c r="GC375" s="54"/>
      <c r="GD375" s="54">
        <f t="shared" ref="GD375:HA375" si="366">GD317/$Y25</f>
        <v>9.9010038862579378E-2</v>
      </c>
      <c r="GE375" s="54">
        <f t="shared" si="366"/>
        <v>0.10170128093023277</v>
      </c>
      <c r="GF375" s="54">
        <f t="shared" si="366"/>
        <v>0.10063259318816081</v>
      </c>
      <c r="GG375" s="54">
        <f t="shared" si="366"/>
        <v>0.1014501369006343</v>
      </c>
      <c r="GH375" s="54">
        <f t="shared" si="366"/>
        <v>0.10001365089640607</v>
      </c>
      <c r="GI375" s="54">
        <f t="shared" si="366"/>
        <v>9.8367476498943007E-2</v>
      </c>
      <c r="GJ375" s="54">
        <f t="shared" si="366"/>
        <v>9.3235172308668193E-2</v>
      </c>
      <c r="GK375" s="54">
        <f t="shared" si="366"/>
        <v>8.0919474012685053E-2</v>
      </c>
      <c r="GL375" s="54">
        <f t="shared" si="366"/>
        <v>6.9521102181818187E-2</v>
      </c>
      <c r="GM375" s="54">
        <f t="shared" si="366"/>
        <v>8.6512128583509665E-2</v>
      </c>
      <c r="GN375" s="54">
        <f t="shared" si="366"/>
        <v>8.7892215640592061E-2</v>
      </c>
      <c r="GO375" s="54">
        <f t="shared" si="366"/>
        <v>8.9793390405919701E-2</v>
      </c>
      <c r="GP375" s="54">
        <f t="shared" si="366"/>
        <v>8.5521531691332017E-2</v>
      </c>
      <c r="GQ375" s="54">
        <f t="shared" si="366"/>
        <v>8.801369029598316E-2</v>
      </c>
      <c r="GR375" s="54">
        <f t="shared" si="366"/>
        <v>9.1195651408033915E-2</v>
      </c>
      <c r="GS375" s="54">
        <f t="shared" si="366"/>
        <v>9.361598571247369E-2</v>
      </c>
      <c r="GT375" s="54">
        <f t="shared" si="366"/>
        <v>0.1002079139365752</v>
      </c>
      <c r="GU375" s="54">
        <f t="shared" si="366"/>
        <v>0.1002011653446091</v>
      </c>
      <c r="GV375" s="54">
        <f t="shared" si="366"/>
        <v>0.10021996499365758</v>
      </c>
      <c r="GW375" s="54">
        <f t="shared" si="366"/>
        <v>0.10895216095560266</v>
      </c>
      <c r="GX375" s="54">
        <f t="shared" si="366"/>
        <v>0.11276656154334055</v>
      </c>
      <c r="GY375" s="54">
        <f t="shared" si="366"/>
        <v>0.11704661497674435</v>
      </c>
      <c r="GZ375" s="54">
        <f t="shared" si="366"/>
        <v>0.11384103379281196</v>
      </c>
      <c r="HA375" s="54">
        <f t="shared" si="366"/>
        <v>0.11355662884566611</v>
      </c>
    </row>
    <row r="376" spans="3:210">
      <c r="E376" s="55" t="s">
        <v>654</v>
      </c>
      <c r="F376" s="55"/>
      <c r="G376" s="49"/>
      <c r="H376" s="54">
        <f t="shared" ref="H376:AE376" si="367">H323/$Y26</f>
        <v>0.42330038292857719</v>
      </c>
      <c r="I376" s="54">
        <f t="shared" si="367"/>
        <v>0.45571018337306668</v>
      </c>
      <c r="J376" s="54">
        <f t="shared" si="367"/>
        <v>0.45150383807079414</v>
      </c>
      <c r="K376" s="54">
        <f t="shared" si="367"/>
        <v>0.50981552699999722</v>
      </c>
      <c r="L376" s="54">
        <f t="shared" si="367"/>
        <v>0.42330038292857719</v>
      </c>
      <c r="M376" s="54">
        <f t="shared" si="367"/>
        <v>0.45571018337306668</v>
      </c>
      <c r="N376" s="54">
        <f t="shared" si="367"/>
        <v>0.41609491136848947</v>
      </c>
      <c r="O376" s="54">
        <f t="shared" si="367"/>
        <v>0.63279454736511276</v>
      </c>
      <c r="P376" s="54">
        <f t="shared" si="367"/>
        <v>0.32912021532927438</v>
      </c>
      <c r="Q376" s="54">
        <f t="shared" si="367"/>
        <v>0.20203187663034997</v>
      </c>
      <c r="R376" s="54">
        <f t="shared" si="367"/>
        <v>0.20655671592352698</v>
      </c>
      <c r="S376" s="54">
        <f t="shared" si="367"/>
        <v>0.23092766584364721</v>
      </c>
      <c r="T376" s="54">
        <f t="shared" si="367"/>
        <v>0.20203187663034997</v>
      </c>
      <c r="U376" s="54">
        <f t="shared" si="367"/>
        <v>0.23092766584364721</v>
      </c>
      <c r="V376" s="54">
        <f t="shared" si="367"/>
        <v>0.23092766584364721</v>
      </c>
      <c r="W376" s="54">
        <f t="shared" si="367"/>
        <v>0.45571018337306668</v>
      </c>
      <c r="X376" s="54">
        <f t="shared" si="367"/>
        <v>0.41623151575471218</v>
      </c>
      <c r="Y376" s="54">
        <f t="shared" si="367"/>
        <v>0.41657985693958</v>
      </c>
      <c r="Z376" s="54">
        <f t="shared" si="367"/>
        <v>0.45092902985527294</v>
      </c>
      <c r="AA376" s="54">
        <f t="shared" si="367"/>
        <v>0.48724257384484759</v>
      </c>
      <c r="AB376" s="54">
        <f t="shared" si="367"/>
        <v>0.42330038292857719</v>
      </c>
      <c r="AC376" s="54">
        <f t="shared" si="367"/>
        <v>0.63668726874664971</v>
      </c>
      <c r="AD376" s="54">
        <f t="shared" si="367"/>
        <v>0.45584678775928927</v>
      </c>
      <c r="AE376" s="54">
        <f t="shared" si="367"/>
        <v>0.45141397542636336</v>
      </c>
      <c r="AF376" s="54"/>
      <c r="AG376" s="54">
        <f t="shared" ref="AG376:BD376" si="368">AG323/$Y26</f>
        <v>0.42343698731480123</v>
      </c>
      <c r="AH376" s="54">
        <f t="shared" si="368"/>
        <v>0.45619512894415876</v>
      </c>
      <c r="AI376" s="54">
        <f t="shared" si="368"/>
        <v>0.41609491136849081</v>
      </c>
      <c r="AJ376" s="54">
        <f t="shared" si="368"/>
        <v>0.66714372028080837</v>
      </c>
      <c r="AK376" s="54">
        <f t="shared" si="368"/>
        <v>0.42378532849966899</v>
      </c>
      <c r="AL376" s="54">
        <f t="shared" si="368"/>
        <v>0.45092902985527428</v>
      </c>
      <c r="AM376" s="54">
        <f t="shared" si="368"/>
        <v>0.42330038292857852</v>
      </c>
      <c r="AN376" s="54">
        <f t="shared" si="368"/>
        <v>0.63937846896789008</v>
      </c>
      <c r="AO376" s="54">
        <f t="shared" si="368"/>
        <v>0.41623151575471357</v>
      </c>
      <c r="AP376" s="54">
        <f t="shared" si="368"/>
        <v>0.20203187663035024</v>
      </c>
      <c r="AQ376" s="54">
        <f t="shared" si="368"/>
        <v>0.20203187663035024</v>
      </c>
      <c r="AR376" s="54">
        <f t="shared" si="368"/>
        <v>0.20203187663035024</v>
      </c>
      <c r="AS376" s="54">
        <f t="shared" si="368"/>
        <v>0.20203187663035024</v>
      </c>
      <c r="AT376" s="54">
        <f t="shared" si="368"/>
        <v>0.20203187663035024</v>
      </c>
      <c r="AU376" s="54">
        <f t="shared" si="368"/>
        <v>0.20203187663035024</v>
      </c>
      <c r="AV376" s="54">
        <f t="shared" si="368"/>
        <v>0.23092766584364754</v>
      </c>
      <c r="AW376" s="54">
        <f t="shared" si="368"/>
        <v>0.48197647475596517</v>
      </c>
      <c r="AX376" s="54">
        <f t="shared" si="368"/>
        <v>0.42378532849966899</v>
      </c>
      <c r="AY376" s="54">
        <f t="shared" si="368"/>
        <v>0.45571018337306829</v>
      </c>
      <c r="AZ376" s="54">
        <f t="shared" si="368"/>
        <v>0.45106563424149698</v>
      </c>
      <c r="BA376" s="54">
        <f t="shared" si="368"/>
        <v>0.63265794297889277</v>
      </c>
      <c r="BB376" s="54">
        <f t="shared" si="368"/>
        <v>0.41657985693958138</v>
      </c>
      <c r="BC376" s="54">
        <f t="shared" si="368"/>
        <v>0.45584678775929099</v>
      </c>
      <c r="BD376" s="54">
        <f t="shared" si="368"/>
        <v>0.66700711589458572</v>
      </c>
      <c r="BE376" s="54"/>
      <c r="BF376" s="54"/>
      <c r="BG376" s="54">
        <f t="shared" ref="BG376:CD376" si="369">BG323/$Y26</f>
        <v>0.42330038292857786</v>
      </c>
      <c r="BH376" s="54">
        <f t="shared" si="369"/>
        <v>0.4824614203270548</v>
      </c>
      <c r="BI376" s="54">
        <f t="shared" si="369"/>
        <v>0.45571018337306735</v>
      </c>
      <c r="BJ376" s="54">
        <f t="shared" si="369"/>
        <v>0.42330038292857786</v>
      </c>
      <c r="BK376" s="54">
        <f t="shared" si="369"/>
        <v>0.45571018337306735</v>
      </c>
      <c r="BL376" s="54">
        <f t="shared" si="369"/>
        <v>0.66762866585189762</v>
      </c>
      <c r="BM376" s="54">
        <f t="shared" si="369"/>
        <v>0.45421122344304588</v>
      </c>
      <c r="BN376" s="54">
        <f t="shared" si="369"/>
        <v>0.4509290298552735</v>
      </c>
      <c r="BO376" s="54">
        <f t="shared" si="369"/>
        <v>0.45633173333038052</v>
      </c>
      <c r="BP376" s="54">
        <f t="shared" si="369"/>
        <v>0.20203187663035005</v>
      </c>
      <c r="BQ376" s="54">
        <f t="shared" si="369"/>
        <v>0.20203187663036426</v>
      </c>
      <c r="BR376" s="54">
        <f t="shared" si="369"/>
        <v>0.20203187663035005</v>
      </c>
      <c r="BS376" s="54">
        <f t="shared" si="369"/>
        <v>0.20203187663035005</v>
      </c>
      <c r="BT376" s="54">
        <f t="shared" si="369"/>
        <v>0.20203187663035005</v>
      </c>
      <c r="BU376" s="54">
        <f t="shared" si="369"/>
        <v>0.23092766584364732</v>
      </c>
      <c r="BV376" s="54">
        <f t="shared" si="369"/>
        <v>0.45584678775929</v>
      </c>
      <c r="BW376" s="54">
        <f t="shared" si="369"/>
        <v>0.45571018337306735</v>
      </c>
      <c r="BX376" s="54">
        <f t="shared" si="369"/>
        <v>0.26589838871665339</v>
      </c>
      <c r="BY376" s="54">
        <f t="shared" si="369"/>
        <v>0.63937846896788875</v>
      </c>
      <c r="BZ376" s="54">
        <f t="shared" si="369"/>
        <v>0.45633173333038052</v>
      </c>
      <c r="CA376" s="54">
        <f t="shared" si="369"/>
        <v>0.41609491136849014</v>
      </c>
      <c r="CB376" s="54">
        <f t="shared" si="369"/>
        <v>0.45813450141536122</v>
      </c>
      <c r="CC376" s="54">
        <f t="shared" si="369"/>
        <v>0.48724257384484854</v>
      </c>
      <c r="CD376" s="54">
        <f t="shared" si="369"/>
        <v>0.66700711589458439</v>
      </c>
      <c r="CE376" s="54"/>
      <c r="CF376" s="54">
        <f t="shared" ref="CF376:DC376" si="370">CF323/$Y26</f>
        <v>0.48183987036974152</v>
      </c>
      <c r="CG376" s="54">
        <f t="shared" si="370"/>
        <v>0.64000001892520209</v>
      </c>
      <c r="CH376" s="54">
        <f t="shared" si="370"/>
        <v>0.45092902985527394</v>
      </c>
      <c r="CI376" s="54">
        <f t="shared" si="370"/>
        <v>0.41609491136849053</v>
      </c>
      <c r="CJ376" s="54">
        <f t="shared" si="370"/>
        <v>0.42378532849966871</v>
      </c>
      <c r="CK376" s="54">
        <f t="shared" si="370"/>
        <v>0.67469753302576274</v>
      </c>
      <c r="CL376" s="54">
        <f t="shared" si="370"/>
        <v>0.42378532849966871</v>
      </c>
      <c r="CM376" s="54">
        <f t="shared" si="370"/>
        <v>0.45092902985527394</v>
      </c>
      <c r="CN376" s="54">
        <f t="shared" si="370"/>
        <v>0.20580452732942867</v>
      </c>
      <c r="CO376" s="54">
        <f t="shared" si="370"/>
        <v>0.20203187663035019</v>
      </c>
      <c r="CP376" s="54">
        <f t="shared" si="370"/>
        <v>0.20203187663035019</v>
      </c>
      <c r="CQ376" s="54">
        <f t="shared" si="370"/>
        <v>0.20203187663035019</v>
      </c>
      <c r="CR376" s="54">
        <f t="shared" si="370"/>
        <v>0.20203187663035019</v>
      </c>
      <c r="CS376" s="54">
        <f t="shared" si="370"/>
        <v>0.20203187663035019</v>
      </c>
      <c r="CT376" s="54">
        <f t="shared" si="370"/>
        <v>0.23092766584364749</v>
      </c>
      <c r="CU376" s="54">
        <f t="shared" si="370"/>
        <v>0.2735888058478318</v>
      </c>
      <c r="CV376" s="54">
        <f t="shared" si="370"/>
        <v>0.45571018337306768</v>
      </c>
      <c r="CW376" s="54">
        <f t="shared" si="370"/>
        <v>0.42343698731480089</v>
      </c>
      <c r="CX376" s="54">
        <f t="shared" si="370"/>
        <v>0.48710596945862583</v>
      </c>
      <c r="CY376" s="54">
        <f t="shared" si="370"/>
        <v>0.42330038292857813</v>
      </c>
      <c r="CZ376" s="54">
        <f t="shared" si="370"/>
        <v>0.6321729974078012</v>
      </c>
      <c r="DA376" s="54">
        <f t="shared" si="370"/>
        <v>0.41657985693958094</v>
      </c>
      <c r="DB376" s="54">
        <f t="shared" si="370"/>
        <v>0.42330038292857813</v>
      </c>
      <c r="DC376" s="54">
        <f t="shared" si="370"/>
        <v>0.41657985693958094</v>
      </c>
      <c r="DD376" s="54"/>
      <c r="DE376" s="54"/>
      <c r="DF376" s="54">
        <f t="shared" ref="DF376:EC376" si="371">DF323/$Y26</f>
        <v>0.4582711058015837</v>
      </c>
      <c r="DG376" s="54">
        <f t="shared" si="371"/>
        <v>0.45571018337306712</v>
      </c>
      <c r="DH376" s="54">
        <f t="shared" si="371"/>
        <v>0.41609491136848992</v>
      </c>
      <c r="DI376" s="54">
        <f t="shared" si="371"/>
        <v>0.6321729974078012</v>
      </c>
      <c r="DJ376" s="54">
        <f t="shared" si="371"/>
        <v>0.45155057981258651</v>
      </c>
      <c r="DK376" s="54">
        <f t="shared" si="371"/>
        <v>0.4629156549331549</v>
      </c>
      <c r="DL376" s="54">
        <f t="shared" si="371"/>
        <v>0.41609491136848992</v>
      </c>
      <c r="DM376" s="54">
        <f t="shared" si="371"/>
        <v>0.41609491136848992</v>
      </c>
      <c r="DN376" s="54">
        <f t="shared" si="371"/>
        <v>0.48246142032705491</v>
      </c>
      <c r="DO376" s="54">
        <f t="shared" si="371"/>
        <v>0.20203187663034988</v>
      </c>
      <c r="DP376" s="54">
        <f t="shared" si="371"/>
        <v>0.20203187663034988</v>
      </c>
      <c r="DQ376" s="54">
        <f t="shared" si="371"/>
        <v>0.20203187663034988</v>
      </c>
      <c r="DR376" s="54">
        <f t="shared" si="371"/>
        <v>0.20203187663034988</v>
      </c>
      <c r="DS376" s="54">
        <f t="shared" si="371"/>
        <v>0.20203187663034988</v>
      </c>
      <c r="DT376" s="54">
        <f t="shared" si="371"/>
        <v>0.23092766584364716</v>
      </c>
      <c r="DU376" s="54">
        <f t="shared" si="371"/>
        <v>0.6321729974078012</v>
      </c>
      <c r="DV376" s="54">
        <f t="shared" si="371"/>
        <v>0.45092902985527328</v>
      </c>
      <c r="DW376" s="54">
        <f t="shared" si="371"/>
        <v>0.41623151575471262</v>
      </c>
      <c r="DX376" s="54">
        <f t="shared" si="371"/>
        <v>0.45571018337306712</v>
      </c>
      <c r="DY376" s="54">
        <f t="shared" si="371"/>
        <v>0.4514139754263638</v>
      </c>
      <c r="DZ376" s="54">
        <f t="shared" si="371"/>
        <v>0.42343698731480028</v>
      </c>
      <c r="EA376" s="54">
        <f t="shared" si="371"/>
        <v>0.6321729974078012</v>
      </c>
      <c r="EB376" s="54">
        <f t="shared" si="371"/>
        <v>0.48662102388753559</v>
      </c>
      <c r="EC376" s="54">
        <f t="shared" si="371"/>
        <v>0.45155057981258651</v>
      </c>
      <c r="ED376" s="54"/>
      <c r="EE376" s="54">
        <f t="shared" ref="EE376:FB376" si="372">EE323/$Y26</f>
        <v>0.46291565493315578</v>
      </c>
      <c r="EF376" s="54">
        <f t="shared" si="372"/>
        <v>0.45571018337306807</v>
      </c>
      <c r="EG376" s="54">
        <f t="shared" si="372"/>
        <v>0.48197647475596472</v>
      </c>
      <c r="EH376" s="54">
        <f t="shared" si="372"/>
        <v>0.42378532849966899</v>
      </c>
      <c r="EI376" s="54">
        <f t="shared" si="372"/>
        <v>0.41623151575471345</v>
      </c>
      <c r="EJ376" s="54">
        <f t="shared" si="372"/>
        <v>0.46340060050424625</v>
      </c>
      <c r="EK376" s="54">
        <f t="shared" si="372"/>
        <v>0.42378532849966899</v>
      </c>
      <c r="EL376" s="54">
        <f t="shared" si="372"/>
        <v>0.42330038292857852</v>
      </c>
      <c r="EM376" s="54">
        <f t="shared" si="372"/>
        <v>0.45571018337306807</v>
      </c>
      <c r="EN376" s="54">
        <f t="shared" si="372"/>
        <v>0.20203187663035008</v>
      </c>
      <c r="EO376" s="54">
        <f t="shared" si="372"/>
        <v>0.20203187663035008</v>
      </c>
      <c r="EP376" s="54">
        <f t="shared" si="372"/>
        <v>0.20203187663035008</v>
      </c>
      <c r="EQ376" s="54">
        <f t="shared" si="372"/>
        <v>0.20203187663035008</v>
      </c>
      <c r="ER376" s="54">
        <f t="shared" si="372"/>
        <v>0.20203187663035008</v>
      </c>
      <c r="ES376" s="54">
        <f t="shared" si="372"/>
        <v>0.23092766584364741</v>
      </c>
      <c r="ET376" s="54">
        <f t="shared" si="372"/>
        <v>0.48904534192982979</v>
      </c>
      <c r="EU376" s="54">
        <f t="shared" si="372"/>
        <v>0.41609491136849075</v>
      </c>
      <c r="EV376" s="54">
        <f t="shared" si="372"/>
        <v>0.41671646132580398</v>
      </c>
      <c r="EW376" s="54">
        <f t="shared" si="372"/>
        <v>0.46291565493315578</v>
      </c>
      <c r="EX376" s="54">
        <f t="shared" si="372"/>
        <v>0.45092902985527428</v>
      </c>
      <c r="EY376" s="54">
        <f t="shared" si="372"/>
        <v>0.45633173333038124</v>
      </c>
      <c r="EZ376" s="54">
        <f t="shared" si="372"/>
        <v>0.48904534192982979</v>
      </c>
      <c r="FA376" s="54">
        <f t="shared" si="372"/>
        <v>0.63217299740780208</v>
      </c>
      <c r="FB376" s="54">
        <f t="shared" si="372"/>
        <v>0.46340060050424625</v>
      </c>
      <c r="FC376" s="54"/>
      <c r="FD376" s="54"/>
      <c r="FE376" s="54">
        <f t="shared" ref="FE376:GB376" si="373">FE323/$Y26</f>
        <v>0.41623151575471257</v>
      </c>
      <c r="FF376" s="54">
        <f t="shared" si="373"/>
        <v>0.41609491136848992</v>
      </c>
      <c r="FG376" s="54">
        <f t="shared" si="373"/>
        <v>0.45092902985527333</v>
      </c>
      <c r="FH376" s="54">
        <f t="shared" si="373"/>
        <v>0.46340060050424536</v>
      </c>
      <c r="FI376" s="54">
        <f t="shared" si="373"/>
        <v>0.45106563424149598</v>
      </c>
      <c r="FJ376" s="54">
        <f t="shared" si="373"/>
        <v>0.41609491136848992</v>
      </c>
      <c r="FK376" s="54">
        <f t="shared" si="373"/>
        <v>0.63937846896788841</v>
      </c>
      <c r="FL376" s="54">
        <f t="shared" si="373"/>
        <v>0.48724257384484837</v>
      </c>
      <c r="FM376" s="54">
        <f t="shared" si="373"/>
        <v>0.45092902985527333</v>
      </c>
      <c r="FN376" s="54">
        <f t="shared" si="373"/>
        <v>0.20203187663034972</v>
      </c>
      <c r="FO376" s="54">
        <f t="shared" si="373"/>
        <v>0.20203187663034972</v>
      </c>
      <c r="FP376" s="54">
        <f t="shared" si="373"/>
        <v>0.20203187663034972</v>
      </c>
      <c r="FQ376" s="54">
        <f t="shared" si="373"/>
        <v>0.20203187663034972</v>
      </c>
      <c r="FR376" s="54">
        <f t="shared" si="373"/>
        <v>0.20203187663034972</v>
      </c>
      <c r="FS376" s="54">
        <f t="shared" si="373"/>
        <v>0.2309276658436471</v>
      </c>
      <c r="FT376" s="54">
        <f t="shared" si="373"/>
        <v>0.45571018337306712</v>
      </c>
      <c r="FU376" s="54">
        <f t="shared" si="373"/>
        <v>0.45155057981258645</v>
      </c>
      <c r="FV376" s="54">
        <f t="shared" si="373"/>
        <v>0.46291565493315473</v>
      </c>
      <c r="FW376" s="54">
        <f t="shared" si="373"/>
        <v>0.63217299740780075</v>
      </c>
      <c r="FX376" s="54">
        <f t="shared" si="373"/>
        <v>0.41657985693958038</v>
      </c>
      <c r="FY376" s="54">
        <f t="shared" si="373"/>
        <v>0.45106563424149598</v>
      </c>
      <c r="FZ376" s="54">
        <f t="shared" si="373"/>
        <v>0.42330038292857747</v>
      </c>
      <c r="GA376" s="54">
        <f t="shared" si="373"/>
        <v>0.4866210238875352</v>
      </c>
      <c r="GB376" s="54">
        <f t="shared" si="373"/>
        <v>0.66704441940005266</v>
      </c>
      <c r="GC376" s="54"/>
      <c r="GD376" s="54">
        <f t="shared" ref="GD376:HA376" si="374">GD323/$Y26</f>
        <v>0.46754337066201473</v>
      </c>
      <c r="GE376" s="54">
        <f t="shared" si="374"/>
        <v>0.48662102388753542</v>
      </c>
      <c r="GF376" s="54">
        <f t="shared" si="374"/>
        <v>0.45813450141536116</v>
      </c>
      <c r="GG376" s="54">
        <f t="shared" si="374"/>
        <v>0.63279454736511398</v>
      </c>
      <c r="GH376" s="54">
        <f t="shared" si="374"/>
        <v>0.42330038292857763</v>
      </c>
      <c r="GI376" s="54">
        <f t="shared" si="374"/>
        <v>0.48183987036974152</v>
      </c>
      <c r="GJ376" s="54">
        <f t="shared" si="374"/>
        <v>0.42330038292857763</v>
      </c>
      <c r="GK376" s="54">
        <f t="shared" si="374"/>
        <v>0.41623151575471273</v>
      </c>
      <c r="GL376" s="54">
        <f t="shared" si="374"/>
        <v>0.20203187663035019</v>
      </c>
      <c r="GM376" s="54">
        <f t="shared" si="374"/>
        <v>0.20203187663035019</v>
      </c>
      <c r="GN376" s="54">
        <f t="shared" si="374"/>
        <v>0.20203187663035019</v>
      </c>
      <c r="GO376" s="54">
        <f t="shared" si="374"/>
        <v>0.20203187663035019</v>
      </c>
      <c r="GP376" s="54">
        <f t="shared" si="374"/>
        <v>0.20203187663035019</v>
      </c>
      <c r="GQ376" s="54">
        <f t="shared" si="374"/>
        <v>0.20203187663035019</v>
      </c>
      <c r="GR376" s="54">
        <f t="shared" si="374"/>
        <v>0.20203187663035019</v>
      </c>
      <c r="GS376" s="54">
        <f t="shared" si="374"/>
        <v>0.23092766584364743</v>
      </c>
      <c r="GT376" s="54">
        <f t="shared" si="374"/>
        <v>0.41657985693958061</v>
      </c>
      <c r="GU376" s="54">
        <f t="shared" si="374"/>
        <v>0.48918194631605205</v>
      </c>
      <c r="GV376" s="54">
        <f t="shared" si="374"/>
        <v>0.45571018337306712</v>
      </c>
      <c r="GW376" s="54">
        <f t="shared" si="374"/>
        <v>0.66700711589458428</v>
      </c>
      <c r="GX376" s="54">
        <f t="shared" si="374"/>
        <v>0.49382649544762308</v>
      </c>
      <c r="GY376" s="54">
        <f t="shared" si="374"/>
        <v>0.45813450141536116</v>
      </c>
      <c r="GZ376" s="54">
        <f t="shared" si="374"/>
        <v>0.6717882694123779</v>
      </c>
      <c r="HA376" s="54">
        <f t="shared" si="374"/>
        <v>0.4509290298552735</v>
      </c>
    </row>
    <row r="377" spans="3:210">
      <c r="E377" s="5" t="s">
        <v>227</v>
      </c>
      <c r="F377" s="5"/>
      <c r="G377" s="49"/>
      <c r="H377" s="54">
        <f t="shared" ref="H377:AE377" si="375">H324/$Y27</f>
        <v>0</v>
      </c>
      <c r="I377" s="54">
        <f t="shared" si="375"/>
        <v>0</v>
      </c>
      <c r="J377" s="54">
        <f t="shared" si="375"/>
        <v>0</v>
      </c>
      <c r="K377" s="54">
        <f t="shared" si="375"/>
        <v>0</v>
      </c>
      <c r="L377" s="54">
        <f t="shared" si="375"/>
        <v>0</v>
      </c>
      <c r="M377" s="54">
        <f t="shared" si="375"/>
        <v>0</v>
      </c>
      <c r="N377" s="54">
        <f t="shared" si="375"/>
        <v>0</v>
      </c>
      <c r="O377" s="54">
        <f t="shared" si="375"/>
        <v>0</v>
      </c>
      <c r="P377" s="54">
        <f t="shared" si="375"/>
        <v>0</v>
      </c>
      <c r="Q377" s="54">
        <f t="shared" si="375"/>
        <v>0</v>
      </c>
      <c r="R377" s="54">
        <f t="shared" si="375"/>
        <v>0</v>
      </c>
      <c r="S377" s="54">
        <f t="shared" si="375"/>
        <v>0</v>
      </c>
      <c r="T377" s="54">
        <f t="shared" si="375"/>
        <v>0</v>
      </c>
      <c r="U377" s="54">
        <f t="shared" si="375"/>
        <v>0</v>
      </c>
      <c r="V377" s="54">
        <f t="shared" si="375"/>
        <v>0</v>
      </c>
      <c r="W377" s="54">
        <f t="shared" si="375"/>
        <v>0.97060048594238257</v>
      </c>
      <c r="X377" s="54">
        <f t="shared" si="375"/>
        <v>0.8748856788924726</v>
      </c>
      <c r="Y377" s="54">
        <f t="shared" si="375"/>
        <v>0</v>
      </c>
      <c r="Z377" s="54">
        <f t="shared" si="375"/>
        <v>0</v>
      </c>
      <c r="AA377" s="54">
        <f t="shared" si="375"/>
        <v>0</v>
      </c>
      <c r="AB377" s="54">
        <f t="shared" si="375"/>
        <v>0</v>
      </c>
      <c r="AC377" s="54">
        <f t="shared" si="375"/>
        <v>0</v>
      </c>
      <c r="AD377" s="54">
        <f t="shared" si="375"/>
        <v>0</v>
      </c>
      <c r="AE377" s="54">
        <f t="shared" si="375"/>
        <v>0</v>
      </c>
      <c r="AF377" s="54"/>
      <c r="AG377" s="54">
        <f t="shared" ref="AG377:BD377" si="376">AG324/$Y27</f>
        <v>0</v>
      </c>
      <c r="AH377" s="54">
        <f t="shared" si="376"/>
        <v>0</v>
      </c>
      <c r="AI377" s="54">
        <f t="shared" si="376"/>
        <v>0</v>
      </c>
      <c r="AJ377" s="54">
        <f t="shared" si="376"/>
        <v>0</v>
      </c>
      <c r="AK377" s="54">
        <f t="shared" si="376"/>
        <v>0</v>
      </c>
      <c r="AL377" s="54">
        <f t="shared" si="376"/>
        <v>0</v>
      </c>
      <c r="AM377" s="54">
        <f t="shared" si="376"/>
        <v>0</v>
      </c>
      <c r="AN377" s="54">
        <f t="shared" si="376"/>
        <v>0</v>
      </c>
      <c r="AO377" s="54">
        <f t="shared" si="376"/>
        <v>0</v>
      </c>
      <c r="AP377" s="54">
        <f t="shared" si="376"/>
        <v>0</v>
      </c>
      <c r="AQ377" s="54">
        <f t="shared" si="376"/>
        <v>0</v>
      </c>
      <c r="AR377" s="54">
        <f t="shared" si="376"/>
        <v>0</v>
      </c>
      <c r="AS377" s="54">
        <f t="shared" si="376"/>
        <v>0</v>
      </c>
      <c r="AT377" s="54">
        <f t="shared" si="376"/>
        <v>0</v>
      </c>
      <c r="AU377" s="54">
        <f t="shared" si="376"/>
        <v>0</v>
      </c>
      <c r="AV377" s="54">
        <f t="shared" si="376"/>
        <v>0.63691268254003897</v>
      </c>
      <c r="AW377" s="54">
        <f t="shared" si="376"/>
        <v>0.97060048594238257</v>
      </c>
      <c r="AX377" s="54">
        <f t="shared" si="376"/>
        <v>0.97060048594238257</v>
      </c>
      <c r="AY377" s="54">
        <f t="shared" si="376"/>
        <v>0.33368780340234799</v>
      </c>
      <c r="AZ377" s="54">
        <f t="shared" si="376"/>
        <v>0</v>
      </c>
      <c r="BA377" s="54">
        <f t="shared" si="376"/>
        <v>0</v>
      </c>
      <c r="BB377" s="54">
        <f t="shared" si="376"/>
        <v>0</v>
      </c>
      <c r="BC377" s="54">
        <f t="shared" si="376"/>
        <v>0</v>
      </c>
      <c r="BD377" s="54">
        <f t="shared" si="376"/>
        <v>0</v>
      </c>
      <c r="BE377" s="54"/>
      <c r="BF377" s="54"/>
      <c r="BG377" s="54">
        <f t="shared" ref="BG377:CD377" si="377">BG324/$Y27</f>
        <v>0</v>
      </c>
      <c r="BH377" s="54">
        <f t="shared" si="377"/>
        <v>0</v>
      </c>
      <c r="BI377" s="54">
        <f t="shared" si="377"/>
        <v>0</v>
      </c>
      <c r="BJ377" s="54">
        <f t="shared" si="377"/>
        <v>0</v>
      </c>
      <c r="BK377" s="54">
        <f t="shared" si="377"/>
        <v>0</v>
      </c>
      <c r="BL377" s="54">
        <f t="shared" si="377"/>
        <v>0</v>
      </c>
      <c r="BM377" s="54">
        <f t="shared" si="377"/>
        <v>0</v>
      </c>
      <c r="BN377" s="54">
        <f t="shared" si="377"/>
        <v>0</v>
      </c>
      <c r="BO377" s="54">
        <f t="shared" si="377"/>
        <v>0</v>
      </c>
      <c r="BP377" s="54">
        <f t="shared" si="377"/>
        <v>0</v>
      </c>
      <c r="BQ377" s="54">
        <f t="shared" si="377"/>
        <v>0</v>
      </c>
      <c r="BR377" s="54">
        <f t="shared" si="377"/>
        <v>0</v>
      </c>
      <c r="BS377" s="54">
        <f t="shared" si="377"/>
        <v>0</v>
      </c>
      <c r="BT377" s="54">
        <f t="shared" si="377"/>
        <v>0</v>
      </c>
      <c r="BU377" s="54">
        <f t="shared" si="377"/>
        <v>0</v>
      </c>
      <c r="BV377" s="54">
        <f t="shared" si="377"/>
        <v>0.97060048594238157</v>
      </c>
      <c r="BW377" s="54">
        <f t="shared" si="377"/>
        <v>0.97060048594238157</v>
      </c>
      <c r="BX377" s="54">
        <f t="shared" si="377"/>
        <v>0.97060048594238202</v>
      </c>
      <c r="BY377" s="54">
        <f t="shared" si="377"/>
        <v>0</v>
      </c>
      <c r="BZ377" s="54">
        <f t="shared" si="377"/>
        <v>0</v>
      </c>
      <c r="CA377" s="54">
        <f t="shared" si="377"/>
        <v>0</v>
      </c>
      <c r="CB377" s="54">
        <f t="shared" si="377"/>
        <v>0</v>
      </c>
      <c r="CC377" s="54">
        <f t="shared" si="377"/>
        <v>0</v>
      </c>
      <c r="CD377" s="54">
        <f t="shared" si="377"/>
        <v>0</v>
      </c>
      <c r="CE377" s="54"/>
      <c r="CF377" s="54">
        <f t="shared" ref="CF377:DC377" si="378">CF324/$Y27</f>
        <v>0</v>
      </c>
      <c r="CG377" s="54">
        <f t="shared" si="378"/>
        <v>0</v>
      </c>
      <c r="CH377" s="54">
        <f t="shared" si="378"/>
        <v>0</v>
      </c>
      <c r="CI377" s="54">
        <f t="shared" si="378"/>
        <v>0</v>
      </c>
      <c r="CJ377" s="54">
        <f t="shared" si="378"/>
        <v>0</v>
      </c>
      <c r="CK377" s="54">
        <f t="shared" si="378"/>
        <v>0</v>
      </c>
      <c r="CL377" s="54">
        <f t="shared" si="378"/>
        <v>0</v>
      </c>
      <c r="CM377" s="54">
        <f t="shared" si="378"/>
        <v>0</v>
      </c>
      <c r="CN377" s="54">
        <f t="shared" si="378"/>
        <v>0</v>
      </c>
      <c r="CO377" s="54">
        <f t="shared" si="378"/>
        <v>0</v>
      </c>
      <c r="CP377" s="54">
        <f t="shared" si="378"/>
        <v>0</v>
      </c>
      <c r="CQ377" s="54">
        <f t="shared" si="378"/>
        <v>0</v>
      </c>
      <c r="CR377" s="54">
        <f t="shared" si="378"/>
        <v>0</v>
      </c>
      <c r="CS377" s="54">
        <f t="shared" si="378"/>
        <v>0</v>
      </c>
      <c r="CT377" s="54">
        <f t="shared" si="378"/>
        <v>0</v>
      </c>
      <c r="CU377" s="54">
        <f t="shared" si="378"/>
        <v>0.97060048594238479</v>
      </c>
      <c r="CV377" s="54">
        <f t="shared" si="378"/>
        <v>0.97060048594238479</v>
      </c>
      <c r="CW377" s="54">
        <f t="shared" si="378"/>
        <v>0.97060048594238679</v>
      </c>
      <c r="CX377" s="54">
        <f t="shared" si="378"/>
        <v>0</v>
      </c>
      <c r="CY377" s="54">
        <f t="shared" si="378"/>
        <v>0</v>
      </c>
      <c r="CZ377" s="54">
        <f t="shared" si="378"/>
        <v>0</v>
      </c>
      <c r="DA377" s="54">
        <f t="shared" si="378"/>
        <v>0</v>
      </c>
      <c r="DB377" s="54">
        <f t="shared" si="378"/>
        <v>0</v>
      </c>
      <c r="DC377" s="54">
        <f t="shared" si="378"/>
        <v>0</v>
      </c>
      <c r="DD377" s="54"/>
      <c r="DE377" s="54"/>
      <c r="DF377" s="54">
        <f t="shared" ref="DF377:EC377" si="379">DF324/$Y27</f>
        <v>0</v>
      </c>
      <c r="DG377" s="54">
        <f t="shared" si="379"/>
        <v>0</v>
      </c>
      <c r="DH377" s="54">
        <f t="shared" si="379"/>
        <v>0</v>
      </c>
      <c r="DI377" s="54">
        <f t="shared" si="379"/>
        <v>0</v>
      </c>
      <c r="DJ377" s="54">
        <f t="shared" si="379"/>
        <v>0</v>
      </c>
      <c r="DK377" s="54">
        <f t="shared" si="379"/>
        <v>0</v>
      </c>
      <c r="DL377" s="54">
        <f t="shared" si="379"/>
        <v>0</v>
      </c>
      <c r="DM377" s="54">
        <f t="shared" si="379"/>
        <v>0</v>
      </c>
      <c r="DN377" s="54">
        <f t="shared" si="379"/>
        <v>0</v>
      </c>
      <c r="DO377" s="54">
        <f t="shared" si="379"/>
        <v>0</v>
      </c>
      <c r="DP377" s="54">
        <f t="shared" si="379"/>
        <v>0</v>
      </c>
      <c r="DQ377" s="54">
        <f t="shared" si="379"/>
        <v>0</v>
      </c>
      <c r="DR377" s="54">
        <f t="shared" si="379"/>
        <v>0</v>
      </c>
      <c r="DS377" s="54">
        <f t="shared" si="379"/>
        <v>0</v>
      </c>
      <c r="DT377" s="54">
        <f t="shared" si="379"/>
        <v>0</v>
      </c>
      <c r="DU377" s="54">
        <f t="shared" si="379"/>
        <v>0.97060048594238135</v>
      </c>
      <c r="DV377" s="54">
        <f t="shared" si="379"/>
        <v>0.97060048594238135</v>
      </c>
      <c r="DW377" s="54">
        <f t="shared" si="379"/>
        <v>0.97060048594238368</v>
      </c>
      <c r="DX377" s="54">
        <f t="shared" si="379"/>
        <v>0</v>
      </c>
      <c r="DY377" s="54">
        <f t="shared" si="379"/>
        <v>0</v>
      </c>
      <c r="DZ377" s="54">
        <f t="shared" si="379"/>
        <v>0</v>
      </c>
      <c r="EA377" s="54">
        <f t="shared" si="379"/>
        <v>0</v>
      </c>
      <c r="EB377" s="54">
        <f t="shared" si="379"/>
        <v>0</v>
      </c>
      <c r="EC377" s="54">
        <f t="shared" si="379"/>
        <v>0</v>
      </c>
      <c r="ED377" s="54"/>
      <c r="EE377" s="54">
        <f t="shared" ref="EE377:FB377" si="380">EE324/$Y27</f>
        <v>0</v>
      </c>
      <c r="EF377" s="54">
        <f t="shared" si="380"/>
        <v>0</v>
      </c>
      <c r="EG377" s="54">
        <f t="shared" si="380"/>
        <v>0</v>
      </c>
      <c r="EH377" s="54">
        <f t="shared" si="380"/>
        <v>0</v>
      </c>
      <c r="EI377" s="54">
        <f t="shared" si="380"/>
        <v>0</v>
      </c>
      <c r="EJ377" s="54">
        <f t="shared" si="380"/>
        <v>0</v>
      </c>
      <c r="EK377" s="54">
        <f t="shared" si="380"/>
        <v>0</v>
      </c>
      <c r="EL377" s="54">
        <f t="shared" si="380"/>
        <v>0</v>
      </c>
      <c r="EM377" s="54">
        <f t="shared" si="380"/>
        <v>0</v>
      </c>
      <c r="EN377" s="54">
        <f t="shared" si="380"/>
        <v>0</v>
      </c>
      <c r="EO377" s="54">
        <f t="shared" si="380"/>
        <v>0</v>
      </c>
      <c r="EP377" s="54">
        <f t="shared" si="380"/>
        <v>0</v>
      </c>
      <c r="EQ377" s="54">
        <f t="shared" si="380"/>
        <v>0</v>
      </c>
      <c r="ER377" s="54">
        <f t="shared" si="380"/>
        <v>0</v>
      </c>
      <c r="ES377" s="54">
        <f t="shared" si="380"/>
        <v>0</v>
      </c>
      <c r="ET377" s="54">
        <f t="shared" si="380"/>
        <v>0.97060048594238479</v>
      </c>
      <c r="EU377" s="54">
        <f t="shared" si="380"/>
        <v>0.97060048594238479</v>
      </c>
      <c r="EV377" s="54">
        <f t="shared" si="380"/>
        <v>0.97060048594238479</v>
      </c>
      <c r="EW377" s="54">
        <f t="shared" si="380"/>
        <v>0</v>
      </c>
      <c r="EX377" s="54">
        <f t="shared" si="380"/>
        <v>0</v>
      </c>
      <c r="EY377" s="54">
        <f t="shared" si="380"/>
        <v>0</v>
      </c>
      <c r="EZ377" s="54">
        <f t="shared" si="380"/>
        <v>0</v>
      </c>
      <c r="FA377" s="54">
        <f t="shared" si="380"/>
        <v>0</v>
      </c>
      <c r="FB377" s="54">
        <f t="shared" si="380"/>
        <v>0</v>
      </c>
      <c r="FC377" s="54"/>
      <c r="FD377" s="54"/>
      <c r="FE377" s="54">
        <f t="shared" ref="FE377:GB377" si="381">FE324/$Y27</f>
        <v>0</v>
      </c>
      <c r="FF377" s="54">
        <f t="shared" si="381"/>
        <v>0</v>
      </c>
      <c r="FG377" s="54">
        <f t="shared" si="381"/>
        <v>0</v>
      </c>
      <c r="FH377" s="54">
        <f t="shared" si="381"/>
        <v>0</v>
      </c>
      <c r="FI377" s="54">
        <f t="shared" si="381"/>
        <v>0</v>
      </c>
      <c r="FJ377" s="54">
        <f t="shared" si="381"/>
        <v>0</v>
      </c>
      <c r="FK377" s="54">
        <f t="shared" si="381"/>
        <v>0</v>
      </c>
      <c r="FL377" s="54">
        <f t="shared" si="381"/>
        <v>0</v>
      </c>
      <c r="FM377" s="54">
        <f t="shared" si="381"/>
        <v>0</v>
      </c>
      <c r="FN377" s="54">
        <f t="shared" si="381"/>
        <v>0</v>
      </c>
      <c r="FO377" s="54">
        <f t="shared" si="381"/>
        <v>0</v>
      </c>
      <c r="FP377" s="54">
        <f t="shared" si="381"/>
        <v>0</v>
      </c>
      <c r="FQ377" s="54">
        <f t="shared" si="381"/>
        <v>0</v>
      </c>
      <c r="FR377" s="54">
        <f t="shared" si="381"/>
        <v>0</v>
      </c>
      <c r="FS377" s="54">
        <f t="shared" si="381"/>
        <v>0</v>
      </c>
      <c r="FT377" s="54">
        <f t="shared" si="381"/>
        <v>0.97060048594238235</v>
      </c>
      <c r="FU377" s="54">
        <f t="shared" si="381"/>
        <v>0.97060048594238235</v>
      </c>
      <c r="FV377" s="54">
        <f t="shared" si="381"/>
        <v>0.97060048594238602</v>
      </c>
      <c r="FW377" s="54">
        <f t="shared" si="381"/>
        <v>0</v>
      </c>
      <c r="FX377" s="54">
        <f t="shared" si="381"/>
        <v>0</v>
      </c>
      <c r="FY377" s="54">
        <f t="shared" si="381"/>
        <v>0</v>
      </c>
      <c r="FZ377" s="54">
        <f t="shared" si="381"/>
        <v>0</v>
      </c>
      <c r="GA377" s="54">
        <f t="shared" si="381"/>
        <v>0</v>
      </c>
      <c r="GB377" s="54">
        <f t="shared" si="381"/>
        <v>0</v>
      </c>
      <c r="GC377" s="54"/>
      <c r="GD377" s="54">
        <f t="shared" ref="GD377:HA377" si="382">GD324/$Y27</f>
        <v>0</v>
      </c>
      <c r="GE377" s="54">
        <f t="shared" si="382"/>
        <v>0</v>
      </c>
      <c r="GF377" s="54">
        <f t="shared" si="382"/>
        <v>0</v>
      </c>
      <c r="GG377" s="54">
        <f t="shared" si="382"/>
        <v>0</v>
      </c>
      <c r="GH377" s="54">
        <f t="shared" si="382"/>
        <v>0</v>
      </c>
      <c r="GI377" s="54">
        <f t="shared" si="382"/>
        <v>0</v>
      </c>
      <c r="GJ377" s="54">
        <f t="shared" si="382"/>
        <v>0</v>
      </c>
      <c r="GK377" s="54">
        <f t="shared" si="382"/>
        <v>0</v>
      </c>
      <c r="GL377" s="54">
        <f t="shared" si="382"/>
        <v>0</v>
      </c>
      <c r="GM377" s="54">
        <f t="shared" si="382"/>
        <v>0</v>
      </c>
      <c r="GN377" s="54">
        <f t="shared" si="382"/>
        <v>0</v>
      </c>
      <c r="GO377" s="54">
        <f t="shared" si="382"/>
        <v>0</v>
      </c>
      <c r="GP377" s="54">
        <f t="shared" si="382"/>
        <v>0</v>
      </c>
      <c r="GQ377" s="54">
        <f t="shared" si="382"/>
        <v>0</v>
      </c>
      <c r="GR377" s="54">
        <f t="shared" si="382"/>
        <v>0</v>
      </c>
      <c r="GS377" s="54">
        <f t="shared" si="382"/>
        <v>0.70492124655653721</v>
      </c>
      <c r="GT377" s="54">
        <f t="shared" si="382"/>
        <v>0.97060048594238135</v>
      </c>
      <c r="GU377" s="54">
        <f t="shared" si="382"/>
        <v>0.97060048594238135</v>
      </c>
      <c r="GV377" s="54">
        <f t="shared" si="382"/>
        <v>0.26567923938585014</v>
      </c>
      <c r="GW377" s="54">
        <f t="shared" si="382"/>
        <v>0</v>
      </c>
      <c r="GX377" s="54">
        <f t="shared" si="382"/>
        <v>0</v>
      </c>
      <c r="GY377" s="54">
        <f t="shared" si="382"/>
        <v>0</v>
      </c>
      <c r="GZ377" s="54">
        <f t="shared" si="382"/>
        <v>0</v>
      </c>
      <c r="HA377" s="54">
        <f t="shared" si="382"/>
        <v>0</v>
      </c>
    </row>
    <row r="378" spans="3:210">
      <c r="E378" s="5" t="s">
        <v>228</v>
      </c>
      <c r="F378" s="5"/>
      <c r="G378" s="3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6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6"/>
      <c r="BF378" s="56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6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6"/>
      <c r="DE378" s="56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6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6"/>
      <c r="FD378" s="56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6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</row>
    <row r="379" spans="3:210">
      <c r="E379" s="9"/>
      <c r="F379" s="3"/>
      <c r="G379" s="3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3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3"/>
      <c r="BF379" s="3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3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3"/>
      <c r="DE379" s="3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3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  <c r="EO379" s="49"/>
      <c r="EP379" s="49"/>
      <c r="EQ379" s="49"/>
      <c r="ER379" s="49"/>
      <c r="ES379" s="49"/>
      <c r="ET379" s="49"/>
      <c r="EU379" s="49"/>
      <c r="EV379" s="49"/>
      <c r="EW379" s="49"/>
      <c r="EX379" s="49"/>
      <c r="EY379" s="49"/>
      <c r="EZ379" s="49"/>
      <c r="FA379" s="49"/>
      <c r="FB379" s="49"/>
      <c r="FC379" s="3"/>
      <c r="FD379" s="3"/>
      <c r="FE379" s="49"/>
      <c r="FF379" s="49"/>
      <c r="FG379" s="49"/>
      <c r="FH379" s="49"/>
      <c r="FI379" s="49"/>
      <c r="FJ379" s="49"/>
      <c r="FK379" s="49"/>
      <c r="FL379" s="49"/>
      <c r="FM379" s="49"/>
      <c r="FN379" s="49"/>
      <c r="FO379" s="49"/>
      <c r="FP379" s="49"/>
      <c r="FQ379" s="49"/>
      <c r="FR379" s="49"/>
      <c r="FS379" s="49"/>
      <c r="FT379" s="49"/>
      <c r="FU379" s="49"/>
      <c r="FV379" s="49"/>
      <c r="FW379" s="49"/>
      <c r="FX379" s="49"/>
      <c r="FY379" s="49"/>
      <c r="FZ379" s="49"/>
      <c r="GA379" s="49"/>
      <c r="GB379" s="49"/>
      <c r="GC379" s="3"/>
      <c r="GD379" s="49"/>
      <c r="GE379" s="49"/>
      <c r="GF379" s="49"/>
      <c r="GG379" s="49"/>
      <c r="GH379" s="49"/>
      <c r="GI379" s="49"/>
      <c r="GJ379" s="49"/>
      <c r="GK379" s="49"/>
      <c r="GL379" s="49"/>
      <c r="GM379" s="49"/>
      <c r="GN379" s="49"/>
      <c r="GO379" s="49"/>
      <c r="GP379" s="49"/>
      <c r="GQ379" s="49"/>
      <c r="GR379" s="49"/>
      <c r="GS379" s="49"/>
      <c r="GT379" s="49"/>
      <c r="GU379" s="49"/>
      <c r="GV379" s="49"/>
      <c r="GW379" s="49"/>
      <c r="GX379" s="49"/>
      <c r="GY379" s="49"/>
      <c r="GZ379" s="49"/>
      <c r="HA379" s="49"/>
    </row>
    <row r="380" spans="3:210"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/>
      <c r="CS380" s="61"/>
      <c r="CT380" s="61"/>
      <c r="CU380" s="61"/>
      <c r="CV380" s="61"/>
      <c r="CW380" s="61"/>
      <c r="CX380" s="61"/>
      <c r="CY380" s="61"/>
      <c r="CZ380" s="61"/>
      <c r="DA380" s="61"/>
      <c r="DB380" s="61"/>
      <c r="DC380" s="61"/>
      <c r="DD380" s="61"/>
      <c r="DE380" s="61"/>
      <c r="DF380" s="61"/>
      <c r="DG380" s="61"/>
      <c r="DH380" s="61"/>
      <c r="DI380" s="61"/>
      <c r="DJ380" s="61"/>
      <c r="DK380" s="61"/>
      <c r="DL380" s="61"/>
      <c r="DM380" s="61"/>
      <c r="DN380" s="61"/>
      <c r="DO380" s="61"/>
      <c r="DP380" s="61"/>
      <c r="DQ380" s="61"/>
      <c r="DR380" s="61"/>
      <c r="DS380" s="61"/>
      <c r="DT380" s="61"/>
      <c r="DU380" s="61"/>
      <c r="DV380" s="61"/>
      <c r="DW380" s="61"/>
      <c r="DX380" s="61"/>
      <c r="DY380" s="61"/>
      <c r="DZ380" s="61"/>
      <c r="EA380" s="61"/>
      <c r="EB380" s="61"/>
      <c r="EC380" s="61"/>
      <c r="ED380" s="61"/>
      <c r="EE380" s="61"/>
      <c r="EF380" s="61"/>
      <c r="EG380" s="61"/>
      <c r="EH380" s="61"/>
      <c r="EI380" s="61"/>
      <c r="EJ380" s="61"/>
      <c r="EK380" s="61"/>
      <c r="EL380" s="61"/>
      <c r="EM380" s="61"/>
      <c r="EN380" s="61"/>
      <c r="EO380" s="61"/>
      <c r="EP380" s="61"/>
      <c r="EQ380" s="61"/>
      <c r="ER380" s="61"/>
      <c r="ES380" s="61"/>
      <c r="ET380" s="61"/>
      <c r="EU380" s="61"/>
      <c r="EV380" s="61"/>
      <c r="EW380" s="61"/>
      <c r="EX380" s="61"/>
      <c r="EY380" s="61"/>
      <c r="EZ380" s="61"/>
      <c r="FA380" s="61"/>
      <c r="FB380" s="61"/>
      <c r="FC380" s="61"/>
      <c r="FD380" s="61"/>
      <c r="FE380" s="61"/>
      <c r="FF380" s="61"/>
      <c r="FG380" s="61"/>
      <c r="FH380" s="61"/>
      <c r="FI380" s="61"/>
      <c r="FJ380" s="61"/>
      <c r="FK380" s="61"/>
      <c r="FL380" s="61"/>
      <c r="FM380" s="61"/>
      <c r="FN380" s="61"/>
      <c r="FO380" s="61"/>
      <c r="FP380" s="61"/>
      <c r="FQ380" s="61"/>
      <c r="FR380" s="61"/>
      <c r="FS380" s="61"/>
      <c r="FT380" s="61"/>
      <c r="FU380" s="61"/>
      <c r="FV380" s="61"/>
      <c r="FW380" s="61"/>
      <c r="FX380" s="61"/>
      <c r="FY380" s="61"/>
      <c r="FZ380" s="61"/>
      <c r="GA380" s="61"/>
      <c r="GB380" s="61"/>
      <c r="GC380" s="61"/>
      <c r="GD380" s="61"/>
      <c r="GE380" s="61"/>
      <c r="GF380" s="61"/>
      <c r="GG380" s="61"/>
      <c r="GH380" s="61"/>
      <c r="GI380" s="61"/>
      <c r="GJ380" s="61"/>
      <c r="GK380" s="61"/>
      <c r="GL380" s="61"/>
      <c r="GM380" s="61"/>
      <c r="GN380" s="61"/>
      <c r="GO380" s="61"/>
      <c r="GP380" s="61"/>
      <c r="GQ380" s="61"/>
      <c r="GR380" s="61"/>
      <c r="GS380" s="61"/>
      <c r="GT380" s="61"/>
      <c r="GU380" s="61"/>
      <c r="GV380" s="61"/>
      <c r="GW380" s="61"/>
      <c r="GX380" s="61"/>
      <c r="GY380" s="61"/>
      <c r="GZ380" s="61"/>
      <c r="HA380" s="61"/>
      <c r="HB380" s="61"/>
    </row>
  </sheetData>
  <phoneticPr fontId="1" type="noConversion"/>
  <conditionalFormatting sqref="G330:HA330">
    <cfRule type="cellIs" dxfId="3" priority="3" operator="greaterThan">
      <formula>0.5</formula>
    </cfRule>
    <cfRule type="cellIs" dxfId="2" priority="4" operator="greaterThan">
      <formula>50</formula>
    </cfRule>
  </conditionalFormatting>
  <conditionalFormatting sqref="D330">
    <cfRule type="cellIs" dxfId="1" priority="1" operator="greaterThan">
      <formula>0.5</formula>
    </cfRule>
    <cfRule type="cellIs" dxfId="0" priority="2" operator="greaterThan">
      <formula>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66"/>
  <sheetViews>
    <sheetView zoomScale="70" zoomScaleNormal="70" workbookViewId="0">
      <selection activeCell="AA20" sqref="AA20"/>
    </sheetView>
  </sheetViews>
  <sheetFormatPr defaultRowHeight="16.5"/>
  <cols>
    <col min="2" max="2" width="22.375" bestFit="1" customWidth="1"/>
    <col min="3" max="4" width="13.75" bestFit="1" customWidth="1"/>
    <col min="5" max="5" width="25" bestFit="1" customWidth="1"/>
    <col min="6" max="7" width="12.875" bestFit="1" customWidth="1"/>
    <col min="8" max="8" width="12.75" hidden="1" customWidth="1"/>
    <col min="9" max="9" width="12.875" bestFit="1" customWidth="1"/>
    <col min="10" max="10" width="12.75" hidden="1" customWidth="1"/>
    <col min="11" max="11" width="12.875" bestFit="1" customWidth="1"/>
    <col min="12" max="12" width="12.75" hidden="1" customWidth="1"/>
    <col min="13" max="13" width="12.875" bestFit="1" customWidth="1"/>
    <col min="14" max="15" width="10.25" bestFit="1" customWidth="1"/>
    <col min="19" max="19" width="15.125" bestFit="1" customWidth="1"/>
    <col min="20" max="20" width="9.375" bestFit="1" customWidth="1"/>
    <col min="21" max="21" width="10.25" bestFit="1" customWidth="1"/>
    <col min="22" max="22" width="10.25" hidden="1" customWidth="1"/>
    <col min="23" max="23" width="10.25" bestFit="1" customWidth="1"/>
    <col min="24" max="24" width="10.25" hidden="1" customWidth="1"/>
    <col min="25" max="25" width="10.25" bestFit="1" customWidth="1"/>
    <col min="26" max="26" width="0" hidden="1" customWidth="1"/>
    <col min="27" max="27" width="13" bestFit="1" customWidth="1"/>
    <col min="31" max="31" width="11.5" bestFit="1" customWidth="1"/>
  </cols>
  <sheetData>
    <row r="2" spans="2:27">
      <c r="B2" s="2" t="s">
        <v>400</v>
      </c>
    </row>
    <row r="3" spans="2:27">
      <c r="B3" t="s">
        <v>162</v>
      </c>
    </row>
    <row r="4" spans="2:27">
      <c r="B4" t="s">
        <v>280</v>
      </c>
      <c r="C4" t="s">
        <v>163</v>
      </c>
      <c r="D4" t="s">
        <v>281</v>
      </c>
      <c r="E4" t="s">
        <v>164</v>
      </c>
      <c r="F4">
        <v>2017</v>
      </c>
      <c r="G4">
        <v>2020</v>
      </c>
      <c r="H4">
        <v>2025</v>
      </c>
      <c r="I4">
        <v>2030</v>
      </c>
      <c r="J4">
        <v>2035</v>
      </c>
      <c r="K4">
        <v>2040</v>
      </c>
      <c r="L4">
        <v>2045</v>
      </c>
      <c r="M4">
        <v>2050</v>
      </c>
      <c r="N4">
        <v>2055</v>
      </c>
      <c r="O4">
        <v>2060</v>
      </c>
    </row>
    <row r="5" spans="2:27">
      <c r="B5" t="s">
        <v>312</v>
      </c>
      <c r="C5" t="s">
        <v>1000</v>
      </c>
      <c r="D5" t="s">
        <v>316</v>
      </c>
      <c r="E5" t="s">
        <v>182</v>
      </c>
      <c r="F5" s="8"/>
      <c r="G5" s="8">
        <v>5581.3953488371999</v>
      </c>
      <c r="H5" s="8">
        <v>5581.3953488372099</v>
      </c>
      <c r="I5" s="8">
        <v>5581.3953488372199</v>
      </c>
      <c r="J5" s="8">
        <v>5581.3953488372199</v>
      </c>
      <c r="K5" s="8">
        <v>6865.1916279070001</v>
      </c>
      <c r="L5" s="8">
        <v>5581.3953488372199</v>
      </c>
      <c r="M5" s="8">
        <v>5581.3953488372199</v>
      </c>
      <c r="N5" s="8">
        <v>5581.3953488372199</v>
      </c>
      <c r="O5" s="8">
        <v>5581.3953488372199</v>
      </c>
      <c r="Q5" t="str">
        <f t="shared" ref="Q5:Q27" si="0">VLOOKUP(E5, H2TechList, 2, FALSE)</f>
        <v>전력저장</v>
      </c>
    </row>
    <row r="6" spans="2:27">
      <c r="B6" t="s">
        <v>312</v>
      </c>
      <c r="C6" t="s">
        <v>1000</v>
      </c>
      <c r="D6" t="s">
        <v>316</v>
      </c>
      <c r="E6" t="s">
        <v>183</v>
      </c>
      <c r="F6" s="8"/>
      <c r="G6" s="8"/>
      <c r="H6" s="8"/>
      <c r="I6" s="8">
        <v>593.76546264225601</v>
      </c>
      <c r="J6" s="8">
        <v>2137.55566551213</v>
      </c>
      <c r="K6" s="8">
        <v>2629.2223255814001</v>
      </c>
      <c r="L6" s="8">
        <v>2137.55566551213</v>
      </c>
      <c r="M6" s="8">
        <v>2137.55566551213</v>
      </c>
      <c r="N6" s="8">
        <v>2137.55566551213</v>
      </c>
      <c r="O6" s="8">
        <v>2137.55566551213</v>
      </c>
      <c r="Q6" t="str">
        <f t="shared" si="0"/>
        <v>전력저장</v>
      </c>
    </row>
    <row r="7" spans="2:27">
      <c r="B7" t="s">
        <v>312</v>
      </c>
      <c r="C7" t="s">
        <v>1000</v>
      </c>
      <c r="D7" t="s">
        <v>316</v>
      </c>
      <c r="E7" t="s">
        <v>200</v>
      </c>
      <c r="F7" s="8"/>
      <c r="G7" s="8"/>
      <c r="H7" s="8"/>
      <c r="I7" s="8">
        <v>19189.3423809132</v>
      </c>
      <c r="J7" s="8">
        <v>118890.1309211</v>
      </c>
      <c r="K7" s="8">
        <v>125912.72111701099</v>
      </c>
      <c r="L7" s="8">
        <v>76900.937292944203</v>
      </c>
      <c r="M7" s="8">
        <v>71346.873217159096</v>
      </c>
      <c r="N7" s="8">
        <v>39020.7928845969</v>
      </c>
      <c r="O7" s="8">
        <v>39051.284264840098</v>
      </c>
      <c r="Q7" t="str">
        <f t="shared" si="0"/>
        <v>전력저장</v>
      </c>
    </row>
    <row r="8" spans="2:27">
      <c r="B8" t="s">
        <v>312</v>
      </c>
      <c r="C8" t="s">
        <v>1000</v>
      </c>
      <c r="D8" t="s">
        <v>316</v>
      </c>
      <c r="E8" t="s">
        <v>761</v>
      </c>
      <c r="F8" s="8"/>
      <c r="G8" s="8"/>
      <c r="H8" s="8"/>
      <c r="I8" s="8"/>
      <c r="J8" s="8">
        <v>7332.6000000000104</v>
      </c>
      <c r="K8" s="8">
        <v>14665.2</v>
      </c>
      <c r="L8" s="8"/>
      <c r="M8" s="8"/>
      <c r="N8" s="8"/>
      <c r="O8" s="8"/>
      <c r="Q8" t="str">
        <f t="shared" si="0"/>
        <v>CCUS</v>
      </c>
    </row>
    <row r="9" spans="2:27">
      <c r="B9" t="s">
        <v>312</v>
      </c>
      <c r="C9" t="s">
        <v>1000</v>
      </c>
      <c r="D9" t="s">
        <v>316</v>
      </c>
      <c r="E9" t="s">
        <v>762</v>
      </c>
      <c r="F9" s="8"/>
      <c r="G9" s="8"/>
      <c r="H9" s="8"/>
      <c r="I9" s="8">
        <v>6001.2000000000098</v>
      </c>
      <c r="J9" s="8"/>
      <c r="K9" s="8"/>
      <c r="L9" s="8"/>
      <c r="M9" s="8"/>
      <c r="N9" s="8">
        <v>102020.4</v>
      </c>
      <c r="O9" s="8">
        <v>102020.4</v>
      </c>
      <c r="Q9" t="str">
        <f t="shared" si="0"/>
        <v>CCUS</v>
      </c>
    </row>
    <row r="10" spans="2:27">
      <c r="B10" t="s">
        <v>312</v>
      </c>
      <c r="C10" t="s">
        <v>1000</v>
      </c>
      <c r="D10" t="s">
        <v>316</v>
      </c>
      <c r="E10" t="s">
        <v>296</v>
      </c>
      <c r="F10" s="8"/>
      <c r="G10" s="8">
        <v>870.35610085257701</v>
      </c>
      <c r="H10" s="8">
        <v>1695.34061364954</v>
      </c>
      <c r="I10" s="8">
        <v>2500.1995019019801</v>
      </c>
      <c r="J10" s="8">
        <v>3362.2685275623098</v>
      </c>
      <c r="K10" s="8">
        <v>1853.1755193480799</v>
      </c>
      <c r="L10" s="8">
        <v>2103.1176093772401</v>
      </c>
      <c r="M10" s="8"/>
      <c r="N10" s="8"/>
      <c r="O10" s="8"/>
      <c r="Q10" t="str">
        <f t="shared" si="0"/>
        <v>수소</v>
      </c>
    </row>
    <row r="11" spans="2:27">
      <c r="B11" t="s">
        <v>312</v>
      </c>
      <c r="C11" t="s">
        <v>1000</v>
      </c>
      <c r="D11" t="s">
        <v>316</v>
      </c>
      <c r="E11" t="s">
        <v>410</v>
      </c>
      <c r="F11" s="8"/>
      <c r="G11" s="8"/>
      <c r="H11" s="8"/>
      <c r="I11" s="8">
        <v>298.48298260888703</v>
      </c>
      <c r="J11" s="8">
        <v>596.96596521777496</v>
      </c>
      <c r="K11" s="8">
        <v>1193.9319304355499</v>
      </c>
      <c r="L11" s="8">
        <v>862.61581973968498</v>
      </c>
      <c r="M11" s="8">
        <v>778.29968890582097</v>
      </c>
      <c r="N11" s="8">
        <v>887.83227055487396</v>
      </c>
      <c r="O11" s="8">
        <v>887.85192099778499</v>
      </c>
      <c r="Q11" t="str">
        <f t="shared" si="0"/>
        <v>수소</v>
      </c>
    </row>
    <row r="12" spans="2:27">
      <c r="B12" t="s">
        <v>312</v>
      </c>
      <c r="C12" t="s">
        <v>1000</v>
      </c>
      <c r="D12" t="s">
        <v>316</v>
      </c>
      <c r="E12" t="s">
        <v>313</v>
      </c>
      <c r="F12" s="8">
        <v>121.524863329589</v>
      </c>
      <c r="G12" s="8"/>
      <c r="H12" s="8">
        <v>1438.1536103271401</v>
      </c>
      <c r="I12" s="8">
        <v>1901.95411163163</v>
      </c>
      <c r="J12" s="8">
        <v>2399.1427114160401</v>
      </c>
      <c r="K12" s="8">
        <v>3313.73171573442</v>
      </c>
      <c r="L12" s="8">
        <v>5917.5750237249304</v>
      </c>
      <c r="M12" s="8">
        <v>6808.8677200011998</v>
      </c>
      <c r="N12" s="8">
        <v>7246.6546127260799</v>
      </c>
      <c r="O12" s="8">
        <v>7246.7331528847299</v>
      </c>
      <c r="Q12" t="str">
        <f t="shared" si="0"/>
        <v>수소</v>
      </c>
    </row>
    <row r="13" spans="2:27">
      <c r="B13" t="s">
        <v>312</v>
      </c>
      <c r="C13" t="s">
        <v>1000</v>
      </c>
      <c r="D13" t="s">
        <v>316</v>
      </c>
      <c r="E13" t="s">
        <v>402</v>
      </c>
      <c r="F13" s="8">
        <v>18.926622408807301</v>
      </c>
      <c r="G13" s="8"/>
      <c r="H13" s="8"/>
      <c r="I13" s="8">
        <v>296.21565763131798</v>
      </c>
      <c r="J13" s="8">
        <v>99.395337288346099</v>
      </c>
      <c r="K13" s="8">
        <v>1000.8228705878</v>
      </c>
      <c r="L13" s="8">
        <v>1348.16596597338</v>
      </c>
      <c r="M13" s="8">
        <v>4319.1653103437102</v>
      </c>
      <c r="N13" s="8">
        <v>2521.4535059673099</v>
      </c>
      <c r="O13" s="8">
        <v>3770.6508574947602</v>
      </c>
      <c r="Q13" t="str">
        <f t="shared" si="0"/>
        <v>수소</v>
      </c>
    </row>
    <row r="14" spans="2:27">
      <c r="B14" t="s">
        <v>312</v>
      </c>
      <c r="C14" t="s">
        <v>1000</v>
      </c>
      <c r="D14" t="s">
        <v>316</v>
      </c>
      <c r="E14" t="s">
        <v>403</v>
      </c>
      <c r="F14" s="8"/>
      <c r="G14" s="8"/>
      <c r="H14" s="8">
        <v>223.982069205893</v>
      </c>
      <c r="I14" s="8"/>
      <c r="J14" s="8">
        <v>274.25386469152198</v>
      </c>
      <c r="K14" s="8">
        <v>683.69812154592103</v>
      </c>
      <c r="L14" s="8">
        <v>2904.8727953928601</v>
      </c>
      <c r="M14" s="8">
        <v>2976.6217278215599</v>
      </c>
      <c r="N14" s="8">
        <v>5350.7826710080999</v>
      </c>
      <c r="O14" s="8">
        <v>4101.6887360232204</v>
      </c>
      <c r="Q14" t="str">
        <f t="shared" si="0"/>
        <v>수소</v>
      </c>
      <c r="S14" s="2" t="s">
        <v>1001</v>
      </c>
      <c r="T14" s="2" t="str">
        <f>C5</f>
        <v>KIER_CN_BASE_HighH2TB</v>
      </c>
    </row>
    <row r="15" spans="2:27">
      <c r="B15" t="s">
        <v>312</v>
      </c>
      <c r="C15" t="s">
        <v>1000</v>
      </c>
      <c r="D15" t="s">
        <v>316</v>
      </c>
      <c r="E15" t="s">
        <v>404</v>
      </c>
      <c r="F15" s="8"/>
      <c r="G15" s="8"/>
      <c r="H15" s="8"/>
      <c r="I15" s="8">
        <v>1079.6615005987301</v>
      </c>
      <c r="J15" s="8">
        <v>4152.4040061016203</v>
      </c>
      <c r="K15" s="8">
        <v>318.81317933085302</v>
      </c>
      <c r="L15" s="8"/>
      <c r="M15" s="8"/>
      <c r="N15" s="8"/>
      <c r="O15" s="8"/>
      <c r="Q15" t="str">
        <f t="shared" si="0"/>
        <v>수소</v>
      </c>
      <c r="S15" t="s">
        <v>162</v>
      </c>
    </row>
    <row r="16" spans="2:27">
      <c r="B16" t="s">
        <v>312</v>
      </c>
      <c r="C16" t="s">
        <v>1000</v>
      </c>
      <c r="D16" t="s">
        <v>316</v>
      </c>
      <c r="E16" t="s">
        <v>763</v>
      </c>
      <c r="F16" s="8"/>
      <c r="G16" s="8"/>
      <c r="H16" s="8"/>
      <c r="I16" s="8">
        <v>3666.3</v>
      </c>
      <c r="J16" s="8"/>
      <c r="K16" s="8"/>
      <c r="L16" s="8">
        <v>29330.400000000001</v>
      </c>
      <c r="M16" s="8">
        <v>62327.1000000001</v>
      </c>
      <c r="N16" s="8">
        <v>62327.1000000001</v>
      </c>
      <c r="O16" s="8">
        <v>62327.1000000001</v>
      </c>
      <c r="Q16" t="str">
        <f t="shared" si="0"/>
        <v>CCUS</v>
      </c>
      <c r="T16">
        <v>2017</v>
      </c>
      <c r="U16">
        <v>2020</v>
      </c>
      <c r="V16">
        <v>2025</v>
      </c>
      <c r="W16">
        <v>2030</v>
      </c>
      <c r="X16">
        <v>2035</v>
      </c>
      <c r="Y16">
        <v>2040</v>
      </c>
      <c r="Z16">
        <v>2045</v>
      </c>
      <c r="AA16">
        <v>2050</v>
      </c>
    </row>
    <row r="17" spans="2:31">
      <c r="B17" t="s">
        <v>312</v>
      </c>
      <c r="C17" t="s">
        <v>1000</v>
      </c>
      <c r="D17" t="s">
        <v>316</v>
      </c>
      <c r="E17" t="s">
        <v>764</v>
      </c>
      <c r="F17" s="8"/>
      <c r="G17" s="8"/>
      <c r="H17" s="8"/>
      <c r="I17" s="8"/>
      <c r="J17" s="8">
        <v>12002.4</v>
      </c>
      <c r="K17" s="8">
        <v>24004.799999999999</v>
      </c>
      <c r="L17" s="8">
        <v>48009.6000000001</v>
      </c>
      <c r="M17" s="8">
        <v>102020.4</v>
      </c>
      <c r="N17" s="8"/>
      <c r="O17" s="8"/>
      <c r="Q17" t="str">
        <f t="shared" si="0"/>
        <v>CCUS</v>
      </c>
      <c r="S17" t="s">
        <v>324</v>
      </c>
      <c r="T17" s="8">
        <f>SUMIF($Q$5:$Q$28,$S17,F$5:F$28)</f>
        <v>0</v>
      </c>
      <c r="U17" s="8">
        <f t="shared" ref="U17:AA17" si="1">SUMIF($Q$5:$Q$28,$S17,G$5:G$28)</f>
        <v>0</v>
      </c>
      <c r="V17" s="8">
        <f t="shared" si="1"/>
        <v>0</v>
      </c>
      <c r="W17" s="8">
        <f t="shared" si="1"/>
        <v>0</v>
      </c>
      <c r="X17" s="8">
        <f t="shared" si="1"/>
        <v>0</v>
      </c>
      <c r="Y17" s="8">
        <f t="shared" si="1"/>
        <v>0</v>
      </c>
      <c r="Z17" s="8">
        <f t="shared" si="1"/>
        <v>0</v>
      </c>
      <c r="AA17" s="8">
        <f t="shared" si="1"/>
        <v>0</v>
      </c>
      <c r="AB17" s="26">
        <f>T17/$T$23</f>
        <v>0</v>
      </c>
      <c r="AC17" s="26">
        <f t="shared" ref="AC17:AC24" si="2">AA17/$AA$23</f>
        <v>0</v>
      </c>
      <c r="AE17" s="13"/>
    </row>
    <row r="18" spans="2:31">
      <c r="B18" t="s">
        <v>312</v>
      </c>
      <c r="C18" t="s">
        <v>1000</v>
      </c>
      <c r="D18" t="s">
        <v>316</v>
      </c>
      <c r="E18" t="s">
        <v>411</v>
      </c>
      <c r="F18" s="8"/>
      <c r="G18" s="8"/>
      <c r="H18" s="8"/>
      <c r="I18" s="8"/>
      <c r="J18" s="8"/>
      <c r="K18" s="8"/>
      <c r="L18" s="8"/>
      <c r="M18" s="8">
        <v>35617.244094305301</v>
      </c>
      <c r="N18" s="8">
        <v>35617.244094305301</v>
      </c>
      <c r="O18" s="8">
        <v>35617.244094305301</v>
      </c>
      <c r="Q18" t="str">
        <f t="shared" si="0"/>
        <v>열생산</v>
      </c>
      <c r="S18" t="s">
        <v>765</v>
      </c>
      <c r="T18" s="8">
        <f t="shared" ref="T18:T22" si="3">SUMIF($Q$5:$Q$28,$S18,F$5:F$28)</f>
        <v>516465.11627907102</v>
      </c>
      <c r="U18" s="8">
        <f t="shared" ref="U18:U22" si="4">SUMIF($Q$5:$Q$28,$S18,G$5:G$28)</f>
        <v>549150.105708246</v>
      </c>
      <c r="V18" s="8">
        <f t="shared" ref="V18:V22" si="5">SUMIF($Q$5:$Q$28,$S18,H$5:H$28)</f>
        <v>603625.08809020498</v>
      </c>
      <c r="W18" s="8">
        <f t="shared" ref="W18:W22" si="6">SUMIF($Q$5:$Q$28,$S18,I$5:I$28)</f>
        <v>658100.07047216501</v>
      </c>
      <c r="X18" s="8">
        <f t="shared" ref="X18:X22" si="7">SUMIF($Q$5:$Q$28,$S18,J$5:J$28)</f>
        <v>712575.05285412399</v>
      </c>
      <c r="Y18" s="8">
        <f t="shared" ref="Y18:Y22" si="8">SUMIF($Q$5:$Q$28,$S18,K$5:K$28)</f>
        <v>767050.03523608297</v>
      </c>
      <c r="Z18" s="8">
        <f t="shared" ref="Z18:Z22" si="9">SUMIF($Q$5:$Q$28,$S18,L$5:L$28)</f>
        <v>821525.01761804195</v>
      </c>
      <c r="AA18" s="8">
        <f t="shared" ref="AA18:AA22" si="10">SUMIF($Q$5:$Q$28,$S18,M$5:M$28)</f>
        <v>876000.00000000198</v>
      </c>
      <c r="AB18" s="26">
        <f t="shared" ref="AB18:AB24" si="11">T18/$T$23</f>
        <v>0.99972812626401597</v>
      </c>
      <c r="AC18" s="26">
        <f t="shared" si="2"/>
        <v>0.68552920322507749</v>
      </c>
    </row>
    <row r="19" spans="2:31">
      <c r="B19" t="s">
        <v>312</v>
      </c>
      <c r="C19" t="s">
        <v>1000</v>
      </c>
      <c r="D19" t="s">
        <v>316</v>
      </c>
      <c r="E19" t="s">
        <v>412</v>
      </c>
      <c r="F19" s="8"/>
      <c r="G19" s="8"/>
      <c r="H19" s="8"/>
      <c r="I19" s="8"/>
      <c r="J19" s="8"/>
      <c r="K19" s="8"/>
      <c r="L19" s="8"/>
      <c r="M19" s="8">
        <v>22951.558323017402</v>
      </c>
      <c r="N19" s="8">
        <v>22951.558323017402</v>
      </c>
      <c r="O19" s="8">
        <v>22951.558323017402</v>
      </c>
      <c r="Q19" t="str">
        <f t="shared" si="0"/>
        <v>열생산</v>
      </c>
      <c r="S19" t="s">
        <v>767</v>
      </c>
      <c r="T19" s="8">
        <f t="shared" si="3"/>
        <v>0</v>
      </c>
      <c r="U19" s="8">
        <f t="shared" si="4"/>
        <v>0</v>
      </c>
      <c r="V19" s="8">
        <f t="shared" si="5"/>
        <v>0</v>
      </c>
      <c r="W19" s="8">
        <f t="shared" si="6"/>
        <v>0</v>
      </c>
      <c r="X19" s="8">
        <f t="shared" si="7"/>
        <v>0</v>
      </c>
      <c r="Y19" s="8">
        <f t="shared" si="8"/>
        <v>0</v>
      </c>
      <c r="Z19" s="8">
        <f t="shared" si="9"/>
        <v>0</v>
      </c>
      <c r="AA19" s="8">
        <f t="shared" si="10"/>
        <v>0</v>
      </c>
      <c r="AB19" s="26">
        <f t="shared" si="11"/>
        <v>0</v>
      </c>
      <c r="AC19" s="26">
        <f t="shared" si="2"/>
        <v>0</v>
      </c>
    </row>
    <row r="20" spans="2:31">
      <c r="B20" t="s">
        <v>312</v>
      </c>
      <c r="C20" t="s">
        <v>1000</v>
      </c>
      <c r="D20" t="s">
        <v>316</v>
      </c>
      <c r="E20" t="s">
        <v>406</v>
      </c>
      <c r="F20" s="8">
        <v>516465.11627907102</v>
      </c>
      <c r="G20" s="8">
        <v>549150.105708246</v>
      </c>
      <c r="H20" s="8">
        <v>603625.08809020498</v>
      </c>
      <c r="I20" s="8">
        <v>658100.07047216501</v>
      </c>
      <c r="J20" s="8">
        <v>712575.05285412399</v>
      </c>
      <c r="K20" s="8">
        <v>767050.03523608297</v>
      </c>
      <c r="L20" s="8">
        <v>821525.01761804195</v>
      </c>
      <c r="M20" s="8">
        <v>876000.00000000198</v>
      </c>
      <c r="N20" s="8">
        <v>876000.00000000198</v>
      </c>
      <c r="O20" s="8">
        <v>876000.00000000198</v>
      </c>
      <c r="Q20" t="str">
        <f t="shared" si="0"/>
        <v>건물</v>
      </c>
      <c r="S20" t="s">
        <v>1</v>
      </c>
      <c r="T20" s="8">
        <f t="shared" si="3"/>
        <v>140.45148573839629</v>
      </c>
      <c r="U20" s="8">
        <f t="shared" si="4"/>
        <v>870.35610085257701</v>
      </c>
      <c r="V20" s="8">
        <f t="shared" si="5"/>
        <v>3357.476293182573</v>
      </c>
      <c r="W20" s="8">
        <f t="shared" si="6"/>
        <v>22075.803744492183</v>
      </c>
      <c r="X20" s="8">
        <f t="shared" si="7"/>
        <v>44820.537831171117</v>
      </c>
      <c r="Y20" s="8">
        <f t="shared" si="8"/>
        <v>66255.152445547123</v>
      </c>
      <c r="Z20" s="8">
        <f t="shared" si="9"/>
        <v>149957.927517706</v>
      </c>
      <c r="AA20" s="8">
        <f t="shared" si="10"/>
        <v>178928.60321011348</v>
      </c>
      <c r="AB20" s="26">
        <f t="shared" si="11"/>
        <v>2.7187373598408146E-4</v>
      </c>
      <c r="AC20" s="26">
        <f t="shared" si="2"/>
        <v>0.14002372464932061</v>
      </c>
      <c r="AE20" s="13"/>
    </row>
    <row r="21" spans="2:31">
      <c r="B21" t="s">
        <v>312</v>
      </c>
      <c r="C21" t="s">
        <v>1000</v>
      </c>
      <c r="D21" t="s">
        <v>415</v>
      </c>
      <c r="E21" t="s">
        <v>167</v>
      </c>
      <c r="F21" s="8">
        <v>6898.0058734336699</v>
      </c>
      <c r="G21" s="8">
        <v>19521.320955842399</v>
      </c>
      <c r="H21" s="8">
        <v>42822.1292361952</v>
      </c>
      <c r="I21" s="8">
        <v>185573.18644422601</v>
      </c>
      <c r="J21" s="8">
        <v>380023.69854731101</v>
      </c>
      <c r="K21" s="8">
        <v>397964.68975419598</v>
      </c>
      <c r="L21" s="8">
        <v>396215.00521303603</v>
      </c>
      <c r="M21" s="8">
        <v>398411.58501177002</v>
      </c>
      <c r="N21" s="8">
        <v>362263.70658830099</v>
      </c>
      <c r="O21" s="8">
        <v>360263.90536039497</v>
      </c>
      <c r="Q21" t="str">
        <f t="shared" si="0"/>
        <v>Dummy</v>
      </c>
      <c r="S21" t="s">
        <v>766</v>
      </c>
      <c r="T21" s="8">
        <f t="shared" si="3"/>
        <v>0</v>
      </c>
      <c r="U21" s="8">
        <f t="shared" si="4"/>
        <v>0</v>
      </c>
      <c r="V21" s="8">
        <f t="shared" si="5"/>
        <v>0</v>
      </c>
      <c r="W21" s="8">
        <f t="shared" si="6"/>
        <v>9667.5000000000109</v>
      </c>
      <c r="X21" s="8">
        <f t="shared" si="7"/>
        <v>19335.000000000011</v>
      </c>
      <c r="Y21" s="8">
        <f t="shared" si="8"/>
        <v>38670</v>
      </c>
      <c r="Z21" s="8">
        <f t="shared" si="9"/>
        <v>77340.000000000102</v>
      </c>
      <c r="AA21" s="8">
        <f t="shared" si="10"/>
        <v>164347.50000000009</v>
      </c>
      <c r="AB21" s="26">
        <f t="shared" si="11"/>
        <v>0</v>
      </c>
      <c r="AC21" s="26">
        <f t="shared" si="2"/>
        <v>0.12861302594410187</v>
      </c>
      <c r="AE21" s="13"/>
    </row>
    <row r="22" spans="2:31">
      <c r="B22" t="s">
        <v>312</v>
      </c>
      <c r="C22" t="s">
        <v>1000</v>
      </c>
      <c r="D22" t="s">
        <v>415</v>
      </c>
      <c r="E22" t="s">
        <v>416</v>
      </c>
      <c r="F22" s="8"/>
      <c r="G22" s="8"/>
      <c r="H22" s="8"/>
      <c r="I22" s="8">
        <v>10729.216152479499</v>
      </c>
      <c r="J22" s="8">
        <v>18556.4233759337</v>
      </c>
      <c r="K22" s="8">
        <v>32807.605370562596</v>
      </c>
      <c r="L22" s="8">
        <v>106591.91031036701</v>
      </c>
      <c r="M22" s="8">
        <v>104395.330511632</v>
      </c>
      <c r="N22" s="8">
        <v>140543.20893510201</v>
      </c>
      <c r="O22" s="8">
        <v>142543.010163008</v>
      </c>
      <c r="Q22" t="str">
        <f t="shared" si="0"/>
        <v>수소</v>
      </c>
      <c r="S22" t="s">
        <v>119</v>
      </c>
      <c r="T22" s="8">
        <f t="shared" si="3"/>
        <v>0</v>
      </c>
      <c r="U22" s="8">
        <f t="shared" si="4"/>
        <v>0</v>
      </c>
      <c r="V22" s="8">
        <f t="shared" si="5"/>
        <v>0</v>
      </c>
      <c r="W22" s="8">
        <f t="shared" si="6"/>
        <v>0</v>
      </c>
      <c r="X22" s="8">
        <f t="shared" si="7"/>
        <v>0</v>
      </c>
      <c r="Y22" s="8">
        <f t="shared" si="8"/>
        <v>0</v>
      </c>
      <c r="Z22" s="8">
        <f t="shared" si="9"/>
        <v>0</v>
      </c>
      <c r="AA22" s="8">
        <f t="shared" si="10"/>
        <v>58568.802417322702</v>
      </c>
      <c r="AB22" s="26">
        <f t="shared" si="11"/>
        <v>0</v>
      </c>
      <c r="AC22" s="26">
        <f t="shared" si="2"/>
        <v>4.5834046181500152E-2</v>
      </c>
      <c r="AE22" s="13"/>
    </row>
    <row r="23" spans="2:31">
      <c r="B23" t="s">
        <v>312</v>
      </c>
      <c r="C23" t="s">
        <v>1000</v>
      </c>
      <c r="D23" t="s">
        <v>417</v>
      </c>
      <c r="E23" t="s">
        <v>168</v>
      </c>
      <c r="F23" s="8">
        <v>2162.5906265184699</v>
      </c>
      <c r="G23" s="8">
        <v>3548.1222848397201</v>
      </c>
      <c r="H23" s="8">
        <v>19185.288056587298</v>
      </c>
      <c r="I23" s="8">
        <v>34900.426504390598</v>
      </c>
      <c r="J23" s="8">
        <v>69039.112569804405</v>
      </c>
      <c r="K23" s="8">
        <v>147919.883595386</v>
      </c>
      <c r="L23" s="8">
        <v>143149.03532383201</v>
      </c>
      <c r="M23" s="8">
        <v>113728.387065553</v>
      </c>
      <c r="N23" s="8">
        <v>135396.29715505301</v>
      </c>
      <c r="O23" s="8">
        <v>137869.821743537</v>
      </c>
      <c r="Q23" t="str">
        <f t="shared" si="0"/>
        <v>Dummy</v>
      </c>
      <c r="S23" t="s">
        <v>414</v>
      </c>
      <c r="T23" s="8">
        <f t="shared" ref="T23:Z23" si="12">SUM(T17:T22)</f>
        <v>516605.56776480941</v>
      </c>
      <c r="U23" s="8">
        <f t="shared" si="12"/>
        <v>550020.4618090986</v>
      </c>
      <c r="V23" s="8">
        <f t="shared" si="12"/>
        <v>606982.56438338757</v>
      </c>
      <c r="W23" s="8">
        <f t="shared" si="12"/>
        <v>689843.37421665725</v>
      </c>
      <c r="X23" s="8">
        <f t="shared" si="12"/>
        <v>776730.59068529506</v>
      </c>
      <c r="Y23" s="8">
        <f t="shared" si="12"/>
        <v>871975.18768163014</v>
      </c>
      <c r="Z23" s="8">
        <f t="shared" si="12"/>
        <v>1048822.945135748</v>
      </c>
      <c r="AA23" s="8">
        <f>SUM(AA17:AA22)</f>
        <v>1277844.9056274381</v>
      </c>
      <c r="AB23" s="26">
        <f t="shared" si="11"/>
        <v>1</v>
      </c>
      <c r="AC23" s="26">
        <f t="shared" si="2"/>
        <v>1</v>
      </c>
    </row>
    <row r="24" spans="2:31">
      <c r="B24" t="s">
        <v>312</v>
      </c>
      <c r="C24" t="s">
        <v>1000</v>
      </c>
      <c r="D24" t="s">
        <v>417</v>
      </c>
      <c r="E24" t="s">
        <v>418</v>
      </c>
      <c r="F24" s="8"/>
      <c r="G24" s="8"/>
      <c r="H24" s="8"/>
      <c r="I24" s="8">
        <v>5270.0738376401396</v>
      </c>
      <c r="J24" s="8">
        <v>15379.6840429598</v>
      </c>
      <c r="K24" s="8">
        <v>25083.373738001901</v>
      </c>
      <c r="L24" s="8">
        <v>30229.669993130901</v>
      </c>
      <c r="M24" s="8">
        <v>59650.318251409197</v>
      </c>
      <c r="N24" s="8">
        <v>37982.408161909603</v>
      </c>
      <c r="O24" s="8">
        <v>34877.008849775098</v>
      </c>
      <c r="Q24" t="str">
        <f t="shared" si="0"/>
        <v>수소</v>
      </c>
      <c r="S24" t="s">
        <v>413</v>
      </c>
      <c r="T24" s="8">
        <f t="shared" ref="T24" si="13">SUMIF($Q$5:$Q$28,$S24,F$5:F$28)</f>
        <v>0</v>
      </c>
      <c r="U24" s="8">
        <f t="shared" ref="U24" si="14">SUMIF($Q$5:$Q$28,$S24,G$5:G$28)</f>
        <v>5581.3953488371999</v>
      </c>
      <c r="V24" s="8">
        <f t="shared" ref="V24" si="15">SUMIF($Q$5:$Q$28,$S24,H$5:H$28)</f>
        <v>5581.3953488372099</v>
      </c>
      <c r="W24" s="8">
        <f t="shared" ref="W24" si="16">SUMIF($Q$5:$Q$28,$S24,I$5:I$28)</f>
        <v>25364.503192392676</v>
      </c>
      <c r="X24" s="8">
        <f t="shared" ref="X24" si="17">SUMIF($Q$5:$Q$28,$S24,J$5:J$28)</f>
        <v>126609.08193544936</v>
      </c>
      <c r="Y24" s="8">
        <f t="shared" ref="Y24" si="18">SUMIF($Q$5:$Q$28,$S24,K$5:K$28)</f>
        <v>135407.13507049938</v>
      </c>
      <c r="Z24" s="8">
        <f t="shared" ref="Z24" si="19">SUMIF($Q$5:$Q$28,$S24,L$5:L$28)</f>
        <v>84619.888307293557</v>
      </c>
      <c r="AA24" s="8">
        <f t="shared" ref="AA24" si="20">SUMIF($Q$5:$Q$28,$S24,M$5:M$28)</f>
        <v>79065.82423150845</v>
      </c>
      <c r="AB24" s="26">
        <f t="shared" si="11"/>
        <v>0</v>
      </c>
      <c r="AC24" s="26">
        <f t="shared" si="2"/>
        <v>6.1874351013424533E-2</v>
      </c>
    </row>
    <row r="25" spans="2:31">
      <c r="F25" s="8"/>
      <c r="G25" s="8"/>
      <c r="H25" s="8"/>
      <c r="I25" s="8"/>
      <c r="J25" s="8"/>
      <c r="K25" s="8"/>
      <c r="L25" s="8"/>
      <c r="M25" s="8"/>
      <c r="Q25" t="e">
        <f t="shared" si="0"/>
        <v>#N/A</v>
      </c>
      <c r="T25">
        <f>T23/발전량!T20</f>
        <v>0.96730000000000205</v>
      </c>
      <c r="AA25" s="26">
        <f>AA23/T23</f>
        <v>2.4735407153203419</v>
      </c>
      <c r="AB25" s="26"/>
    </row>
    <row r="26" spans="2:31">
      <c r="F26" s="8"/>
      <c r="G26" s="8"/>
      <c r="H26" s="8"/>
      <c r="I26" s="8"/>
      <c r="J26" s="8"/>
      <c r="K26" s="8"/>
      <c r="L26" s="8"/>
      <c r="M26" s="8"/>
      <c r="Q26" t="e">
        <f t="shared" si="0"/>
        <v>#N/A</v>
      </c>
    </row>
    <row r="27" spans="2:31">
      <c r="F27" s="8"/>
      <c r="G27" s="8"/>
      <c r="H27" s="8"/>
      <c r="I27" s="8"/>
      <c r="J27" s="8"/>
      <c r="K27" s="8"/>
      <c r="L27" s="8"/>
      <c r="M27" s="8"/>
      <c r="Q27" t="e">
        <f t="shared" si="0"/>
        <v>#N/A</v>
      </c>
      <c r="S27" s="83" t="s">
        <v>842</v>
      </c>
      <c r="T27" s="83"/>
      <c r="U27" s="83"/>
      <c r="V27" s="83"/>
      <c r="W27" s="83"/>
      <c r="X27" s="83"/>
      <c r="Y27" s="83"/>
      <c r="Z27" s="83"/>
      <c r="AA27" s="83"/>
    </row>
    <row r="28" spans="2:31">
      <c r="F28" s="8"/>
      <c r="G28" s="8"/>
      <c r="H28" s="8"/>
      <c r="I28" s="8"/>
      <c r="J28" s="8"/>
      <c r="K28" s="8"/>
      <c r="L28" s="8"/>
      <c r="M28" s="8"/>
      <c r="S28" s="83" t="s">
        <v>1</v>
      </c>
      <c r="T28" s="84">
        <f t="shared" ref="T28:Z28" si="21">T20*860/10000</f>
        <v>12.078827773502081</v>
      </c>
      <c r="U28" s="84">
        <f t="shared" si="21"/>
        <v>74.850624673321619</v>
      </c>
      <c r="V28" s="84">
        <f t="shared" si="21"/>
        <v>288.74296121370128</v>
      </c>
      <c r="W28" s="84">
        <f t="shared" si="21"/>
        <v>1898.5191220263275</v>
      </c>
      <c r="X28" s="84">
        <f t="shared" si="21"/>
        <v>3854.5662534807161</v>
      </c>
      <c r="Y28" s="84">
        <f t="shared" si="21"/>
        <v>5697.9431103170527</v>
      </c>
      <c r="Z28" s="84">
        <f t="shared" si="21"/>
        <v>12896.381766522716</v>
      </c>
      <c r="AA28" s="84">
        <f t="shared" ref="X28:AA30" si="22">AA20*860/10000</f>
        <v>15387.859876069761</v>
      </c>
    </row>
    <row r="29" spans="2:31">
      <c r="F29" s="8"/>
      <c r="G29" s="8"/>
      <c r="H29" s="8"/>
      <c r="I29" s="8"/>
      <c r="J29" s="8"/>
      <c r="K29" s="8"/>
      <c r="L29" s="8"/>
      <c r="M29" s="8"/>
      <c r="S29" s="83" t="s">
        <v>766</v>
      </c>
      <c r="T29" s="83"/>
      <c r="U29" s="83"/>
      <c r="V29" s="83"/>
      <c r="W29" s="84">
        <f>W21*860/10000</f>
        <v>831.40500000000088</v>
      </c>
      <c r="X29" s="84">
        <f t="shared" si="22"/>
        <v>1662.8100000000009</v>
      </c>
      <c r="Y29" s="84">
        <f t="shared" si="22"/>
        <v>3325.62</v>
      </c>
      <c r="Z29" s="84">
        <f t="shared" si="22"/>
        <v>6651.2400000000089</v>
      </c>
      <c r="AA29" s="84">
        <f t="shared" si="22"/>
        <v>14133.885000000009</v>
      </c>
    </row>
    <row r="30" spans="2:31">
      <c r="F30" s="8"/>
      <c r="G30" s="8"/>
      <c r="H30" s="8"/>
      <c r="I30" s="8"/>
      <c r="J30" s="8"/>
      <c r="K30" s="8"/>
      <c r="L30" s="8"/>
      <c r="M30" s="8"/>
      <c r="S30" s="83" t="s">
        <v>119</v>
      </c>
      <c r="T30" s="83"/>
      <c r="U30" s="83"/>
      <c r="V30" s="83"/>
      <c r="W30" s="83"/>
      <c r="X30" s="83"/>
      <c r="Y30" s="83"/>
      <c r="Z30" s="83"/>
      <c r="AA30" s="84">
        <f t="shared" si="22"/>
        <v>5036.9170078897523</v>
      </c>
    </row>
    <row r="31" spans="2:31">
      <c r="F31" s="8"/>
      <c r="G31" s="8"/>
      <c r="H31" s="8"/>
      <c r="I31" s="8"/>
      <c r="J31" s="8"/>
      <c r="K31" s="8"/>
      <c r="L31" s="8"/>
      <c r="M31" s="8"/>
    </row>
    <row r="32" spans="2:31">
      <c r="F32" s="8"/>
      <c r="G32" s="8"/>
      <c r="H32" s="8"/>
      <c r="I32" s="8"/>
      <c r="J32" s="8"/>
      <c r="K32" s="8"/>
      <c r="L32" s="8"/>
      <c r="M32" s="8"/>
    </row>
    <row r="33" spans="2:29">
      <c r="F33" s="8"/>
      <c r="G33" s="8"/>
      <c r="H33" s="8"/>
      <c r="I33" s="8"/>
      <c r="J33" s="8"/>
      <c r="K33" s="8"/>
      <c r="L33" s="8"/>
      <c r="M33" s="8"/>
    </row>
    <row r="34" spans="2:29">
      <c r="F34" s="8"/>
      <c r="G34" s="8"/>
      <c r="H34" s="8"/>
      <c r="I34" s="8"/>
      <c r="J34" s="8"/>
      <c r="K34" s="8"/>
      <c r="L34" s="8"/>
      <c r="M34" s="8"/>
    </row>
    <row r="35" spans="2:29">
      <c r="F35" s="8"/>
      <c r="G35" s="8"/>
      <c r="H35" s="8"/>
      <c r="I35" s="8"/>
      <c r="J35" s="8"/>
      <c r="K35" s="8"/>
      <c r="L35" s="8"/>
      <c r="M35" s="8"/>
    </row>
    <row r="36" spans="2:29">
      <c r="B36" t="s">
        <v>401</v>
      </c>
      <c r="C36" t="s">
        <v>325</v>
      </c>
      <c r="F36" s="8"/>
      <c r="G36" s="8"/>
      <c r="H36" s="8"/>
      <c r="I36" s="8"/>
      <c r="J36" s="8"/>
      <c r="K36" s="8"/>
      <c r="L36" s="8"/>
      <c r="M36" s="8"/>
      <c r="AA36">
        <v>43</v>
      </c>
      <c r="AB36" t="s">
        <v>987</v>
      </c>
      <c r="AC36" t="s">
        <v>988</v>
      </c>
    </row>
    <row r="37" spans="2:29">
      <c r="B37" t="s">
        <v>182</v>
      </c>
      <c r="C37" t="s">
        <v>413</v>
      </c>
      <c r="F37" s="8"/>
      <c r="G37" s="8"/>
      <c r="H37" s="8"/>
      <c r="I37" s="8"/>
      <c r="J37" s="8"/>
      <c r="K37" s="8"/>
      <c r="L37" s="8"/>
      <c r="M37" s="8"/>
      <c r="S37" s="2"/>
      <c r="AA37">
        <f>AA36</f>
        <v>43</v>
      </c>
      <c r="AB37" t="s">
        <v>990</v>
      </c>
      <c r="AC37" t="s">
        <v>989</v>
      </c>
    </row>
    <row r="38" spans="2:29">
      <c r="B38" t="s">
        <v>183</v>
      </c>
      <c r="C38" t="s">
        <v>413</v>
      </c>
      <c r="F38" s="8"/>
      <c r="G38" s="8"/>
      <c r="H38" s="8"/>
      <c r="I38" s="8"/>
      <c r="J38" s="8"/>
      <c r="K38" s="8"/>
      <c r="L38" s="8"/>
      <c r="M38" s="8"/>
      <c r="S38" s="2"/>
    </row>
    <row r="39" spans="2:29">
      <c r="B39" t="s">
        <v>200</v>
      </c>
      <c r="C39" t="s">
        <v>413</v>
      </c>
      <c r="F39" s="8"/>
      <c r="G39" s="8"/>
      <c r="H39" s="8"/>
      <c r="I39" s="8"/>
      <c r="J39" s="8"/>
      <c r="K39" s="8"/>
      <c r="L39" s="8"/>
      <c r="M39" s="8"/>
      <c r="T39" s="8"/>
      <c r="U39" s="8"/>
      <c r="V39" s="8"/>
      <c r="W39" s="8"/>
      <c r="X39" s="8"/>
      <c r="Y39" s="8"/>
      <c r="Z39" s="8"/>
      <c r="AA39" s="35">
        <f>수소생산!P35</f>
        <v>3746.32539420173</v>
      </c>
      <c r="AB39" t="s">
        <v>989</v>
      </c>
    </row>
    <row r="40" spans="2:29">
      <c r="B40" t="s">
        <v>761</v>
      </c>
      <c r="C40" t="s">
        <v>766</v>
      </c>
      <c r="F40" s="8"/>
      <c r="G40" s="8"/>
      <c r="H40" s="8"/>
      <c r="I40" s="8"/>
      <c r="J40" s="8"/>
      <c r="K40" s="8"/>
      <c r="L40" s="8"/>
      <c r="M40" s="8"/>
      <c r="T40" s="8"/>
      <c r="U40" s="8"/>
      <c r="V40" s="8"/>
      <c r="X40" s="8"/>
      <c r="Y40" s="8"/>
      <c r="Z40" s="8"/>
      <c r="AA40" s="13">
        <f>AA39*AA37/1000</f>
        <v>161.09199195067438</v>
      </c>
      <c r="AB40" t="s">
        <v>991</v>
      </c>
    </row>
    <row r="41" spans="2:29">
      <c r="B41" t="s">
        <v>762</v>
      </c>
      <c r="C41" t="s">
        <v>766</v>
      </c>
      <c r="F41" s="8"/>
      <c r="G41" s="8"/>
      <c r="H41" s="8"/>
      <c r="I41" s="8"/>
      <c r="J41" s="8"/>
      <c r="K41" s="8"/>
      <c r="L41" s="8"/>
      <c r="M41" s="8"/>
      <c r="T41" s="8"/>
      <c r="U41" s="8"/>
      <c r="V41" s="8"/>
      <c r="W41" s="8"/>
      <c r="X41" s="8"/>
      <c r="Y41" s="8"/>
      <c r="Z41" s="8"/>
      <c r="AA41" s="41">
        <f>SUM(M24,M22)/1000</f>
        <v>164.04564876304119</v>
      </c>
      <c r="AB41" t="s">
        <v>991</v>
      </c>
    </row>
    <row r="42" spans="2:29">
      <c r="B42" t="s">
        <v>296</v>
      </c>
      <c r="C42" t="s">
        <v>1</v>
      </c>
      <c r="F42" s="8"/>
      <c r="G42" s="8"/>
      <c r="H42" s="8"/>
      <c r="I42" s="8"/>
      <c r="J42" s="8"/>
      <c r="K42" s="8"/>
      <c r="L42" s="8"/>
      <c r="M42" s="8"/>
      <c r="T42" s="8"/>
      <c r="U42" s="8"/>
      <c r="V42" s="8"/>
      <c r="W42" s="8"/>
      <c r="X42" s="8"/>
      <c r="Y42" s="8"/>
      <c r="Z42" s="8"/>
      <c r="AA42" s="8"/>
    </row>
    <row r="43" spans="2:29">
      <c r="B43" t="s">
        <v>410</v>
      </c>
      <c r="C43" t="s">
        <v>1</v>
      </c>
      <c r="T43" s="8"/>
      <c r="U43" s="8"/>
      <c r="V43" s="8"/>
      <c r="W43" s="8"/>
      <c r="X43" s="8"/>
      <c r="Y43" s="8"/>
      <c r="Z43" s="8"/>
      <c r="AA43" s="8"/>
    </row>
    <row r="44" spans="2:29">
      <c r="B44" t="s">
        <v>313</v>
      </c>
      <c r="C44" t="s">
        <v>1</v>
      </c>
    </row>
    <row r="45" spans="2:29">
      <c r="B45" t="s">
        <v>402</v>
      </c>
      <c r="C45" t="s">
        <v>1</v>
      </c>
    </row>
    <row r="46" spans="2:29">
      <c r="B46" t="s">
        <v>403</v>
      </c>
      <c r="C46" t="s">
        <v>1</v>
      </c>
    </row>
    <row r="47" spans="2:29">
      <c r="B47" t="s">
        <v>404</v>
      </c>
      <c r="C47" t="s">
        <v>1</v>
      </c>
    </row>
    <row r="48" spans="2:29">
      <c r="B48" t="s">
        <v>763</v>
      </c>
      <c r="C48" t="s">
        <v>766</v>
      </c>
    </row>
    <row r="49" spans="2:27">
      <c r="B49" t="s">
        <v>764</v>
      </c>
      <c r="C49" t="s">
        <v>766</v>
      </c>
    </row>
    <row r="50" spans="2:27">
      <c r="B50" t="s">
        <v>411</v>
      </c>
      <c r="C50" t="s">
        <v>119</v>
      </c>
    </row>
    <row r="51" spans="2:27">
      <c r="B51" t="s">
        <v>412</v>
      </c>
      <c r="C51" t="s">
        <v>119</v>
      </c>
    </row>
    <row r="52" spans="2:27">
      <c r="B52" t="s">
        <v>405</v>
      </c>
      <c r="C52" t="s">
        <v>324</v>
      </c>
    </row>
    <row r="53" spans="2:27">
      <c r="B53" t="s">
        <v>406</v>
      </c>
      <c r="C53" t="s">
        <v>325</v>
      </c>
    </row>
    <row r="54" spans="2:27">
      <c r="B54" t="s">
        <v>407</v>
      </c>
      <c r="C54" t="s">
        <v>325</v>
      </c>
    </row>
    <row r="55" spans="2:27">
      <c r="B55" t="s">
        <v>408</v>
      </c>
      <c r="C55" t="s">
        <v>326</v>
      </c>
    </row>
    <row r="56" spans="2:27">
      <c r="B56" t="s">
        <v>167</v>
      </c>
      <c r="C56" t="s">
        <v>129</v>
      </c>
    </row>
    <row r="57" spans="2:27">
      <c r="B57" t="s">
        <v>416</v>
      </c>
      <c r="C57" t="s">
        <v>1</v>
      </c>
    </row>
    <row r="58" spans="2:27">
      <c r="B58" t="s">
        <v>168</v>
      </c>
      <c r="C58" t="s">
        <v>129</v>
      </c>
    </row>
    <row r="59" spans="2:27">
      <c r="B59" t="s">
        <v>418</v>
      </c>
      <c r="C59" t="s">
        <v>1</v>
      </c>
    </row>
    <row r="62" spans="2:27">
      <c r="T62" s="8"/>
      <c r="U62" s="8"/>
      <c r="V62" s="8"/>
      <c r="W62" s="8"/>
      <c r="X62" s="8"/>
      <c r="Y62" s="8"/>
      <c r="Z62" s="8"/>
      <c r="AA62" s="8"/>
    </row>
    <row r="63" spans="2:27">
      <c r="T63" s="8"/>
      <c r="U63" s="8"/>
      <c r="V63" s="8"/>
      <c r="W63" s="8"/>
      <c r="X63" s="8"/>
      <c r="Y63" s="8"/>
      <c r="Z63" s="8"/>
      <c r="AA63" s="8"/>
    </row>
    <row r="64" spans="2:27">
      <c r="T64" s="8"/>
      <c r="U64" s="8"/>
      <c r="V64" s="8"/>
      <c r="W64" s="8"/>
      <c r="X64" s="8"/>
      <c r="Y64" s="8"/>
      <c r="Z64" s="8"/>
      <c r="AA64" s="8"/>
    </row>
    <row r="65" spans="20:27">
      <c r="T65" s="8"/>
      <c r="U65" s="8"/>
      <c r="V65" s="8"/>
      <c r="W65" s="8"/>
      <c r="X65" s="8"/>
      <c r="Y65" s="8"/>
      <c r="Z65" s="8"/>
      <c r="AA65" s="8"/>
    </row>
    <row r="66" spans="20:27">
      <c r="T66" s="8"/>
      <c r="U66" s="8"/>
      <c r="V66" s="8"/>
      <c r="W66" s="8"/>
      <c r="X66" s="8"/>
      <c r="Y66" s="8"/>
      <c r="Z66" s="8"/>
      <c r="AA66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U100"/>
  <sheetViews>
    <sheetView topLeftCell="D9" zoomScale="70" zoomScaleNormal="70" workbookViewId="0">
      <selection activeCell="P36" sqref="P36"/>
    </sheetView>
  </sheetViews>
  <sheetFormatPr defaultRowHeight="16.5"/>
  <cols>
    <col min="4" max="4" width="24.875" customWidth="1"/>
    <col min="5" max="5" width="30.5" bestFit="1" customWidth="1"/>
    <col min="6" max="6" width="24.25" bestFit="1" customWidth="1"/>
    <col min="7" max="7" width="16.25" bestFit="1" customWidth="1"/>
    <col min="8" max="8" width="20" customWidth="1"/>
    <col min="9" max="10" width="14.375" bestFit="1" customWidth="1"/>
    <col min="11" max="11" width="14.375" customWidth="1"/>
    <col min="12" max="12" width="14.375" bestFit="1" customWidth="1"/>
    <col min="13" max="13" width="14.375" customWidth="1"/>
    <col min="14" max="14" width="14.375" bestFit="1" customWidth="1"/>
    <col min="15" max="16" width="14.375" customWidth="1"/>
    <col min="17" max="17" width="14.375" bestFit="1" customWidth="1"/>
    <col min="18" max="18" width="9.875" bestFit="1" customWidth="1"/>
  </cols>
  <sheetData>
    <row r="1" spans="5:21">
      <c r="E1" t="s">
        <v>294</v>
      </c>
      <c r="F1" t="s">
        <v>698</v>
      </c>
      <c r="G1" t="s">
        <v>698</v>
      </c>
    </row>
    <row r="2" spans="5:21">
      <c r="E2" t="s">
        <v>295</v>
      </c>
      <c r="F2" t="s">
        <v>698</v>
      </c>
      <c r="G2" t="s">
        <v>698</v>
      </c>
    </row>
    <row r="3" spans="5:21">
      <c r="E3" t="s">
        <v>409</v>
      </c>
      <c r="F3" t="s">
        <v>821</v>
      </c>
      <c r="G3" t="s">
        <v>701</v>
      </c>
    </row>
    <row r="4" spans="5:21">
      <c r="E4" t="s">
        <v>296</v>
      </c>
      <c r="F4" t="s">
        <v>698</v>
      </c>
      <c r="G4" t="s">
        <v>698</v>
      </c>
    </row>
    <row r="5" spans="5:21">
      <c r="E5" t="s">
        <v>768</v>
      </c>
      <c r="F5" t="s">
        <v>318</v>
      </c>
    </row>
    <row r="6" spans="5:21">
      <c r="E6" t="s">
        <v>410</v>
      </c>
      <c r="F6" t="s">
        <v>821</v>
      </c>
    </row>
    <row r="7" spans="5:21">
      <c r="E7" t="s">
        <v>314</v>
      </c>
      <c r="F7" t="s">
        <v>699</v>
      </c>
      <c r="G7" t="s">
        <v>699</v>
      </c>
    </row>
    <row r="8" spans="5:21">
      <c r="E8" t="s">
        <v>315</v>
      </c>
      <c r="F8" t="s">
        <v>700</v>
      </c>
      <c r="G8" t="s">
        <v>700</v>
      </c>
    </row>
    <row r="12" spans="5:21">
      <c r="E12" s="2" t="s">
        <v>321</v>
      </c>
    </row>
    <row r="13" spans="5:21">
      <c r="E13" t="s">
        <v>705</v>
      </c>
    </row>
    <row r="14" spans="5:21">
      <c r="E14" t="s">
        <v>163</v>
      </c>
      <c r="F14" t="s">
        <v>310</v>
      </c>
      <c r="G14" t="s">
        <v>281</v>
      </c>
      <c r="H14" t="s">
        <v>317</v>
      </c>
      <c r="I14">
        <v>2017</v>
      </c>
      <c r="J14">
        <v>2020</v>
      </c>
      <c r="K14">
        <v>2025</v>
      </c>
      <c r="L14">
        <v>2030</v>
      </c>
      <c r="M14">
        <v>2035</v>
      </c>
      <c r="N14">
        <v>2040</v>
      </c>
      <c r="O14">
        <v>2045</v>
      </c>
      <c r="P14">
        <v>2050</v>
      </c>
      <c r="Q14">
        <v>2055</v>
      </c>
      <c r="R14">
        <v>2060</v>
      </c>
    </row>
    <row r="15" spans="5:21">
      <c r="E15" t="s">
        <v>1000</v>
      </c>
      <c r="F15" t="s">
        <v>768</v>
      </c>
      <c r="G15" t="s">
        <v>322</v>
      </c>
      <c r="H15" t="s">
        <v>293</v>
      </c>
      <c r="I15" s="4">
        <v>1003.17970405959</v>
      </c>
      <c r="J15">
        <v>1003.17970405958</v>
      </c>
      <c r="K15">
        <v>1003.17970405959</v>
      </c>
      <c r="L15">
        <v>1003.17970405958</v>
      </c>
      <c r="M15">
        <v>1003.17970405959</v>
      </c>
      <c r="N15">
        <v>1003.17970405959</v>
      </c>
      <c r="O15">
        <v>1003.17970405959</v>
      </c>
      <c r="P15">
        <v>1003.17970405958</v>
      </c>
      <c r="Q15">
        <v>1003.17970405958</v>
      </c>
      <c r="R15">
        <v>1003.17970405958</v>
      </c>
      <c r="T15" t="str">
        <f t="shared" ref="T15:T25" si="0">VLOOKUP($F15,HDG_PRD_LIST,2,FALSE)</f>
        <v>부생수소</v>
      </c>
      <c r="U15">
        <f t="shared" ref="U15:U25" si="1">VLOOKUP($F15,HDG_PRD_LIST,3,FALSE)</f>
        <v>0</v>
      </c>
    </row>
    <row r="16" spans="5:21">
      <c r="E16" t="s">
        <v>1000</v>
      </c>
      <c r="F16" t="s">
        <v>296</v>
      </c>
      <c r="G16" t="s">
        <v>323</v>
      </c>
      <c r="H16" t="s">
        <v>293</v>
      </c>
      <c r="J16">
        <v>1466.6670193063101</v>
      </c>
      <c r="K16">
        <v>2992.8373534982802</v>
      </c>
      <c r="L16">
        <v>4614.1871848095898</v>
      </c>
      <c r="M16">
        <v>6205.1593642685402</v>
      </c>
      <c r="N16">
        <v>3420.08656752145</v>
      </c>
      <c r="O16">
        <v>3881.3615929263101</v>
      </c>
      <c r="T16" t="str">
        <f t="shared" si="0"/>
        <v>개질수소</v>
      </c>
      <c r="U16" t="str">
        <f t="shared" si="1"/>
        <v>개질수소</v>
      </c>
    </row>
    <row r="17" spans="5:21">
      <c r="E17" t="s">
        <v>1000</v>
      </c>
      <c r="F17" t="s">
        <v>410</v>
      </c>
      <c r="G17" t="s">
        <v>323</v>
      </c>
      <c r="H17" t="s">
        <v>293</v>
      </c>
      <c r="L17">
        <v>529.56323021190701</v>
      </c>
      <c r="M17">
        <v>1059.1264604238099</v>
      </c>
      <c r="N17">
        <v>2118.2529208476199</v>
      </c>
      <c r="O17">
        <v>1530.43773531241</v>
      </c>
      <c r="P17">
        <v>1380.84554679606</v>
      </c>
      <c r="Q17">
        <v>1575.1763164919801</v>
      </c>
      <c r="R17">
        <v>1575.2111799603499</v>
      </c>
      <c r="T17" t="str">
        <f t="shared" si="0"/>
        <v>개질수소CCS</v>
      </c>
      <c r="U17">
        <f t="shared" si="1"/>
        <v>0</v>
      </c>
    </row>
    <row r="18" spans="5:21">
      <c r="E18" t="s">
        <v>1000</v>
      </c>
      <c r="F18" t="s">
        <v>314</v>
      </c>
      <c r="G18" t="s">
        <v>322</v>
      </c>
      <c r="H18" t="s">
        <v>293</v>
      </c>
      <c r="L18">
        <v>323.52263784637302</v>
      </c>
      <c r="M18">
        <v>670.33504287177902</v>
      </c>
      <c r="N18">
        <v>1308.30383848573</v>
      </c>
      <c r="O18">
        <v>3124.6068678493798</v>
      </c>
      <c r="P18">
        <v>3746.32539420173</v>
      </c>
      <c r="Q18">
        <v>4051.7023180096198</v>
      </c>
      <c r="R18">
        <v>4051.7571034599</v>
      </c>
      <c r="T18" t="str">
        <f t="shared" si="0"/>
        <v>수전해</v>
      </c>
      <c r="U18" t="str">
        <f t="shared" si="1"/>
        <v>수전해</v>
      </c>
    </row>
    <row r="19" spans="5:21">
      <c r="E19" t="s">
        <v>1000</v>
      </c>
      <c r="F19" t="s">
        <v>315</v>
      </c>
      <c r="G19" t="s">
        <v>999</v>
      </c>
      <c r="H19" t="s">
        <v>293</v>
      </c>
      <c r="N19">
        <v>5233.2153539429401</v>
      </c>
      <c r="O19">
        <v>14920.890766897701</v>
      </c>
      <c r="P19">
        <v>27927.1529385947</v>
      </c>
      <c r="Q19">
        <v>30203.599097889801</v>
      </c>
      <c r="R19">
        <v>30204.007498519299</v>
      </c>
      <c r="T19" t="str">
        <f t="shared" si="0"/>
        <v>수입수소</v>
      </c>
      <c r="U19" t="str">
        <f t="shared" si="1"/>
        <v>수입수소</v>
      </c>
    </row>
    <row r="20" spans="5:21">
      <c r="E20" t="s">
        <v>384</v>
      </c>
      <c r="F20" t="s">
        <v>294</v>
      </c>
      <c r="G20" t="s">
        <v>322</v>
      </c>
      <c r="H20" t="s">
        <v>293</v>
      </c>
      <c r="I20">
        <v>94.585239981053704</v>
      </c>
      <c r="J20">
        <v>218.318645242191</v>
      </c>
      <c r="K20">
        <v>335.85718145994201</v>
      </c>
      <c r="L20">
        <v>332.80011497286199</v>
      </c>
      <c r="M20">
        <v>316.94013346373299</v>
      </c>
      <c r="N20">
        <v>376.69647433444601</v>
      </c>
      <c r="O20">
        <v>86.9406838630632</v>
      </c>
      <c r="T20" t="str">
        <f t="shared" si="0"/>
        <v>개질수소</v>
      </c>
      <c r="U20" t="str">
        <f t="shared" si="1"/>
        <v>개질수소</v>
      </c>
    </row>
    <row r="21" spans="5:21">
      <c r="E21" t="s">
        <v>384</v>
      </c>
      <c r="F21" t="s">
        <v>295</v>
      </c>
      <c r="G21" t="s">
        <v>322</v>
      </c>
      <c r="H21" t="s">
        <v>293</v>
      </c>
      <c r="J21">
        <v>149.84737290273301</v>
      </c>
      <c r="K21">
        <v>297.48627101192801</v>
      </c>
      <c r="L21">
        <v>297.48627101192801</v>
      </c>
      <c r="M21">
        <v>360.07997800933799</v>
      </c>
      <c r="N21">
        <v>217.51863002049399</v>
      </c>
      <c r="O21">
        <v>24.270443417822602</v>
      </c>
      <c r="T21" t="str">
        <f t="shared" si="0"/>
        <v>개질수소</v>
      </c>
      <c r="U21" t="str">
        <f t="shared" si="1"/>
        <v>개질수소</v>
      </c>
    </row>
    <row r="22" spans="5:21">
      <c r="E22" t="s">
        <v>384</v>
      </c>
      <c r="F22" t="s">
        <v>409</v>
      </c>
      <c r="G22" t="s">
        <v>322</v>
      </c>
      <c r="H22" t="s">
        <v>293</v>
      </c>
      <c r="L22">
        <v>130.80533185998101</v>
      </c>
      <c r="M22">
        <v>485.26308620190298</v>
      </c>
      <c r="N22">
        <v>1058.8181882275201</v>
      </c>
      <c r="O22">
        <v>1202.11254797524</v>
      </c>
      <c r="P22">
        <v>474.616448619849</v>
      </c>
      <c r="Q22">
        <v>541.12868855439399</v>
      </c>
      <c r="R22">
        <v>550.30381216225203</v>
      </c>
      <c r="T22" t="str">
        <f t="shared" si="0"/>
        <v>개질수소CCS</v>
      </c>
      <c r="U22" t="str">
        <f t="shared" si="1"/>
        <v>개질수소 with CCS</v>
      </c>
    </row>
    <row r="23" spans="5:21">
      <c r="E23" t="s">
        <v>384</v>
      </c>
      <c r="F23" t="s">
        <v>296</v>
      </c>
      <c r="G23" t="s">
        <v>323</v>
      </c>
      <c r="H23" t="s">
        <v>293</v>
      </c>
      <c r="K23">
        <v>271.43290820222899</v>
      </c>
      <c r="L23">
        <v>380.545858922386</v>
      </c>
      <c r="M23">
        <v>508.49889898280099</v>
      </c>
      <c r="N23">
        <v>551.01109752748505</v>
      </c>
      <c r="O23">
        <v>375.23533578746401</v>
      </c>
      <c r="T23" t="str">
        <f t="shared" si="0"/>
        <v>개질수소</v>
      </c>
      <c r="U23" t="str">
        <f t="shared" si="1"/>
        <v>개질수소</v>
      </c>
    </row>
    <row r="24" spans="5:21">
      <c r="E24" t="s">
        <v>384</v>
      </c>
      <c r="F24" t="s">
        <v>314</v>
      </c>
      <c r="G24" t="s">
        <v>322</v>
      </c>
      <c r="H24" t="s">
        <v>293</v>
      </c>
      <c r="L24">
        <v>76.109171784477496</v>
      </c>
      <c r="M24">
        <v>217.92809956405799</v>
      </c>
      <c r="N24">
        <v>551.01109752748505</v>
      </c>
      <c r="O24">
        <v>938.08833946865695</v>
      </c>
      <c r="P24">
        <v>1423.8493458595401</v>
      </c>
      <c r="Q24">
        <v>1623.38606566319</v>
      </c>
      <c r="R24">
        <v>1650.9114364867601</v>
      </c>
      <c r="T24" t="str">
        <f t="shared" si="0"/>
        <v>수전해</v>
      </c>
      <c r="U24" t="str">
        <f t="shared" si="1"/>
        <v>수전해</v>
      </c>
    </row>
    <row r="25" spans="5:21">
      <c r="E25" t="s">
        <v>384</v>
      </c>
      <c r="F25" t="s">
        <v>315</v>
      </c>
      <c r="G25" t="s">
        <v>322</v>
      </c>
      <c r="H25" t="s">
        <v>293</v>
      </c>
      <c r="L25">
        <v>304.43668713790902</v>
      </c>
      <c r="M25">
        <v>1016.9977979655999</v>
      </c>
      <c r="N25">
        <v>2755.0554876374299</v>
      </c>
      <c r="O25">
        <v>4878.0593652370198</v>
      </c>
      <c r="P25">
        <v>7593.8631779175703</v>
      </c>
      <c r="Q25">
        <v>8658.0590168703293</v>
      </c>
      <c r="R25">
        <v>8804.8609945960397</v>
      </c>
      <c r="T25" t="str">
        <f t="shared" si="0"/>
        <v>수입수소</v>
      </c>
      <c r="U25" t="str">
        <f t="shared" si="1"/>
        <v>수입수소</v>
      </c>
    </row>
    <row r="30" spans="5:21">
      <c r="H30" s="2" t="s">
        <v>1001</v>
      </c>
      <c r="I30" s="2" t="str">
        <f>E15</f>
        <v>KIER_CN_BASE_HighH2TB</v>
      </c>
    </row>
    <row r="31" spans="5:21">
      <c r="I31">
        <v>2017</v>
      </c>
      <c r="J31">
        <v>2020</v>
      </c>
      <c r="K31">
        <v>2025</v>
      </c>
      <c r="L31">
        <v>2030</v>
      </c>
      <c r="M31">
        <v>2035</v>
      </c>
      <c r="N31">
        <v>2040</v>
      </c>
      <c r="O31">
        <v>2045</v>
      </c>
      <c r="P31">
        <v>2050</v>
      </c>
    </row>
    <row r="32" spans="5:21">
      <c r="H32" t="s">
        <v>318</v>
      </c>
      <c r="I32" s="8">
        <f>SUMIF($T$15:$T$19,$H32,I$15:I$19)</f>
        <v>1003.17970405959</v>
      </c>
      <c r="J32" s="8">
        <f t="shared" ref="J32:P32" si="2">SUMIF($T$15:$T$19,$H32,J$15:J$19)</f>
        <v>1003.17970405958</v>
      </c>
      <c r="K32" s="8">
        <f t="shared" si="2"/>
        <v>1003.17970405959</v>
      </c>
      <c r="L32" s="8">
        <f t="shared" si="2"/>
        <v>1003.17970405958</v>
      </c>
      <c r="M32" s="8">
        <f t="shared" si="2"/>
        <v>1003.17970405959</v>
      </c>
      <c r="N32" s="8">
        <f t="shared" si="2"/>
        <v>1003.17970405959</v>
      </c>
      <c r="O32" s="8">
        <f t="shared" si="2"/>
        <v>1003.17970405959</v>
      </c>
      <c r="P32" s="8">
        <f t="shared" si="2"/>
        <v>1003.17970405958</v>
      </c>
    </row>
    <row r="33" spans="7:16">
      <c r="H33" t="s">
        <v>319</v>
      </c>
      <c r="I33" s="8">
        <f t="shared" ref="I33:P36" si="3">SUMIF($T$15:$T$19,$H33,I$15:I$19)</f>
        <v>0</v>
      </c>
      <c r="J33" s="8">
        <f t="shared" si="3"/>
        <v>1466.6670193063101</v>
      </c>
      <c r="K33" s="8">
        <f t="shared" si="3"/>
        <v>2992.8373534982802</v>
      </c>
      <c r="L33" s="8">
        <f t="shared" si="3"/>
        <v>4614.1871848095898</v>
      </c>
      <c r="M33" s="8">
        <f t="shared" si="3"/>
        <v>6205.1593642685402</v>
      </c>
      <c r="N33" s="8">
        <f t="shared" si="3"/>
        <v>3420.08656752145</v>
      </c>
      <c r="O33" s="8">
        <f t="shared" si="3"/>
        <v>3881.3615929263101</v>
      </c>
      <c r="P33" s="8">
        <f t="shared" si="3"/>
        <v>0</v>
      </c>
    </row>
    <row r="34" spans="7:16">
      <c r="H34" t="s">
        <v>820</v>
      </c>
      <c r="I34" s="8">
        <f t="shared" si="3"/>
        <v>0</v>
      </c>
      <c r="J34" s="8">
        <f t="shared" si="3"/>
        <v>0</v>
      </c>
      <c r="K34" s="8">
        <f t="shared" si="3"/>
        <v>0</v>
      </c>
      <c r="L34" s="8">
        <f t="shared" si="3"/>
        <v>529.56323021190701</v>
      </c>
      <c r="M34" s="8">
        <f t="shared" si="3"/>
        <v>1059.1264604238099</v>
      </c>
      <c r="N34" s="8">
        <f t="shared" si="3"/>
        <v>2118.2529208476199</v>
      </c>
      <c r="O34" s="8">
        <f t="shared" si="3"/>
        <v>1530.43773531241</v>
      </c>
      <c r="P34" s="8">
        <f t="shared" si="3"/>
        <v>1380.84554679606</v>
      </c>
    </row>
    <row r="35" spans="7:16">
      <c r="H35" t="s">
        <v>702</v>
      </c>
      <c r="I35" s="8">
        <f t="shared" si="3"/>
        <v>0</v>
      </c>
      <c r="J35" s="8">
        <f t="shared" si="3"/>
        <v>0</v>
      </c>
      <c r="K35" s="8">
        <f t="shared" si="3"/>
        <v>0</v>
      </c>
      <c r="L35" s="8">
        <f t="shared" si="3"/>
        <v>323.52263784637302</v>
      </c>
      <c r="M35" s="8">
        <f t="shared" si="3"/>
        <v>670.33504287177902</v>
      </c>
      <c r="N35" s="8">
        <f t="shared" si="3"/>
        <v>1308.30383848573</v>
      </c>
      <c r="O35" s="8">
        <f t="shared" si="3"/>
        <v>3124.6068678493798</v>
      </c>
      <c r="P35" s="8">
        <f t="shared" si="3"/>
        <v>3746.32539420173</v>
      </c>
    </row>
    <row r="36" spans="7:16">
      <c r="H36" t="s">
        <v>320</v>
      </c>
      <c r="I36" s="79">
        <f t="shared" si="3"/>
        <v>0</v>
      </c>
      <c r="J36" s="79">
        <f t="shared" si="3"/>
        <v>0</v>
      </c>
      <c r="K36" s="8">
        <f t="shared" si="3"/>
        <v>0</v>
      </c>
      <c r="L36" s="8">
        <f t="shared" si="3"/>
        <v>0</v>
      </c>
      <c r="M36" s="8">
        <f t="shared" si="3"/>
        <v>0</v>
      </c>
      <c r="N36" s="8">
        <f t="shared" si="3"/>
        <v>5233.2153539429401</v>
      </c>
      <c r="O36" s="8">
        <f t="shared" si="3"/>
        <v>14920.890766897701</v>
      </c>
      <c r="P36" s="8">
        <f>SUMIF($T$15:$T$19,$H36,P$15:P$19)</f>
        <v>27927.1529385947</v>
      </c>
    </row>
    <row r="37" spans="7:16">
      <c r="I37" s="35">
        <f>SUM(I32:I36)</f>
        <v>1003.17970405959</v>
      </c>
      <c r="J37" s="35">
        <f t="shared" ref="J37:P37" si="4">SUM(J32:J36)</f>
        <v>2469.8467233658903</v>
      </c>
      <c r="K37" s="35">
        <f t="shared" si="4"/>
        <v>3996.0170575578704</v>
      </c>
      <c r="L37" s="35">
        <f t="shared" si="4"/>
        <v>6470.4527569274496</v>
      </c>
      <c r="M37" s="35">
        <f t="shared" si="4"/>
        <v>8937.8005716237185</v>
      </c>
      <c r="N37" s="35">
        <f t="shared" si="4"/>
        <v>13083.038384857329</v>
      </c>
      <c r="O37" s="35">
        <f t="shared" si="4"/>
        <v>24460.47666704539</v>
      </c>
      <c r="P37" s="35">
        <f t="shared" si="4"/>
        <v>34057.503583652069</v>
      </c>
    </row>
    <row r="38" spans="7:16">
      <c r="I38" s="13">
        <f>SUM(I15:I19)-SUM(I32:I36)</f>
        <v>0</v>
      </c>
      <c r="J38" s="13">
        <f t="shared" ref="J38:P38" si="5">SUM(J15:J19)-SUM(J32:J36)</f>
        <v>0</v>
      </c>
      <c r="K38" s="13">
        <f t="shared" si="5"/>
        <v>0</v>
      </c>
      <c r="L38" s="13">
        <f t="shared" si="5"/>
        <v>0</v>
      </c>
      <c r="M38" s="13">
        <f t="shared" si="5"/>
        <v>0</v>
      </c>
      <c r="N38" s="13">
        <f t="shared" si="5"/>
        <v>0</v>
      </c>
      <c r="O38" s="13">
        <f t="shared" si="5"/>
        <v>0</v>
      </c>
      <c r="P38" s="13">
        <f t="shared" si="5"/>
        <v>0</v>
      </c>
    </row>
    <row r="39" spans="7:16">
      <c r="I39">
        <v>2017</v>
      </c>
      <c r="J39">
        <v>2020</v>
      </c>
      <c r="K39">
        <v>2025</v>
      </c>
      <c r="L39">
        <v>2030</v>
      </c>
      <c r="M39">
        <v>2035</v>
      </c>
      <c r="N39">
        <v>2040</v>
      </c>
      <c r="O39">
        <v>2045</v>
      </c>
      <c r="P39">
        <v>2050</v>
      </c>
    </row>
    <row r="40" spans="7:16">
      <c r="H40" t="s">
        <v>318</v>
      </c>
      <c r="I40" s="24">
        <f>I32/SUM(I$32:I$36)</f>
        <v>1</v>
      </c>
      <c r="J40" s="24">
        <f t="shared" ref="J40:P40" si="6">J32/SUM(J$32:J$36)</f>
        <v>0.40617083423397771</v>
      </c>
      <c r="K40" s="24">
        <f t="shared" si="6"/>
        <v>0.25104490036203053</v>
      </c>
      <c r="L40" s="24">
        <f t="shared" si="6"/>
        <v>0.15504010951715047</v>
      </c>
      <c r="M40" s="24">
        <f t="shared" si="6"/>
        <v>0.11224010829292241</v>
      </c>
      <c r="N40" s="24">
        <f t="shared" si="6"/>
        <v>7.6677884337685492E-2</v>
      </c>
      <c r="O40" s="24">
        <f t="shared" si="6"/>
        <v>4.1012271253533392E-2</v>
      </c>
      <c r="P40" s="24">
        <f t="shared" si="6"/>
        <v>2.9455467914598295E-2</v>
      </c>
    </row>
    <row r="41" spans="7:16">
      <c r="H41" t="s">
        <v>319</v>
      </c>
      <c r="I41" s="24">
        <f>I33/SUM(I$32:I$36)</f>
        <v>0</v>
      </c>
      <c r="J41" s="24">
        <f t="shared" ref="J41:P44" si="7">J33/SUM(J$32:J$36)</f>
        <v>0.59382916576602218</v>
      </c>
      <c r="K41" s="24">
        <f t="shared" si="7"/>
        <v>0.74895509963796947</v>
      </c>
      <c r="L41" s="24">
        <f t="shared" si="7"/>
        <v>0.71311658675963763</v>
      </c>
      <c r="M41" s="24">
        <f t="shared" si="7"/>
        <v>0.69426021698996776</v>
      </c>
      <c r="N41" s="24">
        <f t="shared" si="7"/>
        <v>0.26141378377976426</v>
      </c>
      <c r="O41" s="24">
        <f t="shared" si="7"/>
        <v>0.15867890253158931</v>
      </c>
      <c r="P41" s="24">
        <f t="shared" si="7"/>
        <v>0</v>
      </c>
    </row>
    <row r="42" spans="7:16">
      <c r="H42" t="s">
        <v>820</v>
      </c>
      <c r="I42" s="24">
        <f>I34/SUM(I$32:I$36)</f>
        <v>0</v>
      </c>
      <c r="J42" s="24">
        <f t="shared" si="7"/>
        <v>0</v>
      </c>
      <c r="K42" s="24">
        <f t="shared" si="7"/>
        <v>0</v>
      </c>
      <c r="L42" s="24">
        <f t="shared" si="7"/>
        <v>8.1843303723211899E-2</v>
      </c>
      <c r="M42" s="24">
        <f t="shared" si="7"/>
        <v>0.11849967471710994</v>
      </c>
      <c r="N42" s="24">
        <f t="shared" si="7"/>
        <v>0.16190833188254988</v>
      </c>
      <c r="O42" s="24">
        <f t="shared" si="7"/>
        <v>6.2567780511583682E-2</v>
      </c>
      <c r="P42" s="24">
        <f t="shared" si="7"/>
        <v>4.0544532085401562E-2</v>
      </c>
    </row>
    <row r="43" spans="7:16">
      <c r="H43" t="s">
        <v>702</v>
      </c>
      <c r="I43" s="24">
        <f>I35/SUM(I$32:I$36)</f>
        <v>0</v>
      </c>
      <c r="J43" s="24">
        <f t="shared" si="7"/>
        <v>0</v>
      </c>
      <c r="K43" s="24">
        <f t="shared" si="7"/>
        <v>0</v>
      </c>
      <c r="L43" s="24">
        <f t="shared" si="7"/>
        <v>5.0000000000000086E-2</v>
      </c>
      <c r="M43" s="24">
        <f t="shared" si="7"/>
        <v>7.5000000000000011E-2</v>
      </c>
      <c r="N43" s="24">
        <f t="shared" si="7"/>
        <v>9.9999999999999784E-2</v>
      </c>
      <c r="O43" s="24">
        <f t="shared" si="7"/>
        <v>0.12774104570329312</v>
      </c>
      <c r="P43" s="24">
        <f t="shared" si="7"/>
        <v>0.11000000000000007</v>
      </c>
    </row>
    <row r="44" spans="7:16">
      <c r="H44" t="s">
        <v>320</v>
      </c>
      <c r="I44" s="24">
        <f>I36/SUM(I$32:I$36)</f>
        <v>0</v>
      </c>
      <c r="J44" s="24">
        <f t="shared" si="7"/>
        <v>0</v>
      </c>
      <c r="K44" s="24">
        <f t="shared" si="7"/>
        <v>0</v>
      </c>
      <c r="L44" s="24">
        <f t="shared" si="7"/>
        <v>0</v>
      </c>
      <c r="M44" s="24">
        <f t="shared" si="7"/>
        <v>0</v>
      </c>
      <c r="N44" s="24">
        <f t="shared" si="7"/>
        <v>0.40000000000000063</v>
      </c>
      <c r="O44" s="24">
        <f t="shared" si="7"/>
        <v>0.61000000000000054</v>
      </c>
      <c r="P44" s="24">
        <f t="shared" si="7"/>
        <v>0.82000000000000006</v>
      </c>
    </row>
    <row r="46" spans="7:16">
      <c r="G46" s="97" t="str">
        <f>E20</f>
        <v>OSP_CN_REN</v>
      </c>
      <c r="H46" s="97"/>
      <c r="I46" s="97">
        <v>2017</v>
      </c>
      <c r="J46" s="97">
        <v>2020</v>
      </c>
      <c r="K46" s="97">
        <v>2025</v>
      </c>
      <c r="L46" s="97">
        <v>2030</v>
      </c>
      <c r="M46" s="97">
        <v>2035</v>
      </c>
      <c r="N46" s="97">
        <v>2040</v>
      </c>
      <c r="O46" s="97">
        <v>2045</v>
      </c>
      <c r="P46" s="97">
        <v>2050</v>
      </c>
    </row>
    <row r="47" spans="7:16">
      <c r="G47" s="97"/>
      <c r="H47" s="97" t="s">
        <v>318</v>
      </c>
      <c r="I47" s="99">
        <f>SUMIF($T$20:$T$25,$H47,I$20:I$25)</f>
        <v>0</v>
      </c>
      <c r="J47" s="99">
        <f t="shared" ref="J47:P47" si="8">SUMIF($T$20:$T$25,$H47,J$20:J$25)</f>
        <v>0</v>
      </c>
      <c r="K47" s="99">
        <f t="shared" si="8"/>
        <v>0</v>
      </c>
      <c r="L47" s="99">
        <f t="shared" si="8"/>
        <v>0</v>
      </c>
      <c r="M47" s="99">
        <f t="shared" si="8"/>
        <v>0</v>
      </c>
      <c r="N47" s="99">
        <f t="shared" si="8"/>
        <v>0</v>
      </c>
      <c r="O47" s="99">
        <f t="shared" si="8"/>
        <v>0</v>
      </c>
      <c r="P47" s="99">
        <f t="shared" si="8"/>
        <v>0</v>
      </c>
    </row>
    <row r="48" spans="7:16">
      <c r="G48" s="97"/>
      <c r="H48" s="97" t="s">
        <v>319</v>
      </c>
      <c r="I48" s="99">
        <f t="shared" ref="I48:P50" si="9">SUMIF($T$20:$T$25,$H48,I$20:I$25)</f>
        <v>94.585239981053704</v>
      </c>
      <c r="J48" s="99">
        <f t="shared" si="9"/>
        <v>368.16601814492401</v>
      </c>
      <c r="K48" s="99">
        <f t="shared" si="9"/>
        <v>904.77636067409901</v>
      </c>
      <c r="L48" s="99">
        <f t="shared" si="9"/>
        <v>1010.8322449071761</v>
      </c>
      <c r="M48" s="99">
        <f t="shared" si="9"/>
        <v>1185.5190104558719</v>
      </c>
      <c r="N48" s="99">
        <f t="shared" si="9"/>
        <v>1145.2262018824249</v>
      </c>
      <c r="O48" s="99">
        <f t="shared" si="9"/>
        <v>486.44646306834983</v>
      </c>
      <c r="P48" s="99">
        <f t="shared" si="9"/>
        <v>0</v>
      </c>
    </row>
    <row r="49" spans="7:18">
      <c r="G49" s="97"/>
      <c r="H49" s="97" t="s">
        <v>702</v>
      </c>
      <c r="I49" s="99">
        <f t="shared" si="9"/>
        <v>0</v>
      </c>
      <c r="J49" s="99">
        <f t="shared" si="9"/>
        <v>0</v>
      </c>
      <c r="K49" s="99">
        <f t="shared" si="9"/>
        <v>0</v>
      </c>
      <c r="L49" s="99">
        <f t="shared" si="9"/>
        <v>76.109171784477496</v>
      </c>
      <c r="M49" s="99">
        <f t="shared" si="9"/>
        <v>217.92809956405799</v>
      </c>
      <c r="N49" s="99">
        <f t="shared" si="9"/>
        <v>551.01109752748505</v>
      </c>
      <c r="O49" s="99">
        <f t="shared" si="9"/>
        <v>938.08833946865695</v>
      </c>
      <c r="P49" s="99">
        <f t="shared" si="9"/>
        <v>1423.8493458595401</v>
      </c>
    </row>
    <row r="50" spans="7:18">
      <c r="G50" s="97"/>
      <c r="H50" s="97" t="s">
        <v>320</v>
      </c>
      <c r="I50" s="99">
        <f t="shared" si="9"/>
        <v>0</v>
      </c>
      <c r="J50" s="99">
        <f t="shared" si="9"/>
        <v>0</v>
      </c>
      <c r="K50" s="99">
        <f t="shared" si="9"/>
        <v>0</v>
      </c>
      <c r="L50" s="99">
        <f t="shared" si="9"/>
        <v>304.43668713790902</v>
      </c>
      <c r="M50" s="99">
        <f t="shared" si="9"/>
        <v>1016.9977979655999</v>
      </c>
      <c r="N50" s="99">
        <f t="shared" si="9"/>
        <v>2755.0554876374299</v>
      </c>
      <c r="O50" s="99">
        <f t="shared" si="9"/>
        <v>4878.0593652370198</v>
      </c>
      <c r="P50" s="99">
        <f t="shared" si="9"/>
        <v>7593.8631779175703</v>
      </c>
    </row>
    <row r="51" spans="7:18">
      <c r="G51" s="97"/>
      <c r="H51" s="97"/>
      <c r="I51" s="98">
        <f>SUM(I47:I50)</f>
        <v>94.585239981053704</v>
      </c>
      <c r="J51" s="98">
        <f t="shared" ref="J51:P51" si="10">SUM(J47:J50)</f>
        <v>368.16601814492401</v>
      </c>
      <c r="K51" s="98">
        <f t="shared" si="10"/>
        <v>904.77636067409901</v>
      </c>
      <c r="L51" s="98">
        <f t="shared" si="10"/>
        <v>1391.3781038295626</v>
      </c>
      <c r="M51" s="98">
        <f t="shared" si="10"/>
        <v>2420.4449079855299</v>
      </c>
      <c r="N51" s="98">
        <f t="shared" si="10"/>
        <v>4451.2927870473395</v>
      </c>
      <c r="O51" s="98">
        <f t="shared" si="10"/>
        <v>6302.5941677740266</v>
      </c>
      <c r="P51" s="98">
        <f t="shared" si="10"/>
        <v>9017.7125237771106</v>
      </c>
    </row>
    <row r="52" spans="7:18">
      <c r="G52" s="97"/>
      <c r="H52" s="97"/>
      <c r="I52" s="100">
        <f>SUM(I20:I25)-SUM(I47:I50)</f>
        <v>0</v>
      </c>
      <c r="J52" s="100">
        <f t="shared" ref="J52:P52" si="11">SUM(J20:J25)-SUM(J47:J50)</f>
        <v>0</v>
      </c>
      <c r="K52" s="100">
        <f t="shared" si="11"/>
        <v>0</v>
      </c>
      <c r="L52" s="100">
        <f t="shared" si="11"/>
        <v>130.80533185998092</v>
      </c>
      <c r="M52" s="100">
        <f t="shared" si="11"/>
        <v>485.26308620190275</v>
      </c>
      <c r="N52" s="100">
        <f t="shared" si="11"/>
        <v>1058.8181882275203</v>
      </c>
      <c r="O52" s="100">
        <f t="shared" si="11"/>
        <v>1202.11254797524</v>
      </c>
      <c r="P52" s="100">
        <f t="shared" si="11"/>
        <v>474.6164486198486</v>
      </c>
    </row>
    <row r="53" spans="7:18">
      <c r="G53" s="97"/>
      <c r="H53" s="97"/>
      <c r="I53" s="97">
        <v>2017</v>
      </c>
      <c r="J53" s="97">
        <v>2020</v>
      </c>
      <c r="K53" s="97">
        <v>2025</v>
      </c>
      <c r="L53" s="97">
        <v>2030</v>
      </c>
      <c r="M53" s="97">
        <v>2035</v>
      </c>
      <c r="N53" s="97">
        <v>2040</v>
      </c>
      <c r="O53" s="97">
        <v>2045</v>
      </c>
      <c r="P53" s="97">
        <v>2050</v>
      </c>
    </row>
    <row r="54" spans="7:18">
      <c r="G54" s="97"/>
      <c r="H54" s="97" t="s">
        <v>318</v>
      </c>
      <c r="I54" s="101">
        <f>I47/SUM(I$47:I$50)</f>
        <v>0</v>
      </c>
      <c r="J54" s="101">
        <f t="shared" ref="J54:P54" si="12">J47/SUM(J$47:J$50)</f>
        <v>0</v>
      </c>
      <c r="K54" s="101">
        <f t="shared" si="12"/>
        <v>0</v>
      </c>
      <c r="L54" s="101">
        <f t="shared" si="12"/>
        <v>0</v>
      </c>
      <c r="M54" s="101">
        <f t="shared" si="12"/>
        <v>0</v>
      </c>
      <c r="N54" s="101">
        <f t="shared" si="12"/>
        <v>0</v>
      </c>
      <c r="O54" s="101">
        <f t="shared" si="12"/>
        <v>0</v>
      </c>
      <c r="P54" s="101">
        <f t="shared" si="12"/>
        <v>0</v>
      </c>
    </row>
    <row r="55" spans="7:18">
      <c r="G55" s="97"/>
      <c r="H55" s="97" t="s">
        <v>319</v>
      </c>
      <c r="I55" s="101">
        <f t="shared" ref="I55:P57" si="13">I48/SUM(I$47:I$50)</f>
        <v>1</v>
      </c>
      <c r="J55" s="101">
        <f t="shared" si="13"/>
        <v>1</v>
      </c>
      <c r="K55" s="101">
        <f t="shared" si="13"/>
        <v>1</v>
      </c>
      <c r="L55" s="101">
        <f t="shared" si="13"/>
        <v>0.72649716286680788</v>
      </c>
      <c r="M55" s="101">
        <f t="shared" si="13"/>
        <v>0.48979384184478175</v>
      </c>
      <c r="N55" s="101">
        <f t="shared" si="13"/>
        <v>0.25727945939994745</v>
      </c>
      <c r="O55" s="101">
        <f t="shared" si="13"/>
        <v>7.7181942882442456E-2</v>
      </c>
      <c r="P55" s="101">
        <f t="shared" si="13"/>
        <v>0</v>
      </c>
    </row>
    <row r="56" spans="7:18">
      <c r="G56" s="97"/>
      <c r="H56" s="97" t="s">
        <v>702</v>
      </c>
      <c r="I56" s="101">
        <f t="shared" si="13"/>
        <v>0</v>
      </c>
      <c r="J56" s="101">
        <f t="shared" si="13"/>
        <v>0</v>
      </c>
      <c r="K56" s="101">
        <f t="shared" si="13"/>
        <v>0</v>
      </c>
      <c r="L56" s="101">
        <f t="shared" si="13"/>
        <v>5.4700567426638556E-2</v>
      </c>
      <c r="M56" s="101">
        <f t="shared" si="13"/>
        <v>9.0036380850921152E-2</v>
      </c>
      <c r="N56" s="101">
        <f t="shared" si="13"/>
        <v>0.12378675676667526</v>
      </c>
      <c r="O56" s="101">
        <f t="shared" si="13"/>
        <v>0.14884162211573498</v>
      </c>
      <c r="P56" s="101">
        <f t="shared" si="13"/>
        <v>0.15789473684210487</v>
      </c>
    </row>
    <row r="57" spans="7:18">
      <c r="G57" s="97"/>
      <c r="H57" s="97" t="s">
        <v>320</v>
      </c>
      <c r="I57" s="101">
        <f t="shared" si="13"/>
        <v>0</v>
      </c>
      <c r="J57" s="101">
        <f t="shared" si="13"/>
        <v>0</v>
      </c>
      <c r="K57" s="101">
        <f t="shared" si="13"/>
        <v>0</v>
      </c>
      <c r="L57" s="101">
        <f t="shared" si="13"/>
        <v>0.21880226970655353</v>
      </c>
      <c r="M57" s="101">
        <f t="shared" si="13"/>
        <v>0.42016977730429711</v>
      </c>
      <c r="N57" s="101">
        <f t="shared" si="13"/>
        <v>0.61893378383337738</v>
      </c>
      <c r="O57" s="101">
        <f t="shared" si="13"/>
        <v>0.77397643500182256</v>
      </c>
      <c r="P57" s="101">
        <f t="shared" si="13"/>
        <v>0.84210526315789513</v>
      </c>
    </row>
    <row r="59" spans="7:18"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7:18"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</row>
    <row r="61" spans="7:18"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</row>
    <row r="62" spans="7:18"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7" spans="6:18">
      <c r="F67" s="2" t="s">
        <v>946</v>
      </c>
    </row>
    <row r="68" spans="6:18">
      <c r="F68" t="s">
        <v>309</v>
      </c>
    </row>
    <row r="69" spans="6:18">
      <c r="F69" t="s">
        <v>163</v>
      </c>
      <c r="G69" t="s">
        <v>310</v>
      </c>
      <c r="H69" t="s">
        <v>281</v>
      </c>
      <c r="I69" t="s">
        <v>317</v>
      </c>
      <c r="J69">
        <v>2020</v>
      </c>
      <c r="K69">
        <v>2025</v>
      </c>
      <c r="L69">
        <v>2030</v>
      </c>
      <c r="M69">
        <v>2035</v>
      </c>
      <c r="N69">
        <v>2040</v>
      </c>
      <c r="O69">
        <v>2045</v>
      </c>
      <c r="P69">
        <v>2050</v>
      </c>
      <c r="Q69">
        <v>2055</v>
      </c>
      <c r="R69">
        <v>2060</v>
      </c>
    </row>
    <row r="70" spans="6:18">
      <c r="F70" t="s">
        <v>862</v>
      </c>
      <c r="G70" t="s">
        <v>296</v>
      </c>
      <c r="H70" t="s">
        <v>316</v>
      </c>
      <c r="I70" t="s">
        <v>312</v>
      </c>
      <c r="J70">
        <v>74.850624673321704</v>
      </c>
      <c r="K70">
        <v>145.79929277386</v>
      </c>
      <c r="L70">
        <v>215.01715716357</v>
      </c>
      <c r="M70">
        <v>289.155093370359</v>
      </c>
      <c r="N70">
        <v>138.973934489963</v>
      </c>
      <c r="O70">
        <v>129.512298249949</v>
      </c>
    </row>
    <row r="71" spans="6:18">
      <c r="F71" t="s">
        <v>862</v>
      </c>
      <c r="G71" t="s">
        <v>296</v>
      </c>
      <c r="H71" t="s">
        <v>286</v>
      </c>
      <c r="I71" t="s">
        <v>293</v>
      </c>
      <c r="J71">
        <v>14579.659863688101</v>
      </c>
      <c r="K71">
        <v>28399.2833231066</v>
      </c>
      <c r="L71">
        <v>41881.774934863999</v>
      </c>
      <c r="M71">
        <v>56322.614909257099</v>
      </c>
      <c r="N71">
        <v>27069.816766730699</v>
      </c>
      <c r="O71">
        <v>25226.847002144001</v>
      </c>
    </row>
    <row r="72" spans="6:18">
      <c r="F72" t="s">
        <v>862</v>
      </c>
      <c r="G72" t="s">
        <v>296</v>
      </c>
      <c r="H72" t="s">
        <v>323</v>
      </c>
      <c r="I72" t="s">
        <v>293</v>
      </c>
      <c r="J72">
        <v>4970.8619955744698</v>
      </c>
      <c r="K72">
        <v>10143.394010780101</v>
      </c>
      <c r="L72">
        <v>15638.510592735</v>
      </c>
      <c r="M72">
        <v>21030.670530052801</v>
      </c>
      <c r="N72">
        <v>10107.7763993597</v>
      </c>
      <c r="O72">
        <v>9419.6178332434702</v>
      </c>
    </row>
    <row r="73" spans="6:18">
      <c r="F73" t="s">
        <v>862</v>
      </c>
      <c r="G73" t="s">
        <v>296</v>
      </c>
      <c r="H73" t="s">
        <v>947</v>
      </c>
      <c r="I73" t="s">
        <v>312</v>
      </c>
      <c r="J73">
        <v>6904.6298960017602</v>
      </c>
      <c r="K73">
        <v>13449.3220343305</v>
      </c>
      <c r="L73">
        <v>19834.355397624899</v>
      </c>
      <c r="M73">
        <v>26673.243022081999</v>
      </c>
      <c r="N73">
        <v>12819.7137569969</v>
      </c>
      <c r="O73">
        <v>11946.920821293001</v>
      </c>
    </row>
    <row r="74" spans="6:18">
      <c r="F74" t="s">
        <v>862</v>
      </c>
      <c r="G74" t="s">
        <v>410</v>
      </c>
      <c r="H74" t="s">
        <v>328</v>
      </c>
      <c r="I74" t="s">
        <v>293</v>
      </c>
      <c r="L74">
        <v>4999.99999999999</v>
      </c>
      <c r="M74">
        <v>9999.99999999998</v>
      </c>
      <c r="N74">
        <v>20000</v>
      </c>
      <c r="O74">
        <v>14450</v>
      </c>
      <c r="P74">
        <v>8159.1208963770196</v>
      </c>
      <c r="Q74">
        <v>8159.1208963770096</v>
      </c>
      <c r="R74">
        <v>8159.1208963770396</v>
      </c>
    </row>
    <row r="75" spans="6:18">
      <c r="F75" t="s">
        <v>862</v>
      </c>
      <c r="G75" t="s">
        <v>410</v>
      </c>
      <c r="H75" t="s">
        <v>316</v>
      </c>
      <c r="I75" t="s">
        <v>312</v>
      </c>
      <c r="L75">
        <v>25.669536504364299</v>
      </c>
      <c r="M75">
        <v>51.339073008728597</v>
      </c>
      <c r="N75">
        <v>102.678146017457</v>
      </c>
      <c r="O75">
        <v>74.184960497612906</v>
      </c>
      <c r="P75">
        <v>41.888170338614302</v>
      </c>
      <c r="Q75">
        <v>41.888170338614302</v>
      </c>
      <c r="R75">
        <v>41.888170338614501</v>
      </c>
    </row>
    <row r="76" spans="6:18">
      <c r="F76" t="s">
        <v>862</v>
      </c>
      <c r="G76" t="s">
        <v>410</v>
      </c>
      <c r="H76" t="s">
        <v>323</v>
      </c>
      <c r="I76" t="s">
        <v>293</v>
      </c>
      <c r="L76">
        <v>1794.8080243592501</v>
      </c>
      <c r="M76">
        <v>3589.6160487185002</v>
      </c>
      <c r="N76">
        <v>7179.2320974370004</v>
      </c>
      <c r="O76">
        <v>5186.9951903982401</v>
      </c>
      <c r="P76">
        <v>2928.8111313069498</v>
      </c>
      <c r="Q76">
        <v>2928.8111313069398</v>
      </c>
      <c r="R76">
        <v>2928.8111313069498</v>
      </c>
    </row>
    <row r="77" spans="6:18">
      <c r="F77" t="s">
        <v>862</v>
      </c>
      <c r="G77" t="s">
        <v>410</v>
      </c>
      <c r="H77" t="s">
        <v>948</v>
      </c>
      <c r="I77" t="s">
        <v>312</v>
      </c>
      <c r="L77">
        <v>2367.89814047662</v>
      </c>
      <c r="M77">
        <v>4735.7962809532301</v>
      </c>
      <c r="N77">
        <v>9471.5925619064601</v>
      </c>
      <c r="O77">
        <v>6843.2256259774203</v>
      </c>
      <c r="P77">
        <v>3863.9934396910098</v>
      </c>
      <c r="Q77">
        <v>3863.9934396909998</v>
      </c>
      <c r="R77">
        <v>3863.9934396910198</v>
      </c>
    </row>
    <row r="78" spans="6:18">
      <c r="F78" t="s">
        <v>862</v>
      </c>
      <c r="G78" t="s">
        <v>314</v>
      </c>
      <c r="H78" t="s">
        <v>949</v>
      </c>
      <c r="I78" t="s">
        <v>312</v>
      </c>
      <c r="L78">
        <v>1388.23321702113</v>
      </c>
      <c r="M78">
        <v>2876.4026506540399</v>
      </c>
      <c r="N78">
        <v>4597.1129992881497</v>
      </c>
      <c r="O78">
        <v>7371.1281383328596</v>
      </c>
      <c r="P78">
        <v>11050.305149901</v>
      </c>
      <c r="Q78">
        <v>11050.305149901</v>
      </c>
      <c r="R78">
        <v>11050.305149901</v>
      </c>
    </row>
    <row r="79" spans="6:18">
      <c r="F79" t="s">
        <v>862</v>
      </c>
      <c r="G79" t="s">
        <v>314</v>
      </c>
      <c r="H79" t="s">
        <v>322</v>
      </c>
      <c r="I79" t="s">
        <v>293</v>
      </c>
      <c r="L79">
        <v>1096.4904535312801</v>
      </c>
      <c r="M79">
        <v>2271.9151280084898</v>
      </c>
      <c r="N79">
        <v>4137.4016993593395</v>
      </c>
      <c r="O79">
        <v>6634.0153244995799</v>
      </c>
      <c r="P79">
        <v>9945.2746349109093</v>
      </c>
      <c r="Q79">
        <v>9945.2746349109293</v>
      </c>
      <c r="R79">
        <v>9945.2746349109293</v>
      </c>
    </row>
    <row r="82" spans="7:18">
      <c r="G82" t="s">
        <v>296</v>
      </c>
      <c r="I82" t="s">
        <v>992</v>
      </c>
      <c r="J82" s="24">
        <f t="shared" ref="J82:O82" si="14">J72/SUM(J70,J73)</f>
        <v>0.7122108845850994</v>
      </c>
      <c r="K82" s="24">
        <f t="shared" si="14"/>
        <v>0.74610544229255171</v>
      </c>
      <c r="L82" s="24">
        <f t="shared" si="14"/>
        <v>0.77999999999999969</v>
      </c>
      <c r="M82" s="24">
        <f t="shared" si="14"/>
        <v>0.77999999999999858</v>
      </c>
      <c r="N82" s="24">
        <f t="shared" si="14"/>
        <v>0.77999999999999592</v>
      </c>
      <c r="O82" s="24">
        <f t="shared" si="14"/>
        <v>0.77999999999999747</v>
      </c>
      <c r="P82" s="24" t="e">
        <f t="shared" ref="P82:R82" si="15">P72/SUM(P70,P73)</f>
        <v>#DIV/0!</v>
      </c>
      <c r="Q82" s="24" t="e">
        <f t="shared" si="15"/>
        <v>#DIV/0!</v>
      </c>
      <c r="R82" s="24" t="e">
        <f t="shared" si="15"/>
        <v>#DIV/0!</v>
      </c>
    </row>
    <row r="83" spans="7:18">
      <c r="G83" t="s">
        <v>410</v>
      </c>
      <c r="I83" t="s">
        <v>992</v>
      </c>
      <c r="L83" s="24">
        <f>L76/SUM(L75,L77)</f>
        <v>0.74984636599999888</v>
      </c>
      <c r="M83" s="24">
        <f>M76/SUM(M75,M77)</f>
        <v>0.74984636600000043</v>
      </c>
      <c r="N83" s="24">
        <f>N76/SUM(N75,N77)</f>
        <v>0.74984636600000043</v>
      </c>
      <c r="O83" s="24">
        <f>O76/SUM(O75,O77)</f>
        <v>0.7498463660000011</v>
      </c>
      <c r="P83" s="24">
        <f t="shared" ref="P83:R83" si="16">P76/SUM(P75,P77)</f>
        <v>0.74984636600000187</v>
      </c>
      <c r="Q83" s="24">
        <f t="shared" si="16"/>
        <v>0.74984636600000121</v>
      </c>
      <c r="R83" s="24">
        <f t="shared" si="16"/>
        <v>0.74984636599999988</v>
      </c>
    </row>
    <row r="84" spans="7:18">
      <c r="G84" t="s">
        <v>314</v>
      </c>
      <c r="I84" t="s">
        <v>992</v>
      </c>
      <c r="L84" s="24">
        <f>L79/L78</f>
        <v>0.78984600000000615</v>
      </c>
      <c r="M84" s="24">
        <f t="shared" ref="M84:O84" si="17">M79/M78</f>
        <v>0.7898459999999996</v>
      </c>
      <c r="N84" s="24">
        <f t="shared" si="17"/>
        <v>0.90000000000000102</v>
      </c>
      <c r="O84" s="24">
        <f t="shared" si="17"/>
        <v>0.9000000000000008</v>
      </c>
      <c r="P84" s="24">
        <f t="shared" ref="P84:R84" si="18">P79/P78</f>
        <v>0.90000000000000091</v>
      </c>
      <c r="Q84" s="24">
        <f t="shared" si="18"/>
        <v>0.90000000000000269</v>
      </c>
      <c r="R84" s="24">
        <f t="shared" si="18"/>
        <v>0.90000000000000269</v>
      </c>
    </row>
    <row r="96" spans="7:18">
      <c r="I96">
        <v>27.4</v>
      </c>
      <c r="J96">
        <v>27.9</v>
      </c>
      <c r="L96" s="26">
        <f>I96/I$96</f>
        <v>1</v>
      </c>
      <c r="M96" s="26">
        <f t="shared" ref="M96:M100" si="19">J96/J$96</f>
        <v>1</v>
      </c>
      <c r="N96" s="26">
        <f>J96/J$96</f>
        <v>1</v>
      </c>
    </row>
    <row r="97" spans="9:14">
      <c r="I97">
        <v>21.9</v>
      </c>
      <c r="J97">
        <v>22.9</v>
      </c>
      <c r="L97" s="26">
        <f t="shared" ref="L97:L100" si="20">I97/I$96</f>
        <v>0.7992700729927007</v>
      </c>
      <c r="M97" s="26">
        <f t="shared" si="19"/>
        <v>0.82078853046594979</v>
      </c>
      <c r="N97" s="26">
        <f t="shared" ref="N97:N100" si="21">J97/J$96</f>
        <v>0.82078853046594979</v>
      </c>
    </row>
    <row r="98" spans="9:14">
      <c r="I98">
        <v>5.5</v>
      </c>
      <c r="J98">
        <v>3</v>
      </c>
      <c r="L98" s="26">
        <f t="shared" si="20"/>
        <v>0.20072992700729927</v>
      </c>
      <c r="M98" s="26">
        <f t="shared" si="19"/>
        <v>0.10752688172043011</v>
      </c>
      <c r="N98" s="26">
        <f t="shared" si="21"/>
        <v>0.10752688172043011</v>
      </c>
    </row>
    <row r="99" spans="9:14">
      <c r="J99">
        <v>1</v>
      </c>
      <c r="L99" s="26">
        <f t="shared" si="20"/>
        <v>0</v>
      </c>
      <c r="M99" s="26">
        <f t="shared" si="19"/>
        <v>3.5842293906810041E-2</v>
      </c>
      <c r="N99" s="26">
        <f t="shared" si="21"/>
        <v>3.5842293906810041E-2</v>
      </c>
    </row>
    <row r="100" spans="9:14">
      <c r="J100">
        <v>1</v>
      </c>
      <c r="L100" s="26">
        <f t="shared" si="20"/>
        <v>0</v>
      </c>
      <c r="M100" s="26">
        <f t="shared" si="19"/>
        <v>3.5842293906810041E-2</v>
      </c>
      <c r="N100" s="26">
        <f t="shared" si="21"/>
        <v>3.5842293906810041E-2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9"/>
  <sheetViews>
    <sheetView workbookViewId="0">
      <selection activeCell="K26" sqref="K26"/>
    </sheetView>
  </sheetViews>
  <sheetFormatPr defaultColWidth="13.25" defaultRowHeight="16.5"/>
  <cols>
    <col min="3" max="3" width="22.5" bestFit="1" customWidth="1"/>
    <col min="8" max="8" width="0" hidden="1" customWidth="1"/>
    <col min="10" max="10" width="0" hidden="1" customWidth="1"/>
    <col min="12" max="12" width="0" hidden="1" customWidth="1"/>
    <col min="14" max="15" width="0" hidden="1" customWidth="1"/>
  </cols>
  <sheetData>
    <row r="2" spans="2:16">
      <c r="B2" s="2" t="s">
        <v>706</v>
      </c>
    </row>
    <row r="3" spans="2:16">
      <c r="B3" t="s">
        <v>705</v>
      </c>
    </row>
    <row r="4" spans="2:16">
      <c r="B4" t="s">
        <v>280</v>
      </c>
      <c r="C4" t="s">
        <v>163</v>
      </c>
      <c r="D4" t="s">
        <v>310</v>
      </c>
      <c r="E4" t="s">
        <v>359</v>
      </c>
      <c r="F4">
        <v>2017</v>
      </c>
      <c r="G4">
        <v>2020</v>
      </c>
      <c r="H4">
        <v>2025</v>
      </c>
      <c r="I4">
        <v>2030</v>
      </c>
      <c r="J4">
        <v>2035</v>
      </c>
      <c r="K4">
        <v>2040</v>
      </c>
      <c r="L4">
        <v>2045</v>
      </c>
      <c r="M4">
        <v>2050</v>
      </c>
      <c r="N4">
        <v>2055</v>
      </c>
      <c r="O4">
        <v>2060</v>
      </c>
    </row>
    <row r="5" spans="2:16">
      <c r="B5" t="s">
        <v>312</v>
      </c>
      <c r="C5" t="s">
        <v>1000</v>
      </c>
      <c r="D5" t="s">
        <v>345</v>
      </c>
      <c r="E5" t="s">
        <v>707</v>
      </c>
      <c r="F5">
        <v>77.1058778548161</v>
      </c>
      <c r="G5">
        <v>77.1058778548161</v>
      </c>
      <c r="H5">
        <v>77.1058778548161</v>
      </c>
      <c r="I5">
        <v>77.1058778548162</v>
      </c>
      <c r="J5">
        <v>77.1058778548162</v>
      </c>
      <c r="K5">
        <v>77.105877854816299</v>
      </c>
      <c r="L5">
        <v>77.1058778548161</v>
      </c>
      <c r="M5">
        <v>77.1058778548162</v>
      </c>
      <c r="N5">
        <v>77.105877854816299</v>
      </c>
      <c r="O5">
        <v>77.1058778548162</v>
      </c>
    </row>
    <row r="6" spans="2:16">
      <c r="B6" t="s">
        <v>312</v>
      </c>
      <c r="C6" t="s">
        <v>1000</v>
      </c>
      <c r="D6" t="s">
        <v>346</v>
      </c>
      <c r="E6" t="s">
        <v>707</v>
      </c>
      <c r="G6">
        <v>76.575940549972003</v>
      </c>
      <c r="H6">
        <v>346.84396602046201</v>
      </c>
      <c r="I6">
        <v>611.81261844251003</v>
      </c>
      <c r="J6">
        <v>982.76873183337898</v>
      </c>
      <c r="K6">
        <v>2042.6433415215699</v>
      </c>
      <c r="L6">
        <v>2042.6433415215699</v>
      </c>
      <c r="M6">
        <v>2042.6433415215699</v>
      </c>
      <c r="N6">
        <v>2042.6433415215699</v>
      </c>
      <c r="O6">
        <v>2042.6433415215699</v>
      </c>
    </row>
    <row r="7" spans="2:16">
      <c r="B7" t="s">
        <v>312</v>
      </c>
      <c r="C7" t="s">
        <v>1000</v>
      </c>
      <c r="D7" t="s">
        <v>819</v>
      </c>
      <c r="E7" t="s">
        <v>707</v>
      </c>
      <c r="K7">
        <v>873.58322436416199</v>
      </c>
      <c r="L7">
        <v>10014.3642913769</v>
      </c>
      <c r="M7">
        <v>17365.353336846001</v>
      </c>
      <c r="N7">
        <v>20130.104567998402</v>
      </c>
      <c r="O7">
        <v>20130.600571885199</v>
      </c>
    </row>
    <row r="8" spans="2:16">
      <c r="B8" t="s">
        <v>312</v>
      </c>
      <c r="C8" t="s">
        <v>1000</v>
      </c>
      <c r="D8" t="s">
        <v>339</v>
      </c>
      <c r="E8" t="s">
        <v>708</v>
      </c>
      <c r="F8">
        <v>1.4752642706758601</v>
      </c>
      <c r="G8">
        <v>1312.9852009015201</v>
      </c>
      <c r="H8">
        <v>3498.8350952862402</v>
      </c>
      <c r="I8">
        <v>5684.68498967099</v>
      </c>
      <c r="J8">
        <v>7870.5348840557099</v>
      </c>
      <c r="K8">
        <v>10056.384778440401</v>
      </c>
      <c r="L8">
        <v>12242.2346728252</v>
      </c>
      <c r="M8">
        <v>14428.0845672099</v>
      </c>
      <c r="N8">
        <v>14428.0845672099</v>
      </c>
      <c r="O8">
        <v>14428.0845672099</v>
      </c>
    </row>
    <row r="12" spans="2:16">
      <c r="F12" s="4"/>
    </row>
    <row r="14" spans="2:16">
      <c r="E14" s="2" t="s">
        <v>1001</v>
      </c>
      <c r="F14" s="2" t="str">
        <f>C5</f>
        <v>KIER_CN_BASE_HighH2TB</v>
      </c>
    </row>
    <row r="15" spans="2:16">
      <c r="F15">
        <v>2017</v>
      </c>
      <c r="G15">
        <v>2020</v>
      </c>
      <c r="H15">
        <v>2025</v>
      </c>
      <c r="I15">
        <v>2030</v>
      </c>
      <c r="J15">
        <v>2035</v>
      </c>
      <c r="K15">
        <v>2040</v>
      </c>
      <c r="L15">
        <v>2045</v>
      </c>
      <c r="M15">
        <v>2050</v>
      </c>
    </row>
    <row r="16" spans="2:16">
      <c r="E16" t="s">
        <v>709</v>
      </c>
      <c r="F16" s="8">
        <f t="shared" ref="F16:L16" si="0">SUM(F5:F7)</f>
        <v>77.1058778548161</v>
      </c>
      <c r="G16" s="8">
        <f t="shared" si="0"/>
        <v>153.68181840478809</v>
      </c>
      <c r="H16" s="8">
        <f t="shared" si="0"/>
        <v>423.94984387527813</v>
      </c>
      <c r="I16" s="8">
        <f t="shared" si="0"/>
        <v>688.91849629732621</v>
      </c>
      <c r="J16" s="8">
        <f t="shared" si="0"/>
        <v>1059.8746096881953</v>
      </c>
      <c r="K16" s="8">
        <f t="shared" si="0"/>
        <v>2993.3324437405486</v>
      </c>
      <c r="L16" s="8">
        <f t="shared" si="0"/>
        <v>12134.113510753286</v>
      </c>
      <c r="M16" s="8">
        <f>SUM(M5:M7)</f>
        <v>19485.102556222388</v>
      </c>
      <c r="N16">
        <f t="shared" ref="N16:O16" si="1">SUM(N6:N8)</f>
        <v>36600.832476729869</v>
      </c>
      <c r="O16">
        <f t="shared" si="1"/>
        <v>36601.32848061667</v>
      </c>
      <c r="P16" s="26">
        <f>M16/$M$22</f>
        <v>0.57455828275010967</v>
      </c>
    </row>
    <row r="17" spans="5:16">
      <c r="E17" t="s">
        <v>386</v>
      </c>
      <c r="F17" s="8">
        <f t="shared" ref="F17:L17" si="2">F8</f>
        <v>1.4752642706758601</v>
      </c>
      <c r="G17" s="8">
        <f t="shared" si="2"/>
        <v>1312.9852009015201</v>
      </c>
      <c r="H17" s="8">
        <f t="shared" si="2"/>
        <v>3498.8350952862402</v>
      </c>
      <c r="I17" s="8">
        <f t="shared" si="2"/>
        <v>5684.68498967099</v>
      </c>
      <c r="J17" s="8">
        <f t="shared" si="2"/>
        <v>7870.5348840557099</v>
      </c>
      <c r="K17" s="8">
        <f t="shared" si="2"/>
        <v>10056.384778440401</v>
      </c>
      <c r="L17" s="8">
        <f t="shared" si="2"/>
        <v>12242.2346728252</v>
      </c>
      <c r="M17" s="8">
        <f>M8</f>
        <v>14428.0845672099</v>
      </c>
      <c r="N17">
        <f t="shared" ref="N17:O17" si="3">N5</f>
        <v>77.105877854816299</v>
      </c>
      <c r="O17">
        <f t="shared" si="3"/>
        <v>77.1058778548162</v>
      </c>
      <c r="P17" s="26">
        <f t="shared" ref="P17:P22" si="4">M17/$M$22</f>
        <v>0.42544171724989027</v>
      </c>
    </row>
    <row r="18" spans="5:16">
      <c r="E18" t="s">
        <v>324</v>
      </c>
      <c r="F18" s="8">
        <f>F9</f>
        <v>0</v>
      </c>
      <c r="G18" s="8">
        <f t="shared" ref="G18:O18" si="5">G9</f>
        <v>0</v>
      </c>
      <c r="H18" s="8">
        <f t="shared" si="5"/>
        <v>0</v>
      </c>
      <c r="I18" s="8">
        <f t="shared" si="5"/>
        <v>0</v>
      </c>
      <c r="J18" s="8">
        <f t="shared" si="5"/>
        <v>0</v>
      </c>
      <c r="K18" s="8">
        <f t="shared" si="5"/>
        <v>0</v>
      </c>
      <c r="L18" s="8">
        <f t="shared" si="5"/>
        <v>0</v>
      </c>
      <c r="M18" s="8">
        <f t="shared" si="5"/>
        <v>0</v>
      </c>
      <c r="N18">
        <f t="shared" si="5"/>
        <v>0</v>
      </c>
      <c r="O18">
        <f t="shared" si="5"/>
        <v>0</v>
      </c>
      <c r="P18" s="26">
        <f t="shared" si="4"/>
        <v>0</v>
      </c>
    </row>
    <row r="19" spans="5:16">
      <c r="E19" t="s">
        <v>327</v>
      </c>
      <c r="F19" s="8">
        <f>F10</f>
        <v>0</v>
      </c>
      <c r="G19" s="8">
        <f t="shared" ref="G19:O19" si="6">G10</f>
        <v>0</v>
      </c>
      <c r="H19" s="8">
        <f t="shared" si="6"/>
        <v>0</v>
      </c>
      <c r="I19" s="8">
        <f t="shared" si="6"/>
        <v>0</v>
      </c>
      <c r="J19" s="8">
        <f t="shared" si="6"/>
        <v>0</v>
      </c>
      <c r="K19" s="8">
        <f t="shared" si="6"/>
        <v>0</v>
      </c>
      <c r="L19" s="8">
        <f t="shared" si="6"/>
        <v>0</v>
      </c>
      <c r="M19" s="8">
        <f t="shared" si="6"/>
        <v>0</v>
      </c>
      <c r="N19">
        <f t="shared" si="6"/>
        <v>0</v>
      </c>
      <c r="O19">
        <f t="shared" si="6"/>
        <v>0</v>
      </c>
      <c r="P19" s="26">
        <f t="shared" si="4"/>
        <v>0</v>
      </c>
    </row>
    <row r="20" spans="5:16">
      <c r="E20" t="s">
        <v>387</v>
      </c>
      <c r="F20" s="8">
        <f>F11</f>
        <v>0</v>
      </c>
      <c r="G20" s="8">
        <f t="shared" ref="G20:O20" si="7">G11</f>
        <v>0</v>
      </c>
      <c r="H20" s="8">
        <f t="shared" si="7"/>
        <v>0</v>
      </c>
      <c r="I20" s="8">
        <f t="shared" si="7"/>
        <v>0</v>
      </c>
      <c r="J20" s="8">
        <f t="shared" si="7"/>
        <v>0</v>
      </c>
      <c r="K20" s="8">
        <f t="shared" si="7"/>
        <v>0</v>
      </c>
      <c r="L20" s="8">
        <f t="shared" si="7"/>
        <v>0</v>
      </c>
      <c r="M20" s="8">
        <f t="shared" si="7"/>
        <v>0</v>
      </c>
      <c r="N20">
        <f t="shared" si="7"/>
        <v>0</v>
      </c>
      <c r="O20">
        <f t="shared" si="7"/>
        <v>0</v>
      </c>
      <c r="P20" s="26">
        <f t="shared" si="4"/>
        <v>0</v>
      </c>
    </row>
    <row r="21" spans="5:16">
      <c r="E21" t="s">
        <v>326</v>
      </c>
      <c r="F21" s="8">
        <f>F12</f>
        <v>0</v>
      </c>
      <c r="G21" s="8">
        <f t="shared" ref="G21:O21" si="8">G12</f>
        <v>0</v>
      </c>
      <c r="H21" s="8">
        <f t="shared" si="8"/>
        <v>0</v>
      </c>
      <c r="I21" s="8">
        <f t="shared" si="8"/>
        <v>0</v>
      </c>
      <c r="J21" s="8">
        <f t="shared" si="8"/>
        <v>0</v>
      </c>
      <c r="K21" s="8">
        <f t="shared" si="8"/>
        <v>0</v>
      </c>
      <c r="L21" s="8">
        <f t="shared" si="8"/>
        <v>0</v>
      </c>
      <c r="M21" s="8">
        <f t="shared" si="8"/>
        <v>0</v>
      </c>
      <c r="N21">
        <f t="shared" si="8"/>
        <v>0</v>
      </c>
      <c r="O21">
        <f t="shared" si="8"/>
        <v>0</v>
      </c>
      <c r="P21" s="26">
        <f t="shared" si="4"/>
        <v>0</v>
      </c>
    </row>
    <row r="22" spans="5:16">
      <c r="E22" t="s">
        <v>255</v>
      </c>
      <c r="F22" s="8">
        <f>SUM(F16:F21)</f>
        <v>78.581142125491965</v>
      </c>
      <c r="G22" s="8">
        <f t="shared" ref="G22:O22" si="9">SUM(G16:G21)</f>
        <v>1466.6670193063082</v>
      </c>
      <c r="H22" s="8">
        <f t="shared" si="9"/>
        <v>3922.7849391615182</v>
      </c>
      <c r="I22" s="8">
        <f t="shared" si="9"/>
        <v>6373.6034859683159</v>
      </c>
      <c r="J22" s="8">
        <f t="shared" si="9"/>
        <v>8930.4094937439058</v>
      </c>
      <c r="K22" s="8">
        <f t="shared" si="9"/>
        <v>13049.717222180949</v>
      </c>
      <c r="L22" s="8">
        <f t="shared" si="9"/>
        <v>24376.348183578484</v>
      </c>
      <c r="M22" s="8">
        <f t="shared" si="9"/>
        <v>33913.18712343229</v>
      </c>
      <c r="N22">
        <f t="shared" si="9"/>
        <v>36677.938354584687</v>
      </c>
      <c r="O22">
        <f t="shared" si="9"/>
        <v>36678.434358471488</v>
      </c>
      <c r="P22" s="26">
        <f t="shared" si="4"/>
        <v>1</v>
      </c>
    </row>
    <row r="23" spans="5:16">
      <c r="M23" s="8">
        <f>수소생산!P37-M22</f>
        <v>144.3164602197794</v>
      </c>
    </row>
    <row r="29" spans="5:16">
      <c r="M29">
        <f>1-0.9395</f>
        <v>6.0499999999999998E-2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4"/>
  <sheetViews>
    <sheetView topLeftCell="A23" workbookViewId="0">
      <selection activeCell="Q46" sqref="Q46"/>
    </sheetView>
  </sheetViews>
  <sheetFormatPr defaultRowHeight="16.5"/>
  <cols>
    <col min="2" max="2" width="21.5" bestFit="1" customWidth="1"/>
    <col min="3" max="3" width="10" bestFit="1" customWidth="1"/>
    <col min="4" max="4" width="11.5" bestFit="1" customWidth="1"/>
    <col min="5" max="5" width="25.75" bestFit="1" customWidth="1"/>
    <col min="6" max="6" width="8.375" bestFit="1" customWidth="1"/>
    <col min="7" max="7" width="8.375" customWidth="1"/>
    <col min="8" max="8" width="7.375" hidden="1" customWidth="1"/>
    <col min="9" max="9" width="7.375" bestFit="1" customWidth="1"/>
    <col min="10" max="10" width="7.375" hidden="1" customWidth="1"/>
    <col min="11" max="11" width="7.375" bestFit="1" customWidth="1"/>
    <col min="12" max="12" width="7.375" hidden="1" customWidth="1"/>
    <col min="13" max="15" width="7.375" bestFit="1" customWidth="1"/>
    <col min="19" max="19" width="13" bestFit="1" customWidth="1"/>
  </cols>
  <sheetData>
    <row r="2" spans="2:19">
      <c r="B2" s="2" t="s">
        <v>419</v>
      </c>
    </row>
    <row r="3" spans="2:19">
      <c r="B3" t="s">
        <v>309</v>
      </c>
    </row>
    <row r="4" spans="2:19">
      <c r="B4" t="s">
        <v>163</v>
      </c>
      <c r="C4" t="s">
        <v>280</v>
      </c>
      <c r="D4" t="s">
        <v>281</v>
      </c>
      <c r="E4" t="s">
        <v>164</v>
      </c>
      <c r="F4">
        <v>2017</v>
      </c>
      <c r="G4">
        <v>2020</v>
      </c>
      <c r="H4">
        <v>2025</v>
      </c>
      <c r="I4">
        <v>2030</v>
      </c>
      <c r="J4">
        <v>2035</v>
      </c>
      <c r="K4">
        <v>2040</v>
      </c>
      <c r="L4">
        <v>2045</v>
      </c>
      <c r="M4">
        <v>2050</v>
      </c>
      <c r="N4">
        <v>2055</v>
      </c>
      <c r="O4">
        <v>2060</v>
      </c>
      <c r="R4" t="s">
        <v>981</v>
      </c>
    </row>
    <row r="5" spans="2:19">
      <c r="B5" t="s">
        <v>1000</v>
      </c>
      <c r="C5" t="s">
        <v>293</v>
      </c>
      <c r="D5" t="s">
        <v>420</v>
      </c>
      <c r="E5" t="s">
        <v>297</v>
      </c>
      <c r="F5" s="8">
        <v>1618.5917568234199</v>
      </c>
      <c r="G5" s="8">
        <v>1133.01422977639</v>
      </c>
      <c r="H5" s="8">
        <v>323.718351364684</v>
      </c>
      <c r="I5" s="8"/>
      <c r="J5" s="8"/>
      <c r="K5" s="8"/>
      <c r="L5" s="8"/>
      <c r="M5" s="8"/>
      <c r="N5" s="8"/>
      <c r="O5" s="8"/>
      <c r="Q5" t="str">
        <f>IF(RIGHT(D5,3)="HHT", "산업", "건물")</f>
        <v>산업</v>
      </c>
      <c r="R5" s="2" t="s">
        <v>126</v>
      </c>
      <c r="S5" t="str">
        <f>Q5&amp;R5</f>
        <v>산업천연가스</v>
      </c>
    </row>
    <row r="6" spans="2:19">
      <c r="B6" t="s">
        <v>1000</v>
      </c>
      <c r="C6" t="s">
        <v>293</v>
      </c>
      <c r="D6" t="s">
        <v>420</v>
      </c>
      <c r="E6" t="s">
        <v>298</v>
      </c>
      <c r="F6" s="8">
        <v>5114.4943007643096</v>
      </c>
      <c r="G6" s="8">
        <v>4187.3519048713897</v>
      </c>
      <c r="H6" s="8">
        <v>4158.6258632942399</v>
      </c>
      <c r="I6" s="8">
        <v>4920.2614549524897</v>
      </c>
      <c r="J6" s="8">
        <v>4556.1210880400904</v>
      </c>
      <c r="K6" s="8">
        <v>3718.0991680512302</v>
      </c>
      <c r="L6" s="8">
        <v>2880.07724806237</v>
      </c>
      <c r="M6" s="8"/>
      <c r="N6" s="8"/>
      <c r="O6" s="8"/>
      <c r="Q6" t="str">
        <f t="shared" ref="Q6:Q30" si="0">IF(RIGHT(D6,3)="HHT", "산업", "건물")</f>
        <v>산업</v>
      </c>
      <c r="R6" s="2" t="s">
        <v>126</v>
      </c>
      <c r="S6" t="str">
        <f t="shared" ref="S6:S30" si="1">Q6&amp;R6</f>
        <v>산업천연가스</v>
      </c>
    </row>
    <row r="7" spans="2:19">
      <c r="B7" t="s">
        <v>1000</v>
      </c>
      <c r="C7" t="s">
        <v>293</v>
      </c>
      <c r="D7" t="s">
        <v>421</v>
      </c>
      <c r="E7" t="s">
        <v>201</v>
      </c>
      <c r="F7" s="8">
        <v>710.86497620457305</v>
      </c>
      <c r="G7" s="8">
        <v>1480.9687004262</v>
      </c>
      <c r="H7" s="8">
        <v>1480.9687004262</v>
      </c>
      <c r="I7" s="8">
        <v>346.91517869399701</v>
      </c>
      <c r="J7" s="8"/>
      <c r="K7" s="8"/>
      <c r="L7" s="8"/>
      <c r="M7" s="8"/>
      <c r="N7" s="8"/>
      <c r="O7" s="8"/>
      <c r="Q7" t="str">
        <f t="shared" si="0"/>
        <v>산업</v>
      </c>
      <c r="R7" s="2" t="s">
        <v>123</v>
      </c>
      <c r="S7" t="str">
        <f t="shared" si="1"/>
        <v>산업석탄</v>
      </c>
    </row>
    <row r="8" spans="2:19">
      <c r="B8" t="s">
        <v>1000</v>
      </c>
      <c r="C8" t="s">
        <v>293</v>
      </c>
      <c r="D8" t="s">
        <v>421</v>
      </c>
      <c r="E8" t="s">
        <v>202</v>
      </c>
      <c r="F8" s="8">
        <v>30.752418298679199</v>
      </c>
      <c r="G8" s="8">
        <v>64.067538122248607</v>
      </c>
      <c r="H8" s="8">
        <v>64.067538122248394</v>
      </c>
      <c r="I8" s="8"/>
      <c r="J8" s="8"/>
      <c r="K8" s="8"/>
      <c r="L8" s="8"/>
      <c r="M8" s="8"/>
      <c r="N8" s="8"/>
      <c r="O8" s="8"/>
      <c r="Q8" t="str">
        <f t="shared" si="0"/>
        <v>산업</v>
      </c>
      <c r="R8" s="2" t="s">
        <v>125</v>
      </c>
      <c r="S8" t="str">
        <f t="shared" si="1"/>
        <v>산업석유</v>
      </c>
    </row>
    <row r="9" spans="2:19">
      <c r="B9" t="s">
        <v>1000</v>
      </c>
      <c r="C9" t="s">
        <v>293</v>
      </c>
      <c r="D9" t="s">
        <v>421</v>
      </c>
      <c r="E9" t="s">
        <v>203</v>
      </c>
      <c r="F9" s="8">
        <v>98.296547909014606</v>
      </c>
      <c r="G9" s="8">
        <v>204.78447481044699</v>
      </c>
      <c r="H9" s="8">
        <v>204.78447481044699</v>
      </c>
      <c r="I9" s="8">
        <v>126.966374382477</v>
      </c>
      <c r="J9" s="8"/>
      <c r="K9" s="8"/>
      <c r="L9" s="8"/>
      <c r="M9" s="8"/>
      <c r="N9" s="8"/>
      <c r="O9" s="8"/>
      <c r="Q9" t="str">
        <f t="shared" si="0"/>
        <v>산업</v>
      </c>
      <c r="R9" s="2" t="s">
        <v>125</v>
      </c>
      <c r="S9" t="str">
        <f t="shared" si="1"/>
        <v>산업석유</v>
      </c>
    </row>
    <row r="10" spans="2:19">
      <c r="B10" t="s">
        <v>1000</v>
      </c>
      <c r="C10" t="s">
        <v>293</v>
      </c>
      <c r="D10" t="s">
        <v>422</v>
      </c>
      <c r="E10" t="s">
        <v>204</v>
      </c>
      <c r="F10" s="8">
        <v>404.55074608272702</v>
      </c>
      <c r="G10" s="8">
        <v>141.592761128955</v>
      </c>
      <c r="H10" s="8">
        <v>141.592761128955</v>
      </c>
      <c r="I10" s="8">
        <v>141.592761128955</v>
      </c>
      <c r="J10" s="8"/>
      <c r="K10" s="8"/>
      <c r="L10" s="8"/>
      <c r="M10" s="8"/>
      <c r="N10" s="8"/>
      <c r="O10" s="8"/>
      <c r="Q10" t="str">
        <f t="shared" si="0"/>
        <v>건물</v>
      </c>
      <c r="R10" s="2" t="s">
        <v>125</v>
      </c>
      <c r="S10" t="str">
        <f t="shared" si="1"/>
        <v>건물석유</v>
      </c>
    </row>
    <row r="11" spans="2:19">
      <c r="B11" t="s">
        <v>1000</v>
      </c>
      <c r="C11" t="s">
        <v>293</v>
      </c>
      <c r="D11" t="s">
        <v>422</v>
      </c>
      <c r="E11" t="s">
        <v>205</v>
      </c>
      <c r="F11" s="8">
        <v>468.89421441149602</v>
      </c>
      <c r="G11" s="8">
        <v>569.84716954041096</v>
      </c>
      <c r="H11" s="8">
        <v>299.83878649897201</v>
      </c>
      <c r="I11" s="8">
        <v>29.830403457535098</v>
      </c>
      <c r="J11" s="8"/>
      <c r="K11" s="8"/>
      <c r="L11" s="8"/>
      <c r="M11" s="8"/>
      <c r="N11" s="8"/>
      <c r="O11" s="8"/>
      <c r="Q11" t="str">
        <f t="shared" si="0"/>
        <v>건물</v>
      </c>
      <c r="R11" s="2" t="s">
        <v>126</v>
      </c>
      <c r="S11" t="str">
        <f t="shared" si="1"/>
        <v>건물천연가스</v>
      </c>
    </row>
    <row r="12" spans="2:19">
      <c r="B12" t="s">
        <v>1000</v>
      </c>
      <c r="C12" t="s">
        <v>293</v>
      </c>
      <c r="D12" t="s">
        <v>424</v>
      </c>
      <c r="E12" t="s">
        <v>769</v>
      </c>
      <c r="F12" s="8">
        <v>6733.0860575877296</v>
      </c>
      <c r="G12" s="8">
        <v>5320.3661346477902</v>
      </c>
      <c r="H12" s="8">
        <v>4482.3442146589296</v>
      </c>
      <c r="I12" s="8">
        <v>4920.2614549524897</v>
      </c>
      <c r="J12" s="8">
        <v>4556.1210880400904</v>
      </c>
      <c r="K12" s="8">
        <v>3718.0991680512302</v>
      </c>
      <c r="L12" s="8">
        <v>2880.07724806237</v>
      </c>
      <c r="M12" s="8"/>
      <c r="N12" s="8"/>
      <c r="O12" s="8"/>
      <c r="Q12" t="str">
        <f t="shared" si="0"/>
        <v>산업</v>
      </c>
      <c r="R12" s="2" t="s">
        <v>129</v>
      </c>
      <c r="S12" t="str">
        <f t="shared" si="1"/>
        <v>산업Dummy</v>
      </c>
    </row>
    <row r="13" spans="2:19">
      <c r="B13" t="s">
        <v>1000</v>
      </c>
      <c r="C13" t="s">
        <v>293</v>
      </c>
      <c r="D13" t="s">
        <v>424</v>
      </c>
      <c r="E13" t="s">
        <v>770</v>
      </c>
      <c r="F13" s="8">
        <v>839.91394241226703</v>
      </c>
      <c r="G13" s="8">
        <v>1749.8207133588901</v>
      </c>
      <c r="H13" s="8">
        <v>1749.8207133588901</v>
      </c>
      <c r="I13" s="8">
        <v>473.88155307647401</v>
      </c>
      <c r="J13" s="8"/>
      <c r="K13" s="8"/>
      <c r="L13" s="8"/>
      <c r="M13" s="8"/>
      <c r="N13" s="8"/>
      <c r="O13" s="8"/>
      <c r="Q13" t="str">
        <f t="shared" si="0"/>
        <v>산업</v>
      </c>
      <c r="R13" s="2" t="s">
        <v>129</v>
      </c>
      <c r="S13" t="str">
        <f t="shared" si="1"/>
        <v>산업Dummy</v>
      </c>
    </row>
    <row r="14" spans="2:19">
      <c r="B14" t="s">
        <v>1000</v>
      </c>
      <c r="C14" t="s">
        <v>293</v>
      </c>
      <c r="D14" t="s">
        <v>424</v>
      </c>
      <c r="E14" t="s">
        <v>411</v>
      </c>
      <c r="F14" s="8"/>
      <c r="G14" s="8"/>
      <c r="H14" s="8"/>
      <c r="I14" s="8"/>
      <c r="J14" s="8"/>
      <c r="K14" s="8"/>
      <c r="L14" s="8"/>
      <c r="M14" s="8">
        <v>2042.0553280735</v>
      </c>
      <c r="N14" s="8">
        <v>2042.0553280735</v>
      </c>
      <c r="O14" s="8">
        <v>2042.0553280735</v>
      </c>
      <c r="Q14" t="str">
        <f t="shared" si="0"/>
        <v>산업</v>
      </c>
      <c r="R14" s="2" t="s">
        <v>425</v>
      </c>
      <c r="S14" t="str">
        <f t="shared" si="1"/>
        <v>산업전기</v>
      </c>
    </row>
    <row r="15" spans="2:19">
      <c r="B15" t="s">
        <v>1000</v>
      </c>
      <c r="C15" t="s">
        <v>293</v>
      </c>
      <c r="D15" t="s">
        <v>423</v>
      </c>
      <c r="E15" t="s">
        <v>173</v>
      </c>
      <c r="F15" s="8">
        <v>1566.5550395057701</v>
      </c>
      <c r="G15" s="8">
        <v>1566.5550395057701</v>
      </c>
      <c r="H15" s="8">
        <v>1566.5550395057701</v>
      </c>
      <c r="I15" s="8">
        <v>1566.5550395057701</v>
      </c>
      <c r="J15" s="8">
        <v>1467.96982105082</v>
      </c>
      <c r="K15" s="8">
        <v>1197.9614380093799</v>
      </c>
      <c r="L15" s="8">
        <v>927.95305496793605</v>
      </c>
      <c r="M15" s="8"/>
      <c r="N15" s="8"/>
      <c r="O15" s="8"/>
      <c r="Q15" t="str">
        <f t="shared" si="0"/>
        <v>건물</v>
      </c>
      <c r="R15" s="2" t="s">
        <v>126</v>
      </c>
      <c r="S15" t="str">
        <f t="shared" si="1"/>
        <v>건물천연가스</v>
      </c>
    </row>
    <row r="16" spans="2:19">
      <c r="B16" t="s">
        <v>1000</v>
      </c>
      <c r="C16" t="s">
        <v>293</v>
      </c>
      <c r="D16" t="s">
        <v>423</v>
      </c>
      <c r="E16" t="s">
        <v>771</v>
      </c>
      <c r="F16" s="8">
        <v>873.44496049422401</v>
      </c>
      <c r="G16" s="8">
        <v>711.43993066936605</v>
      </c>
      <c r="H16" s="8">
        <v>441.43154762792801</v>
      </c>
      <c r="I16" s="8">
        <v>171.42316458649</v>
      </c>
      <c r="J16" s="8"/>
      <c r="K16" s="8"/>
      <c r="L16" s="8"/>
      <c r="M16" s="8"/>
      <c r="N16" s="8"/>
      <c r="O16" s="8"/>
      <c r="Q16" t="str">
        <f t="shared" si="0"/>
        <v>건물</v>
      </c>
      <c r="R16" s="2" t="s">
        <v>129</v>
      </c>
      <c r="S16" t="str">
        <f t="shared" si="1"/>
        <v>건물Dummy</v>
      </c>
    </row>
    <row r="17" spans="2:19">
      <c r="B17" t="s">
        <v>1000</v>
      </c>
      <c r="C17" t="s">
        <v>293</v>
      </c>
      <c r="D17" t="s">
        <v>423</v>
      </c>
      <c r="E17" t="s">
        <v>412</v>
      </c>
      <c r="F17" s="8"/>
      <c r="G17" s="8"/>
      <c r="H17" s="8"/>
      <c r="I17" s="8"/>
      <c r="J17" s="8"/>
      <c r="K17" s="8"/>
      <c r="L17" s="8"/>
      <c r="M17" s="8">
        <v>657.94467192649597</v>
      </c>
      <c r="N17" s="8">
        <v>657.94467192649597</v>
      </c>
      <c r="O17" s="8">
        <v>657.94467192649597</v>
      </c>
      <c r="Q17" t="str">
        <f t="shared" si="0"/>
        <v>건물</v>
      </c>
      <c r="R17" s="2" t="s">
        <v>425</v>
      </c>
      <c r="S17" t="str">
        <f t="shared" si="1"/>
        <v>건물전기</v>
      </c>
    </row>
    <row r="18" spans="2:19">
      <c r="B18" t="s">
        <v>760</v>
      </c>
      <c r="C18" t="s">
        <v>293</v>
      </c>
      <c r="D18" t="s">
        <v>420</v>
      </c>
      <c r="E18" t="s">
        <v>298</v>
      </c>
      <c r="F18" s="8"/>
      <c r="G18" s="8"/>
      <c r="H18" s="8">
        <v>253.37810017399499</v>
      </c>
      <c r="I18" s="8">
        <v>903.271926450053</v>
      </c>
      <c r="J18" s="8">
        <v>2406.9074563397298</v>
      </c>
      <c r="K18" s="8">
        <v>2410.21159963525</v>
      </c>
      <c r="L18" s="8">
        <v>2326.8767648573298</v>
      </c>
      <c r="M18" s="8"/>
      <c r="N18" s="8"/>
      <c r="O18" s="8"/>
      <c r="Q18" s="97" t="str">
        <f t="shared" si="0"/>
        <v>산업</v>
      </c>
      <c r="R18" s="97" t="s">
        <v>126</v>
      </c>
      <c r="S18" s="97" t="str">
        <f t="shared" si="1"/>
        <v>산업천연가스</v>
      </c>
    </row>
    <row r="19" spans="2:19">
      <c r="B19" t="s">
        <v>760</v>
      </c>
      <c r="C19" t="s">
        <v>293</v>
      </c>
      <c r="D19" t="s">
        <v>421</v>
      </c>
      <c r="E19" t="s">
        <v>201</v>
      </c>
      <c r="F19" s="8">
        <v>710.86497620457396</v>
      </c>
      <c r="G19" s="8">
        <v>1480.9687004262</v>
      </c>
      <c r="H19" s="8">
        <v>1480.96870042619</v>
      </c>
      <c r="I19" s="8">
        <v>1480.9687004262</v>
      </c>
      <c r="J19" s="8"/>
      <c r="K19" s="8"/>
      <c r="L19" s="8"/>
      <c r="M19" s="8"/>
      <c r="N19" s="8"/>
      <c r="O19" s="8"/>
      <c r="Q19" s="97" t="str">
        <f t="shared" si="0"/>
        <v>산업</v>
      </c>
      <c r="R19" s="97" t="s">
        <v>123</v>
      </c>
      <c r="S19" s="97" t="str">
        <f t="shared" si="1"/>
        <v>산업석탄</v>
      </c>
    </row>
    <row r="20" spans="2:19">
      <c r="B20" t="s">
        <v>760</v>
      </c>
      <c r="C20" t="s">
        <v>293</v>
      </c>
      <c r="D20" t="s">
        <v>421</v>
      </c>
      <c r="E20" t="s">
        <v>202</v>
      </c>
      <c r="F20" s="8">
        <v>30.752418298679199</v>
      </c>
      <c r="G20" s="8">
        <v>64.067538122248394</v>
      </c>
      <c r="H20" s="8">
        <v>64.067538122248394</v>
      </c>
      <c r="I20" s="8"/>
      <c r="J20" s="8"/>
      <c r="K20" s="8"/>
      <c r="L20" s="8"/>
      <c r="M20" s="8"/>
      <c r="N20" s="8"/>
      <c r="O20" s="8"/>
      <c r="Q20" s="97" t="str">
        <f t="shared" si="0"/>
        <v>산업</v>
      </c>
      <c r="R20" s="97" t="s">
        <v>125</v>
      </c>
      <c r="S20" s="97" t="str">
        <f t="shared" si="1"/>
        <v>산업석유</v>
      </c>
    </row>
    <row r="21" spans="2:19">
      <c r="B21" t="s">
        <v>760</v>
      </c>
      <c r="C21" t="s">
        <v>293</v>
      </c>
      <c r="D21" t="s">
        <v>421</v>
      </c>
      <c r="E21" t="s">
        <v>203</v>
      </c>
      <c r="F21" s="8">
        <v>98.296547909014507</v>
      </c>
      <c r="G21" s="8">
        <v>204.78447481044699</v>
      </c>
      <c r="H21" s="8">
        <v>204.78447481044699</v>
      </c>
      <c r="I21" s="8"/>
      <c r="J21" s="8"/>
      <c r="K21" s="8"/>
      <c r="L21" s="8"/>
      <c r="M21" s="8"/>
      <c r="N21" s="8"/>
      <c r="O21" s="8"/>
      <c r="Q21" s="97" t="str">
        <f t="shared" si="0"/>
        <v>산업</v>
      </c>
      <c r="R21" s="97" t="s">
        <v>125</v>
      </c>
      <c r="S21" s="97" t="str">
        <f t="shared" si="1"/>
        <v>산업석유</v>
      </c>
    </row>
    <row r="22" spans="2:19">
      <c r="B22" t="s">
        <v>760</v>
      </c>
      <c r="C22" t="s">
        <v>293</v>
      </c>
      <c r="D22" t="s">
        <v>422</v>
      </c>
      <c r="E22" t="s">
        <v>204</v>
      </c>
      <c r="F22" s="8">
        <v>404.55074608272702</v>
      </c>
      <c r="G22" s="8">
        <v>141.592761128955</v>
      </c>
      <c r="H22" s="8">
        <v>141.59276112895401</v>
      </c>
      <c r="I22" s="8">
        <v>141.592761128955</v>
      </c>
      <c r="J22" s="8"/>
      <c r="K22" s="8"/>
      <c r="L22" s="8"/>
      <c r="M22" s="8"/>
      <c r="N22" s="8"/>
      <c r="O22" s="8"/>
      <c r="Q22" s="97" t="str">
        <f t="shared" si="0"/>
        <v>건물</v>
      </c>
      <c r="R22" s="97" t="s">
        <v>125</v>
      </c>
      <c r="S22" s="97" t="str">
        <f t="shared" si="1"/>
        <v>건물석유</v>
      </c>
    </row>
    <row r="23" spans="2:19">
      <c r="B23" t="s">
        <v>760</v>
      </c>
      <c r="C23" t="s">
        <v>293</v>
      </c>
      <c r="D23" t="s">
        <v>422</v>
      </c>
      <c r="E23" t="s">
        <v>205</v>
      </c>
      <c r="F23" s="8">
        <v>372.89421441150398</v>
      </c>
      <c r="G23" s="8">
        <v>737.85219936527301</v>
      </c>
      <c r="H23" s="8">
        <v>1158.8521993652801</v>
      </c>
      <c r="I23" s="8">
        <v>1132.8521993652801</v>
      </c>
      <c r="J23" s="8"/>
      <c r="K23" s="8"/>
      <c r="L23" s="8"/>
      <c r="M23" s="8"/>
      <c r="N23" s="8"/>
      <c r="O23" s="8"/>
      <c r="Q23" s="97" t="str">
        <f t="shared" si="0"/>
        <v>건물</v>
      </c>
      <c r="R23" s="97" t="s">
        <v>126</v>
      </c>
      <c r="S23" s="97" t="str">
        <f t="shared" si="1"/>
        <v>건물천연가스</v>
      </c>
    </row>
    <row r="24" spans="2:19">
      <c r="B24" t="s">
        <v>760</v>
      </c>
      <c r="C24" t="s">
        <v>293</v>
      </c>
      <c r="D24" t="s">
        <v>422</v>
      </c>
      <c r="E24" t="s">
        <v>206</v>
      </c>
      <c r="F24" s="8"/>
      <c r="G24" s="8"/>
      <c r="H24" s="8"/>
      <c r="I24" s="8"/>
      <c r="J24" s="8">
        <v>1085.4449604942299</v>
      </c>
      <c r="K24" s="8">
        <v>871.44496049423003</v>
      </c>
      <c r="L24" s="8">
        <v>611.44496049422901</v>
      </c>
      <c r="M24" s="8"/>
      <c r="N24" s="8"/>
      <c r="O24" s="8"/>
      <c r="Q24" s="97" t="str">
        <f t="shared" si="0"/>
        <v>건물</v>
      </c>
      <c r="R24" s="97" t="s">
        <v>126</v>
      </c>
      <c r="S24" s="97" t="str">
        <f t="shared" si="1"/>
        <v>건물천연가스</v>
      </c>
    </row>
    <row r="25" spans="2:19">
      <c r="B25" t="s">
        <v>760</v>
      </c>
      <c r="C25" t="s">
        <v>293</v>
      </c>
      <c r="D25" t="s">
        <v>424</v>
      </c>
      <c r="E25" t="s">
        <v>769</v>
      </c>
      <c r="F25" s="8">
        <v>1576.14589596617</v>
      </c>
      <c r="G25" s="8">
        <v>445.36883077820198</v>
      </c>
      <c r="H25" s="8">
        <v>577.09645153867905</v>
      </c>
      <c r="I25" s="8">
        <v>903.271926450053</v>
      </c>
      <c r="J25" s="8">
        <v>2406.9074563397298</v>
      </c>
      <c r="K25" s="8">
        <v>2410.21159963525</v>
      </c>
      <c r="L25" s="8">
        <v>2326.8767648573298</v>
      </c>
      <c r="M25" s="8"/>
      <c r="N25" s="8"/>
      <c r="O25" s="8"/>
      <c r="Q25" s="97" t="str">
        <f t="shared" si="0"/>
        <v>산업</v>
      </c>
      <c r="R25" s="97" t="s">
        <v>129</v>
      </c>
      <c r="S25" s="97" t="str">
        <f t="shared" si="1"/>
        <v>산업Dummy</v>
      </c>
    </row>
    <row r="26" spans="2:19">
      <c r="B26" t="s">
        <v>760</v>
      </c>
      <c r="C26" t="s">
        <v>293</v>
      </c>
      <c r="D26" t="s">
        <v>424</v>
      </c>
      <c r="E26" t="s">
        <v>770</v>
      </c>
      <c r="F26" s="8">
        <v>839.91394241226703</v>
      </c>
      <c r="G26" s="8">
        <v>1749.8207133588901</v>
      </c>
      <c r="H26" s="8">
        <v>1749.8207133588901</v>
      </c>
      <c r="I26" s="8">
        <v>1480.9687004262</v>
      </c>
      <c r="J26" s="8"/>
      <c r="K26" s="8"/>
      <c r="L26" s="8"/>
      <c r="M26" s="8"/>
      <c r="N26" s="8"/>
      <c r="O26" s="8"/>
      <c r="Q26" s="97" t="str">
        <f t="shared" si="0"/>
        <v>산업</v>
      </c>
      <c r="R26" s="97" t="s">
        <v>129</v>
      </c>
      <c r="S26" s="97" t="str">
        <f t="shared" si="1"/>
        <v>산업Dummy</v>
      </c>
    </row>
    <row r="27" spans="2:19">
      <c r="B27" t="s">
        <v>760</v>
      </c>
      <c r="C27" t="s">
        <v>293</v>
      </c>
      <c r="D27" t="s">
        <v>424</v>
      </c>
      <c r="E27" t="s">
        <v>411</v>
      </c>
      <c r="F27" s="8"/>
      <c r="G27" s="8"/>
      <c r="H27" s="8"/>
      <c r="I27" s="8"/>
      <c r="J27" s="8"/>
      <c r="K27" s="8"/>
      <c r="L27" s="8"/>
      <c r="M27" s="8">
        <v>2235.52359341392</v>
      </c>
      <c r="N27" s="8">
        <v>2235.52359341392</v>
      </c>
      <c r="O27" s="8">
        <v>2235.52359341392</v>
      </c>
      <c r="Q27" s="97" t="str">
        <f t="shared" si="0"/>
        <v>산업</v>
      </c>
      <c r="R27" s="97" t="s">
        <v>425</v>
      </c>
      <c r="S27" s="97" t="str">
        <f t="shared" si="1"/>
        <v>산업전기</v>
      </c>
    </row>
    <row r="28" spans="2:19">
      <c r="B28" t="s">
        <v>760</v>
      </c>
      <c r="C28" t="s">
        <v>293</v>
      </c>
      <c r="D28" t="s">
        <v>423</v>
      </c>
      <c r="E28" t="s">
        <v>173</v>
      </c>
      <c r="F28">
        <v>1566.5550395057701</v>
      </c>
      <c r="G28">
        <v>1566.5550395057701</v>
      </c>
      <c r="H28">
        <v>1566.5550395057701</v>
      </c>
      <c r="I28">
        <v>1566.5550395057701</v>
      </c>
      <c r="J28">
        <v>1566.5550395057701</v>
      </c>
      <c r="K28">
        <v>1566.5550395057701</v>
      </c>
      <c r="L28">
        <v>1566.5550395057701</v>
      </c>
      <c r="Q28" s="97" t="str">
        <f t="shared" si="0"/>
        <v>건물</v>
      </c>
      <c r="R28" s="97" t="s">
        <v>126</v>
      </c>
      <c r="S28" s="97" t="str">
        <f t="shared" si="1"/>
        <v>건물천연가스</v>
      </c>
    </row>
    <row r="29" spans="2:19">
      <c r="B29" t="s">
        <v>760</v>
      </c>
      <c r="C29" t="s">
        <v>293</v>
      </c>
      <c r="D29" t="s">
        <v>423</v>
      </c>
      <c r="E29" t="s">
        <v>771</v>
      </c>
      <c r="F29">
        <v>777.44496049423196</v>
      </c>
      <c r="G29">
        <v>879.44496049422696</v>
      </c>
      <c r="H29">
        <v>1300.4449604942299</v>
      </c>
      <c r="I29">
        <v>1274.4449604942399</v>
      </c>
      <c r="J29">
        <v>1085.4449604942299</v>
      </c>
      <c r="K29">
        <v>871.44496049423003</v>
      </c>
      <c r="L29">
        <v>611.44496049422901</v>
      </c>
      <c r="Q29" s="97" t="str">
        <f t="shared" si="0"/>
        <v>건물</v>
      </c>
      <c r="R29" s="97" t="s">
        <v>129</v>
      </c>
      <c r="S29" s="97" t="str">
        <f t="shared" si="1"/>
        <v>건물Dummy</v>
      </c>
    </row>
    <row r="30" spans="2:19">
      <c r="B30" t="s">
        <v>760</v>
      </c>
      <c r="C30" t="s">
        <v>293</v>
      </c>
      <c r="D30" t="s">
        <v>423</v>
      </c>
      <c r="E30" t="s">
        <v>412</v>
      </c>
      <c r="M30">
        <v>1984</v>
      </c>
      <c r="N30">
        <v>1984</v>
      </c>
      <c r="O30">
        <v>1984</v>
      </c>
      <c r="Q30" s="97" t="str">
        <f t="shared" si="0"/>
        <v>건물</v>
      </c>
      <c r="R30" s="97" t="s">
        <v>425</v>
      </c>
      <c r="S30" s="97" t="str">
        <f t="shared" si="1"/>
        <v>건물전기</v>
      </c>
    </row>
    <row r="32" spans="2:19">
      <c r="D32" s="2" t="str">
        <f>B5</f>
        <v>KIER_CN_BASE_HighH2TB</v>
      </c>
      <c r="F32">
        <v>2017</v>
      </c>
      <c r="G32">
        <v>2020</v>
      </c>
      <c r="H32">
        <v>2025</v>
      </c>
      <c r="I32">
        <v>2030</v>
      </c>
      <c r="J32">
        <v>2035</v>
      </c>
      <c r="K32">
        <v>2040</v>
      </c>
      <c r="L32">
        <v>2045</v>
      </c>
      <c r="M32">
        <v>2050</v>
      </c>
    </row>
    <row r="33" spans="4:15">
      <c r="E33" t="s">
        <v>772</v>
      </c>
      <c r="F33" s="35">
        <f>SUMIF($S$5:$S$17,$E33,F$5:F$17)</f>
        <v>6733.0860575877296</v>
      </c>
      <c r="G33" s="35">
        <f t="shared" ref="G33:M36" si="2">SUMIF($S$5:$S$17,$E33,G$5:G$17)</f>
        <v>5320.3661346477802</v>
      </c>
      <c r="H33" s="35">
        <f t="shared" si="2"/>
        <v>4482.3442146589241</v>
      </c>
      <c r="I33" s="35">
        <f t="shared" si="2"/>
        <v>4920.2614549524897</v>
      </c>
      <c r="J33" s="35">
        <f t="shared" si="2"/>
        <v>4556.1210880400904</v>
      </c>
      <c r="K33" s="35">
        <f t="shared" si="2"/>
        <v>3718.0991680512302</v>
      </c>
      <c r="L33" s="35">
        <f t="shared" si="2"/>
        <v>2880.07724806237</v>
      </c>
      <c r="M33" s="35">
        <f t="shared" si="2"/>
        <v>0</v>
      </c>
      <c r="N33" s="35"/>
      <c r="O33" s="35"/>
    </row>
    <row r="34" spans="4:15">
      <c r="E34" t="s">
        <v>773</v>
      </c>
      <c r="F34" s="35">
        <f t="shared" ref="F34:F36" si="3">SUMIF($S$5:$S$17,$E34,F$5:F$17)</f>
        <v>710.86497620457305</v>
      </c>
      <c r="G34" s="35">
        <f t="shared" si="2"/>
        <v>1480.9687004262</v>
      </c>
      <c r="H34" s="35">
        <f t="shared" si="2"/>
        <v>1480.9687004262</v>
      </c>
      <c r="I34" s="35">
        <f t="shared" si="2"/>
        <v>346.91517869399701</v>
      </c>
      <c r="J34" s="35">
        <f t="shared" si="2"/>
        <v>0</v>
      </c>
      <c r="K34" s="35">
        <f t="shared" si="2"/>
        <v>0</v>
      </c>
      <c r="L34" s="35">
        <f t="shared" si="2"/>
        <v>0</v>
      </c>
      <c r="M34" s="35">
        <f t="shared" si="2"/>
        <v>0</v>
      </c>
      <c r="N34" s="35"/>
      <c r="O34" s="35"/>
    </row>
    <row r="35" spans="4:15">
      <c r="E35" t="s">
        <v>774</v>
      </c>
      <c r="F35" s="35">
        <f t="shared" si="3"/>
        <v>129.04896620769381</v>
      </c>
      <c r="G35" s="35">
        <f t="shared" si="2"/>
        <v>268.85201293269563</v>
      </c>
      <c r="H35" s="35">
        <f t="shared" si="2"/>
        <v>268.8520129326954</v>
      </c>
      <c r="I35" s="35">
        <f t="shared" si="2"/>
        <v>126.966374382477</v>
      </c>
      <c r="J35" s="35">
        <f t="shared" si="2"/>
        <v>0</v>
      </c>
      <c r="K35" s="35">
        <f t="shared" si="2"/>
        <v>0</v>
      </c>
      <c r="L35" s="35">
        <f t="shared" si="2"/>
        <v>0</v>
      </c>
      <c r="M35" s="35">
        <f t="shared" si="2"/>
        <v>0</v>
      </c>
      <c r="N35" s="35"/>
      <c r="O35" s="35"/>
    </row>
    <row r="36" spans="4:15">
      <c r="E36" t="s">
        <v>777</v>
      </c>
      <c r="F36" s="35">
        <f t="shared" si="3"/>
        <v>0</v>
      </c>
      <c r="G36" s="35">
        <f t="shared" si="2"/>
        <v>0</v>
      </c>
      <c r="H36" s="35">
        <f t="shared" si="2"/>
        <v>0</v>
      </c>
      <c r="I36" s="35">
        <f t="shared" si="2"/>
        <v>0</v>
      </c>
      <c r="J36" s="35">
        <f t="shared" si="2"/>
        <v>0</v>
      </c>
      <c r="K36" s="35">
        <f t="shared" si="2"/>
        <v>0</v>
      </c>
      <c r="L36" s="35">
        <f t="shared" si="2"/>
        <v>0</v>
      </c>
      <c r="M36" s="35">
        <f t="shared" si="2"/>
        <v>2042.0553280735</v>
      </c>
    </row>
    <row r="37" spans="4:15">
      <c r="E37" t="s">
        <v>255</v>
      </c>
      <c r="F37" s="35">
        <f>SUM(F33:F36)</f>
        <v>7572.9999999999964</v>
      </c>
      <c r="G37" s="35">
        <f t="shared" ref="G37:M37" si="4">SUM(G33:G36)</f>
        <v>7070.1868480066751</v>
      </c>
      <c r="H37" s="35">
        <f t="shared" si="4"/>
        <v>6232.164928017819</v>
      </c>
      <c r="I37" s="35">
        <f t="shared" si="4"/>
        <v>5394.1430080289638</v>
      </c>
      <c r="J37" s="35">
        <f t="shared" si="4"/>
        <v>4556.1210880400904</v>
      </c>
      <c r="K37" s="35">
        <f t="shared" si="4"/>
        <v>3718.0991680512302</v>
      </c>
      <c r="L37" s="35">
        <f t="shared" si="4"/>
        <v>2880.07724806237</v>
      </c>
      <c r="M37" s="35">
        <f t="shared" si="4"/>
        <v>2042.0553280735</v>
      </c>
      <c r="N37" s="35"/>
      <c r="O37" s="35"/>
    </row>
    <row r="38" spans="4:15">
      <c r="E38" t="s">
        <v>776</v>
      </c>
      <c r="F38" s="35">
        <f t="shared" ref="F38:M41" si="5">SUMIF($S$5:$S$17,$E38,F$5:F$17)</f>
        <v>2035.4492539172661</v>
      </c>
      <c r="G38" s="35">
        <f t="shared" si="5"/>
        <v>2136.4022090461813</v>
      </c>
      <c r="H38" s="35">
        <f t="shared" si="5"/>
        <v>1866.3938260047421</v>
      </c>
      <c r="I38" s="35">
        <f t="shared" si="5"/>
        <v>1596.3854429633052</v>
      </c>
      <c r="J38" s="35">
        <f t="shared" si="5"/>
        <v>1467.96982105082</v>
      </c>
      <c r="K38" s="35">
        <f t="shared" si="5"/>
        <v>1197.9614380093799</v>
      </c>
      <c r="L38" s="35">
        <f t="shared" si="5"/>
        <v>927.95305496793605</v>
      </c>
      <c r="M38" s="35">
        <f t="shared" si="5"/>
        <v>0</v>
      </c>
      <c r="N38" s="35"/>
      <c r="O38" s="35"/>
    </row>
    <row r="39" spans="4:15">
      <c r="E39" t="s">
        <v>779</v>
      </c>
      <c r="F39" s="35">
        <f t="shared" si="5"/>
        <v>0</v>
      </c>
      <c r="G39" s="35">
        <f t="shared" si="5"/>
        <v>0</v>
      </c>
      <c r="H39" s="35">
        <f t="shared" si="5"/>
        <v>0</v>
      </c>
      <c r="I39" s="35">
        <f t="shared" si="5"/>
        <v>0</v>
      </c>
      <c r="J39" s="35">
        <f t="shared" si="5"/>
        <v>0</v>
      </c>
      <c r="K39" s="35">
        <f t="shared" si="5"/>
        <v>0</v>
      </c>
      <c r="L39" s="35">
        <f t="shared" si="5"/>
        <v>0</v>
      </c>
      <c r="M39" s="35">
        <f t="shared" si="5"/>
        <v>0</v>
      </c>
    </row>
    <row r="40" spans="4:15">
      <c r="E40" t="s">
        <v>775</v>
      </c>
      <c r="F40" s="35">
        <f t="shared" si="5"/>
        <v>404.55074608272702</v>
      </c>
      <c r="G40" s="35">
        <f t="shared" si="5"/>
        <v>141.592761128955</v>
      </c>
      <c r="H40" s="35">
        <f t="shared" si="5"/>
        <v>141.592761128955</v>
      </c>
      <c r="I40" s="35">
        <f t="shared" si="5"/>
        <v>141.592761128955</v>
      </c>
      <c r="J40" s="35">
        <f t="shared" si="5"/>
        <v>0</v>
      </c>
      <c r="K40" s="35">
        <f t="shared" si="5"/>
        <v>0</v>
      </c>
      <c r="L40" s="35">
        <f t="shared" si="5"/>
        <v>0</v>
      </c>
      <c r="M40" s="35">
        <f t="shared" si="5"/>
        <v>0</v>
      </c>
      <c r="N40" s="35"/>
      <c r="O40" s="35"/>
    </row>
    <row r="41" spans="4:15">
      <c r="E41" t="s">
        <v>778</v>
      </c>
      <c r="F41" s="35">
        <f t="shared" si="5"/>
        <v>0</v>
      </c>
      <c r="G41" s="35">
        <f t="shared" si="5"/>
        <v>0</v>
      </c>
      <c r="H41" s="35">
        <f t="shared" si="5"/>
        <v>0</v>
      </c>
      <c r="I41" s="35">
        <f t="shared" si="5"/>
        <v>0</v>
      </c>
      <c r="J41" s="35">
        <f t="shared" si="5"/>
        <v>0</v>
      </c>
      <c r="K41" s="35">
        <f t="shared" si="5"/>
        <v>0</v>
      </c>
      <c r="L41" s="35">
        <f t="shared" si="5"/>
        <v>0</v>
      </c>
      <c r="M41" s="35">
        <f t="shared" si="5"/>
        <v>657.94467192649597</v>
      </c>
    </row>
    <row r="42" spans="4:15">
      <c r="E42" t="s">
        <v>255</v>
      </c>
      <c r="F42" s="35">
        <f>SUM(F38:F41)</f>
        <v>2439.9999999999932</v>
      </c>
      <c r="G42" s="35">
        <f t="shared" ref="G42:M42" si="6">SUM(G38:G41)</f>
        <v>2277.9949701751361</v>
      </c>
      <c r="H42" s="35">
        <f t="shared" si="6"/>
        <v>2007.9865871336972</v>
      </c>
      <c r="I42" s="35">
        <f t="shared" si="6"/>
        <v>1737.9782040922603</v>
      </c>
      <c r="J42" s="35">
        <f t="shared" si="6"/>
        <v>1467.96982105082</v>
      </c>
      <c r="K42" s="35">
        <f t="shared" si="6"/>
        <v>1197.9614380093799</v>
      </c>
      <c r="L42" s="35">
        <f t="shared" si="6"/>
        <v>927.95305496793605</v>
      </c>
      <c r="M42" s="35">
        <f t="shared" si="6"/>
        <v>657.94467192649597</v>
      </c>
      <c r="N42" s="35"/>
      <c r="O42" s="35"/>
    </row>
    <row r="43" spans="4:15">
      <c r="D43" s="97" t="s">
        <v>426</v>
      </c>
      <c r="E43" s="97" t="s">
        <v>772</v>
      </c>
      <c r="F43" s="98">
        <f>SUMIF($S$17:$S$30,$E43,F$17:F$30)</f>
        <v>0</v>
      </c>
      <c r="G43" s="98">
        <f t="shared" ref="G43:M51" si="7">SUMIF($S$17:$S$30,$E43,G$17:G$30)</f>
        <v>0</v>
      </c>
      <c r="H43" s="98">
        <f t="shared" si="7"/>
        <v>253.37810017399499</v>
      </c>
      <c r="I43" s="98">
        <f t="shared" si="7"/>
        <v>903.271926450053</v>
      </c>
      <c r="J43" s="98">
        <f t="shared" si="7"/>
        <v>2406.9074563397298</v>
      </c>
      <c r="K43" s="98">
        <f t="shared" si="7"/>
        <v>2410.21159963525</v>
      </c>
      <c r="L43" s="98">
        <f t="shared" si="7"/>
        <v>2326.8767648573298</v>
      </c>
      <c r="M43" s="98">
        <f t="shared" si="7"/>
        <v>0</v>
      </c>
      <c r="N43" s="98"/>
      <c r="O43" s="35"/>
    </row>
    <row r="44" spans="4:15">
      <c r="D44" s="97"/>
      <c r="E44" s="97" t="s">
        <v>773</v>
      </c>
      <c r="F44" s="98">
        <f t="shared" ref="F44:F46" si="8">SUMIF($S$17:$S$30,$E44,F$17:F$30)</f>
        <v>710.86497620457396</v>
      </c>
      <c r="G44" s="98">
        <f t="shared" si="7"/>
        <v>1480.9687004262</v>
      </c>
      <c r="H44" s="98">
        <f t="shared" si="7"/>
        <v>1480.96870042619</v>
      </c>
      <c r="I44" s="98">
        <f t="shared" si="7"/>
        <v>1480.9687004262</v>
      </c>
      <c r="J44" s="98">
        <f t="shared" si="7"/>
        <v>0</v>
      </c>
      <c r="K44" s="98">
        <f t="shared" si="7"/>
        <v>0</v>
      </c>
      <c r="L44" s="98">
        <f t="shared" si="7"/>
        <v>0</v>
      </c>
      <c r="M44" s="98">
        <f t="shared" si="7"/>
        <v>0</v>
      </c>
      <c r="N44" s="98"/>
      <c r="O44" s="35"/>
    </row>
    <row r="45" spans="4:15">
      <c r="D45" s="97"/>
      <c r="E45" s="97" t="s">
        <v>774</v>
      </c>
      <c r="F45" s="98">
        <f t="shared" si="8"/>
        <v>129.0489662076937</v>
      </c>
      <c r="G45" s="98">
        <f t="shared" si="7"/>
        <v>268.8520129326954</v>
      </c>
      <c r="H45" s="98">
        <f t="shared" si="7"/>
        <v>268.8520129326954</v>
      </c>
      <c r="I45" s="98">
        <f t="shared" si="7"/>
        <v>0</v>
      </c>
      <c r="J45" s="98">
        <f t="shared" si="7"/>
        <v>0</v>
      </c>
      <c r="K45" s="98">
        <f t="shared" si="7"/>
        <v>0</v>
      </c>
      <c r="L45" s="98">
        <f t="shared" si="7"/>
        <v>0</v>
      </c>
      <c r="M45" s="98">
        <f t="shared" si="7"/>
        <v>0</v>
      </c>
      <c r="N45" s="98"/>
      <c r="O45" s="35"/>
    </row>
    <row r="46" spans="4:15">
      <c r="D46" s="97"/>
      <c r="E46" s="97" t="s">
        <v>777</v>
      </c>
      <c r="F46" s="98">
        <f t="shared" si="8"/>
        <v>0</v>
      </c>
      <c r="G46" s="98">
        <f t="shared" si="7"/>
        <v>0</v>
      </c>
      <c r="H46" s="98">
        <f t="shared" si="7"/>
        <v>0</v>
      </c>
      <c r="I46" s="98">
        <f t="shared" si="7"/>
        <v>0</v>
      </c>
      <c r="J46" s="98">
        <f t="shared" si="7"/>
        <v>0</v>
      </c>
      <c r="K46" s="98">
        <f t="shared" si="7"/>
        <v>0</v>
      </c>
      <c r="L46" s="98">
        <f t="shared" si="7"/>
        <v>0</v>
      </c>
      <c r="M46" s="98">
        <f t="shared" si="7"/>
        <v>2235.52359341392</v>
      </c>
      <c r="N46" s="98"/>
      <c r="O46" s="35"/>
    </row>
    <row r="47" spans="4:15">
      <c r="D47" s="97"/>
      <c r="E47" s="97" t="s">
        <v>255</v>
      </c>
      <c r="F47" s="98">
        <f>SUM(F43:F46)</f>
        <v>839.91394241226772</v>
      </c>
      <c r="G47" s="98">
        <f t="shared" ref="G47:M47" si="9">SUM(G43:G46)</f>
        <v>1749.8207133588953</v>
      </c>
      <c r="H47" s="98">
        <f t="shared" si="9"/>
        <v>2003.1988135328802</v>
      </c>
      <c r="I47" s="98">
        <f t="shared" si="9"/>
        <v>2384.2406268762529</v>
      </c>
      <c r="J47" s="98">
        <f t="shared" si="9"/>
        <v>2406.9074563397298</v>
      </c>
      <c r="K47" s="98">
        <f t="shared" si="9"/>
        <v>2410.21159963525</v>
      </c>
      <c r="L47" s="98">
        <f t="shared" si="9"/>
        <v>2326.8767648573298</v>
      </c>
      <c r="M47" s="98">
        <f t="shared" si="9"/>
        <v>2235.52359341392</v>
      </c>
      <c r="N47" s="98"/>
      <c r="O47" s="35"/>
    </row>
    <row r="48" spans="4:15">
      <c r="D48" s="97"/>
      <c r="E48" s="97" t="s">
        <v>776</v>
      </c>
      <c r="F48" s="98">
        <f t="shared" ref="F48:F51" si="10">SUMIF($S$17:$S$30,$E48,F$17:F$30)</f>
        <v>1939.4492539172741</v>
      </c>
      <c r="G48" s="98">
        <f t="shared" si="7"/>
        <v>2304.4072388710429</v>
      </c>
      <c r="H48" s="98">
        <f t="shared" si="7"/>
        <v>2725.4072388710501</v>
      </c>
      <c r="I48" s="98">
        <f t="shared" si="7"/>
        <v>2699.4072388710501</v>
      </c>
      <c r="J48" s="98">
        <f t="shared" si="7"/>
        <v>2652</v>
      </c>
      <c r="K48" s="98">
        <f t="shared" si="7"/>
        <v>2438</v>
      </c>
      <c r="L48" s="98">
        <f t="shared" si="7"/>
        <v>2177.9999999999991</v>
      </c>
      <c r="M48" s="98">
        <f t="shared" si="7"/>
        <v>0</v>
      </c>
      <c r="N48" s="98"/>
      <c r="O48" s="35"/>
    </row>
    <row r="49" spans="4:15">
      <c r="D49" s="97"/>
      <c r="E49" s="97" t="s">
        <v>779</v>
      </c>
      <c r="F49" s="98">
        <f t="shared" si="10"/>
        <v>0</v>
      </c>
      <c r="G49" s="98">
        <f t="shared" si="7"/>
        <v>0</v>
      </c>
      <c r="H49" s="98">
        <f t="shared" si="7"/>
        <v>0</v>
      </c>
      <c r="I49" s="98">
        <f t="shared" si="7"/>
        <v>0</v>
      </c>
      <c r="J49" s="98">
        <f t="shared" si="7"/>
        <v>0</v>
      </c>
      <c r="K49" s="98">
        <f t="shared" si="7"/>
        <v>0</v>
      </c>
      <c r="L49" s="98">
        <f t="shared" si="7"/>
        <v>0</v>
      </c>
      <c r="M49" s="98">
        <f t="shared" si="7"/>
        <v>0</v>
      </c>
      <c r="N49" s="97"/>
    </row>
    <row r="50" spans="4:15">
      <c r="D50" s="97"/>
      <c r="E50" s="97" t="s">
        <v>775</v>
      </c>
      <c r="F50" s="98">
        <f t="shared" si="10"/>
        <v>404.55074608272702</v>
      </c>
      <c r="G50" s="98">
        <f t="shared" si="7"/>
        <v>141.592761128955</v>
      </c>
      <c r="H50" s="98">
        <f t="shared" si="7"/>
        <v>141.59276112895401</v>
      </c>
      <c r="I50" s="98">
        <f t="shared" si="7"/>
        <v>141.592761128955</v>
      </c>
      <c r="J50" s="98">
        <f t="shared" si="7"/>
        <v>0</v>
      </c>
      <c r="K50" s="98">
        <f t="shared" si="7"/>
        <v>0</v>
      </c>
      <c r="L50" s="98">
        <f t="shared" si="7"/>
        <v>0</v>
      </c>
      <c r="M50" s="98">
        <f t="shared" si="7"/>
        <v>0</v>
      </c>
      <c r="N50" s="98"/>
      <c r="O50" s="35"/>
    </row>
    <row r="51" spans="4:15">
      <c r="D51" s="97"/>
      <c r="E51" s="97" t="s">
        <v>778</v>
      </c>
      <c r="F51" s="98">
        <f t="shared" si="10"/>
        <v>0</v>
      </c>
      <c r="G51" s="98">
        <f t="shared" si="7"/>
        <v>0</v>
      </c>
      <c r="H51" s="98">
        <f t="shared" si="7"/>
        <v>0</v>
      </c>
      <c r="I51" s="98">
        <f t="shared" si="7"/>
        <v>0</v>
      </c>
      <c r="J51" s="98">
        <f t="shared" si="7"/>
        <v>0</v>
      </c>
      <c r="K51" s="98">
        <f t="shared" si="7"/>
        <v>0</v>
      </c>
      <c r="L51" s="98">
        <f t="shared" si="7"/>
        <v>0</v>
      </c>
      <c r="M51" s="98">
        <f t="shared" si="7"/>
        <v>2641.9446719264961</v>
      </c>
      <c r="N51" s="98"/>
      <c r="O51" s="35"/>
    </row>
    <row r="52" spans="4:15">
      <c r="D52" s="97"/>
      <c r="E52" s="97" t="s">
        <v>255</v>
      </c>
      <c r="F52" s="98">
        <f>SUM(F48:F51)</f>
        <v>2344.0000000000009</v>
      </c>
      <c r="G52" s="98">
        <f t="shared" ref="G52:M52" si="11">SUM(G48:G51)</f>
        <v>2445.9999999999977</v>
      </c>
      <c r="H52" s="98">
        <f t="shared" si="11"/>
        <v>2867.0000000000041</v>
      </c>
      <c r="I52" s="98">
        <f t="shared" si="11"/>
        <v>2841.000000000005</v>
      </c>
      <c r="J52" s="98">
        <f t="shared" si="11"/>
        <v>2652</v>
      </c>
      <c r="K52" s="98">
        <f t="shared" si="11"/>
        <v>2438</v>
      </c>
      <c r="L52" s="98">
        <f t="shared" si="11"/>
        <v>2177.9999999999991</v>
      </c>
      <c r="M52" s="98">
        <f t="shared" si="11"/>
        <v>2641.9446719264961</v>
      </c>
      <c r="N52" s="98"/>
      <c r="O52" s="35"/>
    </row>
    <row r="53" spans="4:15">
      <c r="D53" s="97"/>
      <c r="E53" s="97"/>
      <c r="F53" s="98">
        <f>F47+F52</f>
        <v>3183.9139424122686</v>
      </c>
      <c r="G53" s="98">
        <f t="shared" ref="G53:L53" si="12">G47+G52</f>
        <v>4195.820713358893</v>
      </c>
      <c r="H53" s="98">
        <f t="shared" si="12"/>
        <v>4870.1988135328847</v>
      </c>
      <c r="I53" s="98">
        <f t="shared" si="12"/>
        <v>5225.2406268762579</v>
      </c>
      <c r="J53" s="98">
        <f t="shared" si="12"/>
        <v>5058.9074563397298</v>
      </c>
      <c r="K53" s="98">
        <f t="shared" si="12"/>
        <v>4848.2115996352495</v>
      </c>
      <c r="L53" s="98">
        <f t="shared" si="12"/>
        <v>4504.8767648573285</v>
      </c>
      <c r="M53" s="98">
        <f>M47+M52</f>
        <v>4877.4682653404161</v>
      </c>
      <c r="N53" s="97">
        <f>1-M53/F53</f>
        <v>-0.53190957844954778</v>
      </c>
    </row>
    <row r="54" spans="4:15">
      <c r="D54" s="97"/>
      <c r="E54" s="97"/>
      <c r="F54" s="99">
        <f>SUM(F37,F47,F42,F52)-SUM(F5:F12,F15,F17:F24,F27:F28,F30)</f>
        <v>-6733.0860575877268</v>
      </c>
      <c r="G54" s="99">
        <f t="shared" ref="G54:M54" si="13">SUM(G37,G47,G42,G52)-SUM(G5:G12,G15,G17:G24,G27:G28,G30)</f>
        <v>-5320.3661346477893</v>
      </c>
      <c r="H54" s="99">
        <f t="shared" si="13"/>
        <v>-4482.3442146589314</v>
      </c>
      <c r="I54" s="99">
        <f t="shared" si="13"/>
        <v>-4920.2614549524897</v>
      </c>
      <c r="J54" s="99">
        <f t="shared" si="13"/>
        <v>-4556.1210880400904</v>
      </c>
      <c r="K54" s="99">
        <f t="shared" si="13"/>
        <v>-3718.0991680512307</v>
      </c>
      <c r="L54" s="99">
        <f t="shared" si="13"/>
        <v>-2880.0772480623709</v>
      </c>
      <c r="M54" s="99">
        <f t="shared" si="13"/>
        <v>2699.9999999999964</v>
      </c>
      <c r="N54" s="98"/>
      <c r="O54" s="35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R149"/>
  <sheetViews>
    <sheetView topLeftCell="F88" zoomScale="70" zoomScaleNormal="70" workbookViewId="0">
      <selection activeCell="S115" sqref="S115"/>
    </sheetView>
  </sheetViews>
  <sheetFormatPr defaultRowHeight="16.5"/>
  <cols>
    <col min="5" max="5" width="30.5" bestFit="1" customWidth="1"/>
    <col min="6" max="6" width="24.375" bestFit="1" customWidth="1"/>
    <col min="7" max="7" width="16.375" bestFit="1" customWidth="1"/>
    <col min="8" max="8" width="20" customWidth="1"/>
    <col min="9" max="10" width="14.5" bestFit="1" customWidth="1"/>
    <col min="11" max="11" width="14.375" hidden="1" customWidth="1"/>
    <col min="12" max="12" width="14.5" bestFit="1" customWidth="1"/>
    <col min="13" max="13" width="14.375" hidden="1" customWidth="1"/>
    <col min="14" max="14" width="14.5" bestFit="1" customWidth="1"/>
    <col min="15" max="15" width="14.375" hidden="1" customWidth="1"/>
    <col min="16" max="16" width="14.5" bestFit="1" customWidth="1"/>
    <col min="17" max="17" width="14.375" customWidth="1"/>
    <col min="18" max="18" width="9.875" customWidth="1"/>
    <col min="19" max="41" width="13" bestFit="1" customWidth="1"/>
  </cols>
  <sheetData>
    <row r="2" spans="6:18">
      <c r="F2" t="s">
        <v>278</v>
      </c>
    </row>
    <row r="3" spans="6:18">
      <c r="F3" t="s">
        <v>279</v>
      </c>
    </row>
    <row r="4" spans="6:18">
      <c r="F4" t="s">
        <v>280</v>
      </c>
      <c r="G4" t="s">
        <v>163</v>
      </c>
      <c r="H4" t="s">
        <v>359</v>
      </c>
      <c r="I4">
        <v>2017</v>
      </c>
      <c r="J4">
        <v>2020</v>
      </c>
      <c r="K4">
        <v>2025</v>
      </c>
      <c r="L4">
        <v>2030</v>
      </c>
      <c r="M4">
        <v>2035</v>
      </c>
      <c r="N4">
        <v>2040</v>
      </c>
      <c r="O4">
        <v>2045</v>
      </c>
      <c r="P4">
        <v>2050</v>
      </c>
      <c r="Q4">
        <v>2055</v>
      </c>
      <c r="R4">
        <v>2060</v>
      </c>
    </row>
    <row r="5" spans="6:18">
      <c r="F5" t="s">
        <v>282</v>
      </c>
      <c r="G5" t="s">
        <v>697</v>
      </c>
      <c r="H5" t="s">
        <v>283</v>
      </c>
      <c r="I5" s="8">
        <v>13974.494880628199</v>
      </c>
      <c r="J5" s="8">
        <v>5946.9132800986299</v>
      </c>
      <c r="K5" s="8">
        <v>2594.3232828014402</v>
      </c>
      <c r="L5" s="8">
        <v>1401.21744171266</v>
      </c>
      <c r="M5" s="8">
        <v>855.85140149266601</v>
      </c>
      <c r="N5" s="8">
        <v>538.32441591440499</v>
      </c>
      <c r="O5" s="8">
        <v>349.81040750866401</v>
      </c>
      <c r="P5" s="8">
        <v>224.41598417593599</v>
      </c>
      <c r="Q5" s="8">
        <v>224.41598417593599</v>
      </c>
      <c r="R5" s="8">
        <v>224.41598417593599</v>
      </c>
    </row>
    <row r="6" spans="6:18">
      <c r="F6" t="s">
        <v>282</v>
      </c>
      <c r="G6" t="s">
        <v>697</v>
      </c>
      <c r="H6" t="s">
        <v>285</v>
      </c>
      <c r="I6" s="8">
        <v>224532.95715597001</v>
      </c>
      <c r="J6" s="8">
        <v>219710.80895410301</v>
      </c>
      <c r="K6" s="8">
        <v>202155.067766166</v>
      </c>
      <c r="L6" s="8">
        <v>185778.34468938899</v>
      </c>
      <c r="M6" s="8">
        <v>175910.913151644</v>
      </c>
      <c r="N6" s="8">
        <v>151286.16476276299</v>
      </c>
      <c r="O6" s="8">
        <v>140088.09954137</v>
      </c>
      <c r="P6" s="8">
        <v>95783.126274807102</v>
      </c>
      <c r="Q6" s="8">
        <v>102375.09830522801</v>
      </c>
      <c r="R6" s="8">
        <v>102592.391221599</v>
      </c>
    </row>
    <row r="7" spans="6:18">
      <c r="F7" t="s">
        <v>282</v>
      </c>
      <c r="G7" t="s">
        <v>697</v>
      </c>
      <c r="H7" t="s">
        <v>286</v>
      </c>
      <c r="I7" s="8">
        <v>928.05312431628602</v>
      </c>
      <c r="J7" s="8">
        <v>3612.3778242242001</v>
      </c>
      <c r="K7" s="8">
        <v>8798.0897344315599</v>
      </c>
      <c r="L7" s="8">
        <v>10932.7917762246</v>
      </c>
      <c r="M7" s="8">
        <v>16034.2987013893</v>
      </c>
      <c r="N7" s="8">
        <v>20682.328859886798</v>
      </c>
      <c r="O7" s="8">
        <v>15332.423315853101</v>
      </c>
      <c r="P7" s="8">
        <v>4451.9497148894898</v>
      </c>
      <c r="Q7" s="8">
        <v>4451.9497148894898</v>
      </c>
      <c r="R7" s="8">
        <v>4451.9497148894798</v>
      </c>
    </row>
    <row r="8" spans="6:18">
      <c r="F8" t="s">
        <v>282</v>
      </c>
      <c r="G8" t="s">
        <v>697</v>
      </c>
      <c r="H8" t="s">
        <v>287</v>
      </c>
      <c r="I8" s="8">
        <v>13787.4113733911</v>
      </c>
      <c r="J8" s="8">
        <v>18226.614324022299</v>
      </c>
      <c r="K8" s="8">
        <v>21683.847406484201</v>
      </c>
      <c r="L8" s="8">
        <v>21425.878572575799</v>
      </c>
      <c r="M8" s="8">
        <v>13442.0518749205</v>
      </c>
      <c r="N8" s="8">
        <v>11568.944122888801</v>
      </c>
      <c r="O8" s="8">
        <v>8302.7228824083504</v>
      </c>
      <c r="P8" s="8">
        <v>5926.67929368572</v>
      </c>
      <c r="Q8" s="8">
        <v>5926.67929368572</v>
      </c>
      <c r="R8" s="8">
        <v>5926.67929368572</v>
      </c>
    </row>
    <row r="9" spans="6:18">
      <c r="F9" t="s">
        <v>282</v>
      </c>
      <c r="G9" t="s">
        <v>697</v>
      </c>
      <c r="H9" t="s">
        <v>288</v>
      </c>
      <c r="I9" s="8">
        <v>146056.149747555</v>
      </c>
      <c r="J9" s="8">
        <v>143694.31542919899</v>
      </c>
      <c r="K9" s="8">
        <v>149691.19144043699</v>
      </c>
      <c r="L9" s="8">
        <v>151863.38636181501</v>
      </c>
      <c r="M9" s="8">
        <v>132595.745809607</v>
      </c>
      <c r="N9" s="8">
        <v>113307.51089959699</v>
      </c>
      <c r="O9" s="8">
        <v>91662.6512951326</v>
      </c>
      <c r="P9" s="8">
        <v>70452.160347185098</v>
      </c>
      <c r="Q9" s="8">
        <v>70452.160347185098</v>
      </c>
      <c r="R9" s="8">
        <v>70452.160347185098</v>
      </c>
    </row>
    <row r="10" spans="6:18">
      <c r="F10" t="s">
        <v>282</v>
      </c>
      <c r="G10" t="s">
        <v>697</v>
      </c>
      <c r="H10" t="s">
        <v>289</v>
      </c>
      <c r="I10" s="8">
        <v>2861.89326557202</v>
      </c>
      <c r="J10" s="8">
        <v>1711.3111621928001</v>
      </c>
      <c r="K10" s="8">
        <v>830.98998419923601</v>
      </c>
      <c r="L10" s="8">
        <v>350.363477013345</v>
      </c>
      <c r="M10" s="8">
        <v>185.323362453773</v>
      </c>
      <c r="N10" s="8">
        <v>102.03465099867699</v>
      </c>
      <c r="O10" s="8">
        <v>56.233761709501699</v>
      </c>
      <c r="P10" s="8">
        <v>39.823563355448499</v>
      </c>
      <c r="Q10" s="8">
        <v>39.823563355448499</v>
      </c>
      <c r="R10" s="8">
        <v>39.823563355448499</v>
      </c>
    </row>
    <row r="11" spans="6:18">
      <c r="F11" t="s">
        <v>282</v>
      </c>
      <c r="G11" t="s">
        <v>697</v>
      </c>
      <c r="H11" t="s">
        <v>290</v>
      </c>
      <c r="I11" s="8">
        <v>34028.5620185644</v>
      </c>
      <c r="J11" s="8">
        <v>29965.7925319075</v>
      </c>
      <c r="K11" s="8">
        <v>22925.330968190501</v>
      </c>
      <c r="L11" s="8">
        <v>17081.023994852501</v>
      </c>
      <c r="M11" s="8">
        <v>13323.763482500401</v>
      </c>
      <c r="N11" s="8">
        <v>10586.238084724</v>
      </c>
      <c r="O11" s="8">
        <v>8579.1374041344698</v>
      </c>
      <c r="P11" s="8">
        <v>7115.7773991734603</v>
      </c>
      <c r="Q11" s="8">
        <v>7115.7773991734603</v>
      </c>
      <c r="R11" s="8">
        <v>7115.7773991734603</v>
      </c>
    </row>
    <row r="12" spans="6:18">
      <c r="F12" t="s">
        <v>282</v>
      </c>
      <c r="G12" t="s">
        <v>697</v>
      </c>
      <c r="H12" t="s">
        <v>291</v>
      </c>
      <c r="I12" s="8">
        <v>93484.555203037002</v>
      </c>
      <c r="J12" s="8">
        <v>88230.988888245905</v>
      </c>
      <c r="K12" s="8">
        <v>81388.488816248093</v>
      </c>
      <c r="L12" s="8">
        <v>75556.043521815707</v>
      </c>
      <c r="M12" s="8">
        <v>57666.4941548551</v>
      </c>
      <c r="N12" s="8">
        <v>30255.695599001701</v>
      </c>
      <c r="O12" s="8">
        <v>11753.6016517472</v>
      </c>
      <c r="P12" s="8">
        <v>3496.4616490909002</v>
      </c>
      <c r="Q12" s="8">
        <v>3496.4616490909002</v>
      </c>
      <c r="R12" s="8">
        <v>3496.4616490909002</v>
      </c>
    </row>
    <row r="13" spans="6:18">
      <c r="F13" t="s">
        <v>282</v>
      </c>
      <c r="G13" t="s">
        <v>697</v>
      </c>
      <c r="H13" t="s">
        <v>292</v>
      </c>
      <c r="I13" s="8">
        <v>272.10538980297002</v>
      </c>
      <c r="J13" s="8">
        <v>234.98121768617</v>
      </c>
      <c r="K13" s="8">
        <v>194.18168188111599</v>
      </c>
      <c r="L13" s="8">
        <v>170.818834819427</v>
      </c>
      <c r="M13" s="8">
        <v>148.547369331249</v>
      </c>
      <c r="N13" s="8">
        <v>130.81256733959799</v>
      </c>
      <c r="O13" s="8">
        <v>104.245565106115</v>
      </c>
      <c r="P13" s="8">
        <v>83.080023532140501</v>
      </c>
      <c r="Q13" s="8">
        <v>83.080023532140501</v>
      </c>
      <c r="R13" s="8">
        <v>83.080023532140501</v>
      </c>
    </row>
    <row r="14" spans="6:18">
      <c r="F14" t="s">
        <v>282</v>
      </c>
      <c r="G14" t="s">
        <v>384</v>
      </c>
      <c r="H14" t="s">
        <v>283</v>
      </c>
      <c r="I14" s="8">
        <v>13974.494880628199</v>
      </c>
      <c r="J14" s="8">
        <v>5946.9132800986299</v>
      </c>
      <c r="K14" s="8">
        <v>2594.3232828014402</v>
      </c>
      <c r="L14" s="8">
        <v>1401.21744171266</v>
      </c>
      <c r="M14" s="8">
        <v>855.85140149266601</v>
      </c>
      <c r="N14" s="8">
        <v>538.32441591440499</v>
      </c>
      <c r="O14" s="8">
        <v>349.81040750866401</v>
      </c>
      <c r="P14" s="8">
        <v>224.41598417593599</v>
      </c>
      <c r="Q14" s="8">
        <v>224.41598417593599</v>
      </c>
      <c r="R14" s="8">
        <v>224.41598417593599</v>
      </c>
    </row>
    <row r="15" spans="6:18">
      <c r="F15" t="s">
        <v>282</v>
      </c>
      <c r="G15" t="s">
        <v>384</v>
      </c>
      <c r="H15" t="s">
        <v>328</v>
      </c>
      <c r="I15" s="8"/>
      <c r="J15" s="8"/>
      <c r="K15" s="8"/>
      <c r="L15" s="8">
        <v>1358.30470605808</v>
      </c>
      <c r="M15" s="8">
        <v>5039.0540224298602</v>
      </c>
      <c r="N15" s="8">
        <v>10994.9472814214</v>
      </c>
      <c r="O15" s="8">
        <v>12482.9401669503</v>
      </c>
      <c r="P15" s="8">
        <v>4928.4975357349604</v>
      </c>
      <c r="Q15" s="8">
        <v>5619.1718930330699</v>
      </c>
      <c r="R15" s="8">
        <v>5714.4479295524297</v>
      </c>
    </row>
    <row r="16" spans="6:18">
      <c r="F16" t="s">
        <v>282</v>
      </c>
      <c r="G16" t="s">
        <v>384</v>
      </c>
      <c r="H16" t="s">
        <v>285</v>
      </c>
      <c r="I16" s="8">
        <v>224532.95715596899</v>
      </c>
      <c r="J16" s="8">
        <v>219710.85471675301</v>
      </c>
      <c r="K16" s="8">
        <v>202155.07497311299</v>
      </c>
      <c r="L16" s="8">
        <v>163969.20651534299</v>
      </c>
      <c r="M16" s="8">
        <v>123674.97181534</v>
      </c>
      <c r="N16" s="8">
        <v>79347.806749090305</v>
      </c>
      <c r="O16" s="8">
        <v>41187.722417158198</v>
      </c>
      <c r="P16" s="8"/>
      <c r="Q16" s="8"/>
      <c r="R16" s="8"/>
    </row>
    <row r="17" spans="6:18">
      <c r="F17" t="s">
        <v>282</v>
      </c>
      <c r="G17" t="s">
        <v>384</v>
      </c>
      <c r="H17" t="s">
        <v>286</v>
      </c>
      <c r="I17" s="8">
        <v>928.05312431628602</v>
      </c>
      <c r="J17" s="8">
        <v>3612.3778242241901</v>
      </c>
      <c r="K17" s="8">
        <v>8798.0897344315508</v>
      </c>
      <c r="L17" s="8">
        <v>9649.3537161826898</v>
      </c>
      <c r="M17" s="8">
        <v>11272.9858014563</v>
      </c>
      <c r="N17" s="8">
        <v>10847.617279312301</v>
      </c>
      <c r="O17" s="8">
        <v>4507.9264430011099</v>
      </c>
      <c r="P17" s="8"/>
      <c r="Q17" s="8"/>
      <c r="R17" s="8"/>
    </row>
    <row r="18" spans="6:18">
      <c r="F18" t="s">
        <v>282</v>
      </c>
      <c r="G18" t="s">
        <v>384</v>
      </c>
      <c r="H18" t="s">
        <v>287</v>
      </c>
      <c r="I18" s="8">
        <v>13787.4113733911</v>
      </c>
      <c r="J18" s="8">
        <v>18226.614324022299</v>
      </c>
      <c r="K18" s="8">
        <v>21683.847406484201</v>
      </c>
      <c r="L18" s="8">
        <v>18910.6209336549</v>
      </c>
      <c r="M18" s="8">
        <v>9450.4950138722706</v>
      </c>
      <c r="N18" s="8">
        <v>6067.7634042578002</v>
      </c>
      <c r="O18" s="8">
        <v>2441.1055747345399</v>
      </c>
      <c r="P18" s="8"/>
      <c r="Q18" s="8"/>
      <c r="R18" s="8"/>
    </row>
    <row r="19" spans="6:18">
      <c r="F19" t="s">
        <v>282</v>
      </c>
      <c r="G19" t="s">
        <v>384</v>
      </c>
      <c r="H19" t="s">
        <v>288</v>
      </c>
      <c r="I19" s="8">
        <v>146056.149747555</v>
      </c>
      <c r="J19" s="8">
        <v>143694.31542919899</v>
      </c>
      <c r="K19" s="8">
        <v>149691.19144043699</v>
      </c>
      <c r="L19" s="8">
        <v>151863.38636181501</v>
      </c>
      <c r="M19" s="8">
        <v>132595.745809607</v>
      </c>
      <c r="N19" s="8">
        <v>113307.51089959699</v>
      </c>
      <c r="O19" s="8">
        <v>91662.6512951326</v>
      </c>
      <c r="P19" s="8">
        <v>70452.160347185098</v>
      </c>
      <c r="Q19" s="8">
        <v>70452.160347185098</v>
      </c>
      <c r="R19" s="8">
        <v>70452.160347185098</v>
      </c>
    </row>
    <row r="20" spans="6:18">
      <c r="F20" t="s">
        <v>282</v>
      </c>
      <c r="G20" t="s">
        <v>384</v>
      </c>
      <c r="H20" t="s">
        <v>289</v>
      </c>
      <c r="I20" s="8">
        <v>2861.89326557202</v>
      </c>
      <c r="J20" s="8">
        <v>1711.3111621928001</v>
      </c>
      <c r="K20" s="8">
        <v>830.98998419923601</v>
      </c>
      <c r="L20" s="8">
        <v>350.363477013345</v>
      </c>
      <c r="M20" s="8">
        <v>185.323362453773</v>
      </c>
      <c r="N20" s="8">
        <v>102.03465099867699</v>
      </c>
      <c r="O20" s="8">
        <v>56.233761709501699</v>
      </c>
      <c r="P20" s="8">
        <v>39.823563355448499</v>
      </c>
      <c r="Q20" s="8">
        <v>39.823563355448499</v>
      </c>
      <c r="R20" s="8">
        <v>39.823563355448499</v>
      </c>
    </row>
    <row r="21" spans="6:18">
      <c r="F21" t="s">
        <v>282</v>
      </c>
      <c r="G21" t="s">
        <v>384</v>
      </c>
      <c r="H21" t="s">
        <v>290</v>
      </c>
      <c r="I21" s="8">
        <v>34028.5620185644</v>
      </c>
      <c r="J21" s="8">
        <v>29965.7925319075</v>
      </c>
      <c r="K21" s="8">
        <v>22925.330968190501</v>
      </c>
      <c r="L21" s="8">
        <v>17081.023994852501</v>
      </c>
      <c r="M21" s="8">
        <v>13323.763482500401</v>
      </c>
      <c r="N21" s="8">
        <v>10586.238084724</v>
      </c>
      <c r="O21" s="8">
        <v>8579.1374041344698</v>
      </c>
      <c r="P21" s="8">
        <v>7115.7773991734603</v>
      </c>
      <c r="Q21" s="8">
        <v>7115.7773991734603</v>
      </c>
      <c r="R21" s="8">
        <v>7115.7773991734603</v>
      </c>
    </row>
    <row r="22" spans="6:18">
      <c r="F22" t="s">
        <v>282</v>
      </c>
      <c r="G22" t="s">
        <v>384</v>
      </c>
      <c r="H22" t="s">
        <v>291</v>
      </c>
      <c r="I22" s="8">
        <v>93484.555203037002</v>
      </c>
      <c r="J22" s="8">
        <v>88230.988888245905</v>
      </c>
      <c r="K22" s="8">
        <v>81388.488816248093</v>
      </c>
      <c r="L22" s="8">
        <v>75556.043521815707</v>
      </c>
      <c r="M22" s="8">
        <v>57666.4941548551</v>
      </c>
      <c r="N22" s="8">
        <v>30255.695599001701</v>
      </c>
      <c r="O22" s="8">
        <v>11753.6016517472</v>
      </c>
      <c r="P22" s="8">
        <v>3496.4616490909002</v>
      </c>
      <c r="Q22" s="8">
        <v>3496.4616490909002</v>
      </c>
      <c r="R22" s="8">
        <v>3496.4616490909002</v>
      </c>
    </row>
    <row r="23" spans="6:18">
      <c r="F23" t="s">
        <v>282</v>
      </c>
      <c r="G23" t="s">
        <v>384</v>
      </c>
      <c r="H23" t="s">
        <v>292</v>
      </c>
      <c r="I23" s="8">
        <v>272.10538980297002</v>
      </c>
      <c r="J23" s="8">
        <v>234.98121768617</v>
      </c>
      <c r="K23" s="8">
        <v>194.18168188111599</v>
      </c>
      <c r="L23" s="8">
        <v>170.818834819427</v>
      </c>
      <c r="M23" s="8">
        <v>148.547369331249</v>
      </c>
      <c r="N23" s="8">
        <v>130.81256733959799</v>
      </c>
      <c r="O23" s="8">
        <v>104.245565106115</v>
      </c>
      <c r="P23" s="8">
        <v>83.080023532140501</v>
      </c>
      <c r="Q23" s="8">
        <v>83.080023532140501</v>
      </c>
      <c r="R23" s="8">
        <v>83.080023532140501</v>
      </c>
    </row>
    <row r="25" spans="6:18">
      <c r="G25" t="s">
        <v>165</v>
      </c>
      <c r="H25" t="s">
        <v>388</v>
      </c>
      <c r="I25" s="35">
        <f>SUM(I6:I8,I13)</f>
        <v>239520.5270434804</v>
      </c>
      <c r="J25" s="35">
        <f t="shared" ref="J25:R25" si="0">SUM(J6:J8,J13)</f>
        <v>241784.78232003568</v>
      </c>
      <c r="K25" s="35">
        <f t="shared" si="0"/>
        <v>232831.18658896288</v>
      </c>
      <c r="L25" s="35">
        <f t="shared" si="0"/>
        <v>218307.83387300881</v>
      </c>
      <c r="M25" s="35">
        <f t="shared" si="0"/>
        <v>205535.81109728501</v>
      </c>
      <c r="N25" s="35">
        <f t="shared" si="0"/>
        <v>183668.25031287817</v>
      </c>
      <c r="O25" s="35">
        <f t="shared" si="0"/>
        <v>163827.49130473757</v>
      </c>
      <c r="P25" s="35">
        <f t="shared" si="0"/>
        <v>106244.83530691445</v>
      </c>
      <c r="Q25" s="35">
        <f t="shared" si="0"/>
        <v>112836.80733733535</v>
      </c>
      <c r="R25" s="35">
        <f t="shared" si="0"/>
        <v>113054.10025370633</v>
      </c>
    </row>
    <row r="26" spans="6:18">
      <c r="H26" t="s">
        <v>389</v>
      </c>
      <c r="I26" s="35">
        <f>SUM(I5:I13)</f>
        <v>529926.18215883698</v>
      </c>
      <c r="J26" s="35">
        <f t="shared" ref="J26:R26" si="1">SUM(J5:J13)</f>
        <v>511334.10361167946</v>
      </c>
      <c r="K26" s="35">
        <f t="shared" si="1"/>
        <v>490261.51108083915</v>
      </c>
      <c r="L26" s="35">
        <f t="shared" si="1"/>
        <v>464559.86867021798</v>
      </c>
      <c r="M26" s="35">
        <f t="shared" si="1"/>
        <v>410162.98930819397</v>
      </c>
      <c r="N26" s="35">
        <f t="shared" si="1"/>
        <v>338458.05396311393</v>
      </c>
      <c r="O26" s="35">
        <f t="shared" si="1"/>
        <v>276228.92582497001</v>
      </c>
      <c r="P26" s="35">
        <f t="shared" si="1"/>
        <v>187573.47424989531</v>
      </c>
      <c r="Q26" s="35">
        <f t="shared" si="1"/>
        <v>194165.44628031622</v>
      </c>
      <c r="R26" s="35">
        <f t="shared" si="1"/>
        <v>194382.73919668721</v>
      </c>
    </row>
    <row r="27" spans="6:18">
      <c r="G27" t="s">
        <v>384</v>
      </c>
      <c r="H27" t="s">
        <v>388</v>
      </c>
      <c r="I27" s="35">
        <f>SUM(I16:I18,I23)</f>
        <v>239520.52704347938</v>
      </c>
      <c r="J27" s="35">
        <f t="shared" ref="J27:R27" si="2">SUM(J16:J18,J23)</f>
        <v>241784.82808268565</v>
      </c>
      <c r="K27" s="35">
        <f t="shared" si="2"/>
        <v>232831.19379590984</v>
      </c>
      <c r="L27" s="35">
        <f t="shared" si="2"/>
        <v>192700</v>
      </c>
      <c r="M27" s="35">
        <f t="shared" si="2"/>
        <v>144546.99999999983</v>
      </c>
      <c r="N27" s="35">
        <f t="shared" si="2"/>
        <v>96394</v>
      </c>
      <c r="O27" s="35">
        <f t="shared" si="2"/>
        <v>48240.999999999964</v>
      </c>
      <c r="P27" s="35">
        <f t="shared" si="2"/>
        <v>83.080023532140501</v>
      </c>
      <c r="Q27" s="35">
        <f t="shared" si="2"/>
        <v>83.080023532140501</v>
      </c>
      <c r="R27" s="35">
        <f t="shared" si="2"/>
        <v>83.080023532140501</v>
      </c>
    </row>
    <row r="28" spans="6:18">
      <c r="H28" t="s">
        <v>389</v>
      </c>
      <c r="I28" s="35">
        <f>SUM(I16:I23,I14)</f>
        <v>529926.18215883593</v>
      </c>
      <c r="J28" s="35">
        <f t="shared" ref="J28:R28" si="3">SUM(J16:J23,J14)</f>
        <v>511334.14937432943</v>
      </c>
      <c r="K28" s="35">
        <f t="shared" si="3"/>
        <v>490261.51828778611</v>
      </c>
      <c r="L28" s="35">
        <f t="shared" si="3"/>
        <v>438952.0347972092</v>
      </c>
      <c r="M28" s="35">
        <f t="shared" si="3"/>
        <v>349174.17821090878</v>
      </c>
      <c r="N28" s="35">
        <f t="shared" si="3"/>
        <v>251183.80365023576</v>
      </c>
      <c r="O28" s="35">
        <f t="shared" si="3"/>
        <v>160642.43452023237</v>
      </c>
      <c r="P28" s="35">
        <f t="shared" si="3"/>
        <v>81411.71896651297</v>
      </c>
      <c r="Q28" s="35">
        <f t="shared" si="3"/>
        <v>81411.71896651297</v>
      </c>
      <c r="R28" s="35">
        <f t="shared" si="3"/>
        <v>81411.71896651297</v>
      </c>
    </row>
    <row r="29" spans="6:18">
      <c r="H29" t="s">
        <v>390</v>
      </c>
      <c r="I29" s="35">
        <f>I15</f>
        <v>0</v>
      </c>
      <c r="J29" s="35">
        <f t="shared" ref="J29:R29" si="4">J15</f>
        <v>0</v>
      </c>
      <c r="K29" s="35">
        <f t="shared" si="4"/>
        <v>0</v>
      </c>
      <c r="L29" s="35">
        <f t="shared" si="4"/>
        <v>1358.30470605808</v>
      </c>
      <c r="M29" s="35">
        <f t="shared" si="4"/>
        <v>5039.0540224298602</v>
      </c>
      <c r="N29" s="35">
        <f t="shared" si="4"/>
        <v>10994.9472814214</v>
      </c>
      <c r="O29" s="35">
        <f t="shared" si="4"/>
        <v>12482.9401669503</v>
      </c>
      <c r="P29" s="35">
        <f t="shared" si="4"/>
        <v>4928.4975357349604</v>
      </c>
      <c r="Q29" s="35">
        <f t="shared" si="4"/>
        <v>5619.1718930330699</v>
      </c>
      <c r="R29" s="35">
        <f t="shared" si="4"/>
        <v>5714.4479295524297</v>
      </c>
    </row>
    <row r="30" spans="6:18">
      <c r="I30" s="35"/>
      <c r="J30" s="35"/>
      <c r="K30" s="35"/>
      <c r="L30" s="35"/>
      <c r="M30" s="35"/>
      <c r="N30" s="35"/>
      <c r="O30" s="35"/>
      <c r="P30" s="35"/>
      <c r="Q30" s="35"/>
      <c r="R30" s="35"/>
    </row>
    <row r="31" spans="6:18">
      <c r="I31" s="35"/>
      <c r="J31" s="35"/>
      <c r="K31" s="35"/>
      <c r="L31" s="35"/>
      <c r="M31" s="35"/>
      <c r="N31" s="35"/>
      <c r="O31" s="35"/>
      <c r="P31" s="26">
        <f>1-P28/I28</f>
        <v>0.84637158587851913</v>
      </c>
      <c r="Q31" s="35"/>
      <c r="R31" s="35"/>
    </row>
    <row r="32" spans="6:18">
      <c r="I32" s="35"/>
      <c r="J32" s="35"/>
      <c r="K32" s="35"/>
      <c r="L32" s="35"/>
      <c r="M32" s="35"/>
      <c r="N32" s="35"/>
      <c r="O32" s="35"/>
      <c r="P32" s="35"/>
      <c r="Q32" s="35"/>
      <c r="R32" s="35"/>
    </row>
    <row r="33" spans="6:18">
      <c r="F33" t="s">
        <v>427</v>
      </c>
      <c r="I33">
        <v>2017</v>
      </c>
      <c r="J33">
        <v>2020</v>
      </c>
      <c r="K33">
        <v>2025</v>
      </c>
      <c r="L33">
        <v>2030</v>
      </c>
      <c r="M33">
        <v>2035</v>
      </c>
      <c r="N33">
        <v>2040</v>
      </c>
      <c r="O33">
        <v>2045</v>
      </c>
      <c r="P33">
        <v>2050</v>
      </c>
      <c r="Q33" s="35"/>
      <c r="R33" s="35"/>
    </row>
    <row r="34" spans="6:18">
      <c r="F34" t="s">
        <v>428</v>
      </c>
      <c r="G34" t="s">
        <v>165</v>
      </c>
      <c r="H34" t="s">
        <v>0</v>
      </c>
      <c r="I34" s="46">
        <f>I6/SUM(발전량!T5:T16)</f>
        <v>0.42041887081605905</v>
      </c>
      <c r="J34" s="46">
        <f>J6/SUM(발전량!U5:U16)</f>
        <v>0.38532359223649881</v>
      </c>
      <c r="K34" s="46">
        <f>K6/SUM(발전량!V5:V16)</f>
        <v>0.32134731650412485</v>
      </c>
      <c r="L34" s="46">
        <f>L6/SUM(발전량!W5:W16)</f>
        <v>0.25894287965494722</v>
      </c>
      <c r="M34" s="46">
        <f>M6/SUM(발전량!X5:X16)</f>
        <v>0.213062863994156</v>
      </c>
      <c r="N34" s="46">
        <f>N6/SUM(발전량!Y5:Y16)</f>
        <v>0.16338550154517315</v>
      </c>
      <c r="O34" s="46">
        <f>O6/SUM(발전량!Z5:Z16)</f>
        <v>0.12951609971590863</v>
      </c>
      <c r="P34" s="46">
        <f>P6/SUM(발전량!AA5:AA16)</f>
        <v>7.3952105357038278E-2</v>
      </c>
      <c r="Q34" s="35"/>
      <c r="R34" s="35"/>
    </row>
    <row r="35" spans="6:18">
      <c r="F35" t="s">
        <v>429</v>
      </c>
      <c r="G35" t="s">
        <v>165</v>
      </c>
      <c r="H35" t="s">
        <v>0</v>
      </c>
      <c r="I35" s="46">
        <f>I6/(SUM(발전량!T5:T16)*860/10^4)</f>
        <v>4.8885915211169655</v>
      </c>
      <c r="J35" s="46">
        <f>J6/(SUM(발전량!U5:U16)*860/10^4)</f>
        <v>4.4805068864709163</v>
      </c>
      <c r="K35" s="46">
        <f>K6/(SUM(발전량!V5:V16)*860/10^4)</f>
        <v>3.7365967035363354</v>
      </c>
      <c r="L35" s="46">
        <f>L6/(SUM(발전량!W5:W16)*860/10^4)</f>
        <v>3.010963716917991</v>
      </c>
      <c r="M35" s="46">
        <f>M6/(SUM(발전량!X5:X16)*860/10^4)</f>
        <v>2.4774751627227438</v>
      </c>
      <c r="N35" s="46">
        <f>N6/(SUM(발전량!Y5:Y16)*860/10^4)</f>
        <v>1.8998314133159666</v>
      </c>
      <c r="O35" s="46">
        <f>O6/(SUM(발전량!Z5:Z16)*860/10^4)</f>
        <v>1.5060011594873097</v>
      </c>
      <c r="P35" s="46">
        <f>P6/(SUM(발전량!AA5:AA16)*860/10^4)</f>
        <v>0.85990820182602634</v>
      </c>
      <c r="Q35" s="35"/>
      <c r="R35" s="35"/>
    </row>
    <row r="36" spans="6:18">
      <c r="F36" t="s">
        <v>429</v>
      </c>
      <c r="G36" t="s">
        <v>165</v>
      </c>
      <c r="H36" t="s">
        <v>1</v>
      </c>
      <c r="I36" s="46" t="e">
        <f>I7/SUM(수소생산!I16:I19)</f>
        <v>#DIV/0!</v>
      </c>
      <c r="J36" s="46">
        <f>J7/SUM(수소생산!J16:J19)</f>
        <v>2.4629842879624766</v>
      </c>
      <c r="K36" s="46">
        <f>K7/SUM(수소생산!K16:K19)</f>
        <v>2.9397152919611926</v>
      </c>
      <c r="L36" s="46">
        <f>L7/SUM(수소생산!L16:L19)</f>
        <v>1.9996791216582424</v>
      </c>
      <c r="M36" s="46">
        <f>M7/SUM(수소생산!M16:M19)</f>
        <v>2.0208021238841769</v>
      </c>
      <c r="N36" s="46">
        <f>N7/SUM(수소생산!N16:N19)</f>
        <v>1.712133345795148</v>
      </c>
      <c r="O36" s="46">
        <f>O7/SUM(수소생산!O16:O19)</f>
        <v>0.65363129179149415</v>
      </c>
      <c r="P36" s="46">
        <f>P7/SUM(수소생산!P16:P19)</f>
        <v>0.1346858502115087</v>
      </c>
      <c r="Q36" s="35"/>
      <c r="R36" s="35"/>
    </row>
    <row r="37" spans="6:18">
      <c r="F37" t="s">
        <v>429</v>
      </c>
      <c r="G37" t="s">
        <v>165</v>
      </c>
      <c r="H37" t="s">
        <v>120</v>
      </c>
      <c r="I37" s="46">
        <f>I8/SUM(열생산!F37,열생산!F42)</f>
        <v>1.3769511009079312</v>
      </c>
      <c r="J37" s="46">
        <f>J8/SUM(열생산!G37,열생산!G42)</f>
        <v>1.9497496602571764</v>
      </c>
      <c r="K37" s="46">
        <f>K8/SUM(열생산!H37,열생산!H42)</f>
        <v>2.6314864922827197</v>
      </c>
      <c r="L37" s="46">
        <f>L8/SUM(열생산!I37,열생산!I42)</f>
        <v>3.0041383110766495</v>
      </c>
      <c r="M37" s="46">
        <f>M8/SUM(열생산!J37,열생산!J42)</f>
        <v>2.2313826397664753</v>
      </c>
      <c r="N37" s="46">
        <f>N8/SUM(열생산!K37,열생산!K42)</f>
        <v>2.3532956669871794</v>
      </c>
      <c r="O37" s="46">
        <f>O8/SUM(열생산!L37,열생산!L42)</f>
        <v>2.180319540997695</v>
      </c>
      <c r="P37" s="46">
        <f>P8/SUM(열생산!M37,열생산!M42)</f>
        <v>2.1950664050687885</v>
      </c>
      <c r="Q37" s="35"/>
      <c r="R37" s="35"/>
    </row>
    <row r="38" spans="6:18">
      <c r="F38" t="s">
        <v>428</v>
      </c>
      <c r="G38" t="s">
        <v>384</v>
      </c>
      <c r="H38" t="s">
        <v>430</v>
      </c>
      <c r="I38" s="46" t="e">
        <f>I16/SUM(#REF!)</f>
        <v>#REF!</v>
      </c>
      <c r="J38" s="46" t="e">
        <f>J16/SUM(#REF!)</f>
        <v>#REF!</v>
      </c>
      <c r="K38" s="46" t="e">
        <f>K16/SUM(#REF!)</f>
        <v>#REF!</v>
      </c>
      <c r="L38" s="46" t="e">
        <f>L16/SUM(#REF!)</f>
        <v>#REF!</v>
      </c>
      <c r="M38" s="46" t="e">
        <f>M16/SUM(#REF!)</f>
        <v>#REF!</v>
      </c>
      <c r="N38" s="46" t="e">
        <f>N16/SUM(#REF!)</f>
        <v>#REF!</v>
      </c>
      <c r="O38" s="46" t="e">
        <f>O16/SUM(#REF!)</f>
        <v>#REF!</v>
      </c>
      <c r="P38" s="46" t="e">
        <f>P16/SUM(#REF!)</f>
        <v>#REF!</v>
      </c>
      <c r="Q38" s="35"/>
      <c r="R38" s="35"/>
    </row>
    <row r="39" spans="6:18">
      <c r="F39" t="s">
        <v>429</v>
      </c>
      <c r="G39" t="s">
        <v>384</v>
      </c>
      <c r="H39" t="s">
        <v>430</v>
      </c>
      <c r="I39" s="47" t="e">
        <f>I16/(SUM(#REF!)*860/10^4)</f>
        <v>#REF!</v>
      </c>
      <c r="J39" s="47" t="e">
        <f>J16/(SUM(#REF!)*860/10^4)</f>
        <v>#REF!</v>
      </c>
      <c r="K39" s="47" t="e">
        <f>K16/(SUM(#REF!)*860/10^4)</f>
        <v>#REF!</v>
      </c>
      <c r="L39" s="47" t="e">
        <f>L16/(SUM(#REF!)*860/10^4)</f>
        <v>#REF!</v>
      </c>
      <c r="M39" s="47" t="e">
        <f>M16/(SUM(#REF!)*860/10^4)</f>
        <v>#REF!</v>
      </c>
      <c r="N39" s="47" t="e">
        <f>N16/(SUM(#REF!)*860/10^4)</f>
        <v>#REF!</v>
      </c>
      <c r="O39" s="47" t="e">
        <f>O16/(SUM(#REF!)*860/10^4)</f>
        <v>#REF!</v>
      </c>
      <c r="P39" s="47" t="e">
        <f>P16/(SUM(#REF!)*860/10^4)</f>
        <v>#REF!</v>
      </c>
      <c r="Q39" s="35"/>
      <c r="R39" s="35"/>
    </row>
    <row r="40" spans="6:18">
      <c r="F40" t="s">
        <v>429</v>
      </c>
      <c r="G40" t="s">
        <v>384</v>
      </c>
      <c r="H40" t="s">
        <v>431</v>
      </c>
      <c r="I40" s="47" t="e">
        <f>I17/SUM(수소생산!I22:I27)</f>
        <v>#DIV/0!</v>
      </c>
      <c r="J40" s="47" t="e">
        <f>J17/SUM(수소생산!J22:J27)</f>
        <v>#DIV/0!</v>
      </c>
      <c r="K40" s="47">
        <f>K17/SUM(수소생산!K22:K27)</f>
        <v>32.413496921591403</v>
      </c>
      <c r="L40" s="47">
        <f>L17/SUM(수소생산!L22:L27)</f>
        <v>10.818909782667108</v>
      </c>
      <c r="M40" s="47">
        <f>M17/SUM(수소생산!M22:M27)</f>
        <v>5.0581267520181932</v>
      </c>
      <c r="N40" s="47">
        <f>N17/SUM(수소생산!N22:N27)</f>
        <v>2.2066409794156945</v>
      </c>
      <c r="O40" s="47">
        <f>O17/SUM(수소생산!O22:O27)</f>
        <v>0.60971517316276125</v>
      </c>
      <c r="P40" s="47">
        <f>P17/SUM(수소생산!P22:P27)</f>
        <v>0</v>
      </c>
      <c r="Q40" s="35"/>
      <c r="R40" s="35"/>
    </row>
    <row r="41" spans="6:18">
      <c r="F41" t="s">
        <v>429</v>
      </c>
      <c r="G41" t="s">
        <v>384</v>
      </c>
      <c r="H41" t="s">
        <v>432</v>
      </c>
      <c r="I41" s="46">
        <f>I18/SUM(열생산!F47,열생산!F52)</f>
        <v>4.3303341807489844</v>
      </c>
      <c r="J41" s="46">
        <f>J18/SUM(열생산!G47,열생산!G52)</f>
        <v>4.3439926462995349</v>
      </c>
      <c r="K41" s="46">
        <f>K18/SUM(열생산!H47,열생산!H52)</f>
        <v>4.4523536382603135</v>
      </c>
      <c r="L41" s="46">
        <f>L18/SUM(열생산!I47,열생산!I52)</f>
        <v>3.619090924997268</v>
      </c>
      <c r="M41" s="46">
        <f>M18/SUM(열생산!J47,열생산!J52)</f>
        <v>1.8680901153922245</v>
      </c>
      <c r="N41" s="46">
        <f>N18/SUM(열생산!K47,열생산!K52)</f>
        <v>1.2515467362675141</v>
      </c>
      <c r="O41" s="46">
        <f>O18/SUM(열생산!L47,열생산!L52)</f>
        <v>0.54188065559921061</v>
      </c>
      <c r="P41" s="46">
        <f>P18/SUM(열생산!M47,열생산!M52)</f>
        <v>0</v>
      </c>
      <c r="Q41" s="35"/>
      <c r="R41" s="35"/>
    </row>
    <row r="42" spans="6:18">
      <c r="Q42" s="35"/>
      <c r="R42" s="35"/>
    </row>
    <row r="43" spans="6:18">
      <c r="Q43" s="35"/>
      <c r="R43" s="35"/>
    </row>
    <row r="44" spans="6:18">
      <c r="Q44" s="35"/>
      <c r="R44" s="35"/>
    </row>
    <row r="45" spans="6:18">
      <c r="Q45" s="35"/>
      <c r="R45" s="35"/>
    </row>
    <row r="46" spans="6:18">
      <c r="I46" s="35"/>
      <c r="J46" s="35"/>
      <c r="K46" s="35"/>
      <c r="L46" s="35"/>
      <c r="M46" s="35"/>
      <c r="N46" s="35"/>
      <c r="O46" s="35"/>
      <c r="P46" s="35"/>
      <c r="Q46" s="35"/>
      <c r="R46" s="35"/>
    </row>
    <row r="47" spans="6:18">
      <c r="F47" t="s">
        <v>433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</row>
    <row r="48" spans="6:18">
      <c r="I48" s="35"/>
      <c r="J48" s="35"/>
      <c r="K48" s="35"/>
      <c r="L48" s="35"/>
      <c r="M48" s="35"/>
      <c r="N48" s="35"/>
      <c r="O48" s="35"/>
      <c r="P48" s="35"/>
      <c r="Q48" s="35"/>
      <c r="R48" s="35"/>
    </row>
    <row r="49" spans="6:18">
      <c r="I49" s="35"/>
      <c r="J49" s="35"/>
      <c r="K49" s="35"/>
      <c r="L49" s="35"/>
      <c r="M49" s="35"/>
      <c r="N49" s="35"/>
      <c r="O49" s="35"/>
      <c r="P49" s="35"/>
      <c r="Q49" s="35"/>
      <c r="R49" s="35"/>
    </row>
    <row r="50" spans="6:18">
      <c r="I50" s="35"/>
      <c r="J50" s="35"/>
      <c r="K50" s="35"/>
      <c r="L50" s="35"/>
      <c r="M50" s="35"/>
      <c r="N50" s="35"/>
      <c r="O50" s="35"/>
      <c r="P50" s="35"/>
      <c r="Q50" s="35"/>
      <c r="R50" s="35"/>
    </row>
    <row r="51" spans="6:18">
      <c r="I51" s="35"/>
      <c r="J51" s="35"/>
      <c r="K51" s="35"/>
      <c r="L51" s="35"/>
      <c r="M51" s="35"/>
      <c r="N51" s="35"/>
      <c r="O51" s="35"/>
      <c r="P51" s="35"/>
      <c r="Q51" s="35"/>
      <c r="R51" s="35"/>
    </row>
    <row r="52" spans="6:18">
      <c r="F52" t="s">
        <v>434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</row>
    <row r="53" spans="6:18">
      <c r="I53" s="35"/>
      <c r="J53" s="35"/>
      <c r="K53" s="35"/>
      <c r="L53" s="35"/>
      <c r="M53" s="35"/>
      <c r="N53" s="35"/>
      <c r="O53" s="35"/>
      <c r="P53" s="35"/>
      <c r="Q53" s="35"/>
      <c r="R53" s="35"/>
    </row>
    <row r="54" spans="6:18">
      <c r="I54" s="35"/>
      <c r="J54" s="35"/>
      <c r="K54" s="35"/>
      <c r="L54" s="35"/>
      <c r="M54" s="35"/>
      <c r="N54" s="35"/>
      <c r="O54" s="35"/>
      <c r="P54" s="35"/>
      <c r="Q54" s="35"/>
      <c r="R54" s="35"/>
    </row>
    <row r="55" spans="6:18">
      <c r="I55" s="35"/>
      <c r="J55" s="35"/>
      <c r="K55" s="35"/>
      <c r="L55" s="35"/>
      <c r="M55" s="35"/>
      <c r="N55" s="35"/>
      <c r="O55" s="35"/>
      <c r="P55" s="35"/>
      <c r="Q55" s="35"/>
      <c r="R55" s="35"/>
    </row>
    <row r="56" spans="6:18">
      <c r="I56" s="35"/>
      <c r="J56" s="35"/>
      <c r="K56" s="35"/>
      <c r="L56" s="35"/>
      <c r="M56" s="35"/>
      <c r="N56" s="35"/>
      <c r="O56" s="35"/>
      <c r="P56" s="35"/>
      <c r="Q56" s="35"/>
      <c r="R56" s="35"/>
    </row>
    <row r="57" spans="6:18">
      <c r="I57" s="35"/>
      <c r="J57" s="35"/>
      <c r="K57" s="35"/>
      <c r="L57" s="35"/>
      <c r="M57" s="35"/>
      <c r="N57" s="35"/>
      <c r="O57" s="35"/>
      <c r="P57" s="35"/>
      <c r="Q57" s="35"/>
      <c r="R57" s="35"/>
    </row>
    <row r="58" spans="6:18">
      <c r="I58" s="35"/>
      <c r="J58" s="35"/>
      <c r="K58" s="35"/>
      <c r="L58" s="35"/>
      <c r="M58" s="35"/>
      <c r="N58" s="35"/>
      <c r="O58" s="35"/>
      <c r="P58" s="35"/>
      <c r="Q58" s="35"/>
      <c r="R58" s="35"/>
    </row>
    <row r="59" spans="6:18">
      <c r="I59" s="35"/>
      <c r="J59" s="35"/>
      <c r="K59" s="35"/>
      <c r="L59" s="35"/>
      <c r="M59" s="35"/>
      <c r="N59" s="35"/>
      <c r="O59" s="35"/>
      <c r="P59" s="35"/>
      <c r="Q59" s="35"/>
      <c r="R59" s="35"/>
    </row>
    <row r="60" spans="6:18">
      <c r="I60" s="35"/>
      <c r="J60" s="35"/>
      <c r="K60" s="35"/>
      <c r="L60" s="35"/>
      <c r="M60" s="35"/>
      <c r="N60" s="35"/>
      <c r="O60" s="35"/>
      <c r="P60" s="35"/>
      <c r="Q60" s="35"/>
      <c r="R60" s="35"/>
    </row>
    <row r="61" spans="6:18">
      <c r="I61" s="35"/>
      <c r="J61" s="35"/>
      <c r="K61" s="35"/>
      <c r="L61" s="35"/>
      <c r="M61" s="35"/>
      <c r="N61" s="35"/>
      <c r="O61" s="35"/>
      <c r="P61" s="35"/>
      <c r="Q61" s="35"/>
      <c r="R61" s="35"/>
    </row>
    <row r="62" spans="6:18">
      <c r="I62" s="35"/>
      <c r="J62" s="35"/>
      <c r="K62" s="35"/>
      <c r="L62" s="35"/>
      <c r="M62" s="35"/>
      <c r="N62" s="35"/>
      <c r="O62" s="35"/>
      <c r="P62" s="35"/>
      <c r="Q62" s="35"/>
      <c r="R62" s="35"/>
    </row>
    <row r="63" spans="6:18">
      <c r="I63" s="35"/>
      <c r="J63" s="35"/>
      <c r="K63" s="35"/>
      <c r="L63" s="35"/>
      <c r="M63" s="35"/>
      <c r="N63" s="35"/>
      <c r="O63" s="35"/>
      <c r="P63" s="35"/>
      <c r="Q63" s="35"/>
      <c r="R63" s="35"/>
    </row>
    <row r="64" spans="6:18">
      <c r="I64" s="35"/>
      <c r="J64" s="35"/>
      <c r="K64" s="35"/>
      <c r="L64" s="35"/>
      <c r="M64" s="35"/>
      <c r="N64" s="35"/>
      <c r="O64" s="35"/>
      <c r="P64" s="35"/>
      <c r="Q64" s="35"/>
      <c r="R64" s="35"/>
    </row>
    <row r="65" spans="6:18">
      <c r="I65" s="35"/>
      <c r="J65" s="35"/>
      <c r="K65" s="35"/>
      <c r="L65" s="35"/>
      <c r="M65" s="35"/>
      <c r="N65" s="35"/>
      <c r="O65" s="35"/>
      <c r="P65" s="35"/>
      <c r="Q65" s="35"/>
      <c r="R65" s="35"/>
    </row>
    <row r="66" spans="6:18">
      <c r="I66" s="35"/>
      <c r="J66" s="35"/>
      <c r="K66" s="35"/>
      <c r="L66" s="35"/>
      <c r="M66" s="35"/>
      <c r="N66" s="35"/>
      <c r="O66" s="35"/>
      <c r="P66" s="35"/>
      <c r="Q66" s="35"/>
      <c r="R66" s="35"/>
    </row>
    <row r="68" spans="6:18">
      <c r="F68" s="2" t="s">
        <v>278</v>
      </c>
    </row>
    <row r="69" spans="6:18">
      <c r="F69" t="s">
        <v>279</v>
      </c>
    </row>
    <row r="70" spans="6:18">
      <c r="F70" t="s">
        <v>163</v>
      </c>
      <c r="G70" t="s">
        <v>280</v>
      </c>
      <c r="H70" t="s">
        <v>359</v>
      </c>
      <c r="I70">
        <v>2017</v>
      </c>
      <c r="J70">
        <v>2020</v>
      </c>
      <c r="K70">
        <v>2025</v>
      </c>
      <c r="L70">
        <v>2030</v>
      </c>
      <c r="M70">
        <v>2035</v>
      </c>
      <c r="N70">
        <v>2040</v>
      </c>
      <c r="O70">
        <v>2045</v>
      </c>
      <c r="P70">
        <v>2050</v>
      </c>
      <c r="Q70">
        <v>2055</v>
      </c>
      <c r="R70">
        <v>2060</v>
      </c>
    </row>
    <row r="71" spans="6:18">
      <c r="F71" t="s">
        <v>1000</v>
      </c>
      <c r="G71" t="s">
        <v>782</v>
      </c>
      <c r="H71" t="s">
        <v>289</v>
      </c>
      <c r="I71" s="8">
        <v>398929.726803875</v>
      </c>
      <c r="J71" s="8">
        <v>368109.97306952003</v>
      </c>
      <c r="K71" s="8">
        <v>316743.71684559499</v>
      </c>
      <c r="L71" s="8">
        <v>265377.46062166902</v>
      </c>
      <c r="M71" s="8">
        <v>214011.204397744</v>
      </c>
      <c r="N71" s="8">
        <v>162644.948173818</v>
      </c>
      <c r="O71" s="8">
        <v>85728.691949893197</v>
      </c>
      <c r="P71" s="8">
        <v>8812.4357259677108</v>
      </c>
      <c r="Q71">
        <v>8812.4357259677108</v>
      </c>
      <c r="R71">
        <v>8812.4357259677108</v>
      </c>
    </row>
    <row r="72" spans="6:18">
      <c r="F72" t="s">
        <v>1000</v>
      </c>
      <c r="G72" t="s">
        <v>696</v>
      </c>
      <c r="H72" t="s">
        <v>328</v>
      </c>
      <c r="I72" s="8"/>
      <c r="J72" s="8"/>
      <c r="K72" s="8"/>
      <c r="L72" s="8">
        <v>-87.281559025729194</v>
      </c>
      <c r="M72" s="8">
        <v>-272.76115764832099</v>
      </c>
      <c r="N72" s="8">
        <v>-410.539932902271</v>
      </c>
      <c r="O72" s="8">
        <v>-36822349.806105897</v>
      </c>
      <c r="P72" s="8">
        <v>-377.89236077519598</v>
      </c>
      <c r="Q72">
        <v>-363.27005950344301</v>
      </c>
      <c r="R72">
        <v>-369.69651687513402</v>
      </c>
    </row>
    <row r="73" spans="6:18">
      <c r="F73" t="s">
        <v>1000</v>
      </c>
      <c r="G73" t="s">
        <v>696</v>
      </c>
      <c r="H73" t="s">
        <v>285</v>
      </c>
      <c r="I73" s="8"/>
      <c r="J73" s="8"/>
      <c r="K73" s="8"/>
      <c r="L73" s="8">
        <v>-135.65488242345899</v>
      </c>
      <c r="M73" s="8">
        <v>-295.944845602903</v>
      </c>
      <c r="N73" s="8">
        <v>-513.82943077163702</v>
      </c>
      <c r="O73" s="8">
        <v>-38322306.0334353</v>
      </c>
      <c r="P73" s="8">
        <v>-3202.27635745926</v>
      </c>
      <c r="Q73">
        <v>-2979.37074761038</v>
      </c>
      <c r="R73">
        <v>-2979.9624281205201</v>
      </c>
    </row>
    <row r="74" spans="6:18">
      <c r="F74" t="s">
        <v>1000</v>
      </c>
      <c r="G74" t="s">
        <v>696</v>
      </c>
      <c r="H74" t="s">
        <v>286</v>
      </c>
      <c r="I74" s="8"/>
      <c r="J74" s="8"/>
      <c r="K74" s="8"/>
      <c r="L74" s="8">
        <v>-135.65488242345899</v>
      </c>
      <c r="M74" s="8">
        <v>-295.944845602903</v>
      </c>
      <c r="N74" s="8">
        <v>-513.82943077163702</v>
      </c>
      <c r="O74" s="8">
        <v>-38322306.0334353</v>
      </c>
      <c r="P74" s="8">
        <v>-451.92847517218598</v>
      </c>
      <c r="Q74">
        <v>-436.51689128509099</v>
      </c>
      <c r="R74">
        <v>-443.75347695498198</v>
      </c>
    </row>
    <row r="75" spans="6:18">
      <c r="F75" t="s">
        <v>1000</v>
      </c>
      <c r="G75" t="s">
        <v>696</v>
      </c>
      <c r="H75" t="s">
        <v>287</v>
      </c>
      <c r="I75" s="8"/>
      <c r="J75" s="8"/>
      <c r="K75" s="8"/>
      <c r="L75" s="8">
        <v>-135.65488242345899</v>
      </c>
      <c r="M75" s="8">
        <v>-295.944845602903</v>
      </c>
      <c r="N75" s="8">
        <v>-513.82943077163702</v>
      </c>
      <c r="O75" s="8">
        <v>-38322306.0334353</v>
      </c>
      <c r="P75" s="8">
        <v>-6855.5891652159999</v>
      </c>
      <c r="Q75">
        <v>-6406.6514748130403</v>
      </c>
      <c r="R75">
        <v>-6407.8432199701001</v>
      </c>
    </row>
    <row r="76" spans="6:18">
      <c r="F76" t="s">
        <v>1000</v>
      </c>
      <c r="G76" t="s">
        <v>696</v>
      </c>
      <c r="H76" t="s">
        <v>780</v>
      </c>
      <c r="I76" s="8"/>
      <c r="J76" s="8"/>
      <c r="K76" s="8"/>
      <c r="L76" s="8">
        <v>216.43892734541501</v>
      </c>
      <c r="M76" s="8">
        <v>94.866968179424205</v>
      </c>
      <c r="N76" s="8">
        <v>77.224125420329798</v>
      </c>
      <c r="O76" s="8">
        <v>-19632129.777449802</v>
      </c>
      <c r="P76" s="8">
        <v>253.329081241967</v>
      </c>
      <c r="Q76">
        <v>227.45726388529701</v>
      </c>
      <c r="R76">
        <v>221.09739687583601</v>
      </c>
    </row>
    <row r="77" spans="6:18">
      <c r="F77" t="s">
        <v>1000</v>
      </c>
      <c r="G77" t="s">
        <v>696</v>
      </c>
      <c r="H77" t="s">
        <v>781</v>
      </c>
      <c r="I77" s="8"/>
      <c r="J77" s="8"/>
      <c r="K77" s="8"/>
      <c r="L77" s="8">
        <v>216.43892734541501</v>
      </c>
      <c r="M77" s="8">
        <v>94.866968179424205</v>
      </c>
      <c r="N77" s="8">
        <v>77.224125420329798</v>
      </c>
      <c r="O77" s="8">
        <v>-19632129.777449802</v>
      </c>
      <c r="P77" s="8">
        <v>253.329081241967</v>
      </c>
      <c r="Q77">
        <v>227.45726388529701</v>
      </c>
      <c r="R77">
        <v>221.09739687583601</v>
      </c>
    </row>
    <row r="78" spans="6:18">
      <c r="F78" t="s">
        <v>1000</v>
      </c>
      <c r="G78" t="s">
        <v>282</v>
      </c>
      <c r="H78" t="s">
        <v>285</v>
      </c>
      <c r="I78" s="8">
        <v>251025.188336867</v>
      </c>
      <c r="J78" s="8">
        <v>250943.243349695</v>
      </c>
      <c r="K78" s="8">
        <v>246806.67649825499</v>
      </c>
      <c r="L78" s="8">
        <v>136116.75271299499</v>
      </c>
      <c r="M78" s="8">
        <v>78056.729303062399</v>
      </c>
      <c r="N78" s="8">
        <v>57027.232389529097</v>
      </c>
      <c r="O78" s="8">
        <v>6531.4820705727598</v>
      </c>
      <c r="P78" s="8"/>
    </row>
    <row r="79" spans="6:18">
      <c r="F79" t="s">
        <v>1000</v>
      </c>
      <c r="G79" t="s">
        <v>282</v>
      </c>
      <c r="H79" t="s">
        <v>286</v>
      </c>
      <c r="I79" s="8"/>
      <c r="J79" s="8">
        <v>14579.659863688201</v>
      </c>
      <c r="K79" s="8">
        <v>28399.2833231066</v>
      </c>
      <c r="L79" s="8">
        <v>41881.774934863897</v>
      </c>
      <c r="M79" s="8">
        <v>56322.614909257201</v>
      </c>
      <c r="N79" s="8">
        <v>31043.234732705299</v>
      </c>
      <c r="O79" s="8">
        <v>35230.107961576599</v>
      </c>
      <c r="P79" s="8"/>
    </row>
    <row r="80" spans="6:18">
      <c r="F80" t="s">
        <v>1000</v>
      </c>
      <c r="G80" t="s">
        <v>282</v>
      </c>
      <c r="H80" t="s">
        <v>287</v>
      </c>
      <c r="I80" s="8">
        <v>26035.378595841401</v>
      </c>
      <c r="J80" s="8">
        <v>27743.0189561843</v>
      </c>
      <c r="K80" s="8">
        <v>23733.619098744901</v>
      </c>
      <c r="L80" s="8">
        <v>14701.4723521414</v>
      </c>
      <c r="M80" s="8">
        <v>10145.6557876804</v>
      </c>
      <c r="N80" s="8">
        <v>8279.5328777655395</v>
      </c>
      <c r="O80" s="8">
        <v>6413.4099678506</v>
      </c>
      <c r="P80" s="8"/>
    </row>
    <row r="81" spans="6:18">
      <c r="F81" t="s">
        <v>1000</v>
      </c>
      <c r="G81" t="s">
        <v>282</v>
      </c>
      <c r="H81" t="s">
        <v>780</v>
      </c>
      <c r="I81" s="8"/>
      <c r="J81" s="8"/>
      <c r="K81" s="8"/>
      <c r="L81" s="8">
        <v>3333</v>
      </c>
      <c r="M81" s="8">
        <v>6666</v>
      </c>
      <c r="N81" s="8">
        <v>13332</v>
      </c>
      <c r="O81" s="8">
        <v>26664</v>
      </c>
      <c r="P81" s="8">
        <v>56661</v>
      </c>
      <c r="Q81">
        <v>56661</v>
      </c>
      <c r="R81">
        <v>56661</v>
      </c>
    </row>
    <row r="82" spans="6:18">
      <c r="F82" t="s">
        <v>1000</v>
      </c>
      <c r="G82" t="s">
        <v>282</v>
      </c>
      <c r="H82" t="s">
        <v>292</v>
      </c>
      <c r="I82" s="8">
        <v>274.98153853785499</v>
      </c>
      <c r="J82" s="8">
        <v>257.32645359974498</v>
      </c>
      <c r="K82" s="8">
        <v>227.901312036224</v>
      </c>
      <c r="L82" s="8">
        <v>198.476170472712</v>
      </c>
      <c r="M82" s="8">
        <v>169.05102890919599</v>
      </c>
      <c r="N82" s="8">
        <v>139.62588734567501</v>
      </c>
      <c r="O82" s="8">
        <v>110.200745782159</v>
      </c>
      <c r="P82" s="8">
        <v>80.775604218645498</v>
      </c>
      <c r="Q82">
        <v>80.775604218645498</v>
      </c>
      <c r="R82">
        <v>80.775604218645498</v>
      </c>
    </row>
    <row r="83" spans="6:18">
      <c r="F83" t="s">
        <v>1000</v>
      </c>
      <c r="G83" t="s">
        <v>282</v>
      </c>
      <c r="H83" t="s">
        <v>781</v>
      </c>
      <c r="I83" s="8"/>
      <c r="J83" s="8"/>
      <c r="K83" s="8"/>
      <c r="L83" s="8">
        <v>1667</v>
      </c>
      <c r="M83" s="8">
        <v>3334</v>
      </c>
      <c r="N83" s="8">
        <v>6668</v>
      </c>
      <c r="O83" s="8">
        <v>13336</v>
      </c>
      <c r="P83" s="8">
        <v>28339</v>
      </c>
      <c r="Q83">
        <v>28339</v>
      </c>
      <c r="R83">
        <v>28339</v>
      </c>
    </row>
    <row r="84" spans="6:18">
      <c r="F84" t="s">
        <v>1000</v>
      </c>
      <c r="G84" t="s">
        <v>783</v>
      </c>
      <c r="H84" t="s">
        <v>285</v>
      </c>
      <c r="I84" s="8"/>
      <c r="J84" s="8"/>
      <c r="K84" s="8"/>
      <c r="L84" s="8"/>
      <c r="M84" s="8"/>
      <c r="N84" s="8"/>
      <c r="O84" s="8"/>
      <c r="P84" s="8">
        <v>3653.3128077567399</v>
      </c>
      <c r="Q84">
        <v>3427.2807272026598</v>
      </c>
      <c r="R84">
        <v>3427.88079184958</v>
      </c>
    </row>
    <row r="85" spans="6:18">
      <c r="F85" t="s">
        <v>1000</v>
      </c>
      <c r="G85" t="s">
        <v>783</v>
      </c>
      <c r="H85" t="s">
        <v>286</v>
      </c>
      <c r="I85" s="8"/>
      <c r="J85" s="8"/>
      <c r="K85" s="8"/>
      <c r="L85" s="8"/>
      <c r="M85" s="8"/>
      <c r="N85" s="8"/>
      <c r="O85" s="8"/>
      <c r="P85" s="8">
        <v>6403.6606900438201</v>
      </c>
      <c r="Q85">
        <v>5970.1345835279499</v>
      </c>
      <c r="R85">
        <v>5964.0897430151199</v>
      </c>
    </row>
    <row r="86" spans="6:18">
      <c r="F86" t="s">
        <v>1000</v>
      </c>
      <c r="G86" t="s">
        <v>312</v>
      </c>
      <c r="H86" t="s">
        <v>328</v>
      </c>
      <c r="I86" s="8"/>
      <c r="J86" s="8"/>
      <c r="K86" s="8"/>
      <c r="L86" s="8">
        <v>5000</v>
      </c>
      <c r="M86" s="8">
        <v>10000</v>
      </c>
      <c r="N86" s="8">
        <v>20000</v>
      </c>
      <c r="O86" s="8">
        <v>40000</v>
      </c>
      <c r="P86" s="8">
        <v>85000</v>
      </c>
      <c r="Q86">
        <v>85000</v>
      </c>
      <c r="R86">
        <v>85000</v>
      </c>
    </row>
    <row r="87" spans="6:18">
      <c r="F87" t="s">
        <v>1000</v>
      </c>
      <c r="G87" t="s">
        <v>312</v>
      </c>
      <c r="H87" t="s">
        <v>289</v>
      </c>
      <c r="I87" s="8"/>
      <c r="J87" s="8"/>
      <c r="K87" s="8"/>
      <c r="L87" s="8"/>
      <c r="M87" s="8"/>
      <c r="N87" s="8"/>
      <c r="O87" s="8">
        <v>25550</v>
      </c>
      <c r="P87" s="8">
        <v>51100</v>
      </c>
      <c r="Q87">
        <v>51100</v>
      </c>
      <c r="R87">
        <v>51100</v>
      </c>
    </row>
    <row r="88" spans="6:18">
      <c r="F88" t="s">
        <v>1000</v>
      </c>
      <c r="G88" t="s">
        <v>293</v>
      </c>
      <c r="H88" t="s">
        <v>328</v>
      </c>
      <c r="L88">
        <v>4999.99999999999</v>
      </c>
      <c r="M88">
        <v>9999.9999999999909</v>
      </c>
      <c r="N88">
        <v>20000</v>
      </c>
      <c r="O88">
        <v>40000</v>
      </c>
      <c r="P88">
        <v>85000</v>
      </c>
      <c r="Q88">
        <v>85000</v>
      </c>
      <c r="R88">
        <v>84999.999999999898</v>
      </c>
    </row>
    <row r="89" spans="6:18">
      <c r="F89" t="s">
        <v>1000</v>
      </c>
      <c r="G89" t="s">
        <v>293</v>
      </c>
      <c r="H89" t="s">
        <v>285</v>
      </c>
      <c r="I89">
        <v>251025.188336867</v>
      </c>
      <c r="J89">
        <v>250943.243349695</v>
      </c>
      <c r="K89">
        <v>246806.67649825601</v>
      </c>
      <c r="L89">
        <v>136116.75271299499</v>
      </c>
      <c r="M89">
        <v>78056.729303062704</v>
      </c>
      <c r="N89">
        <v>57027.232389529301</v>
      </c>
      <c r="O89">
        <v>6531.4820705727698</v>
      </c>
    </row>
    <row r="90" spans="6:18">
      <c r="F90" t="s">
        <v>1000</v>
      </c>
      <c r="G90" t="s">
        <v>293</v>
      </c>
      <c r="H90" t="s">
        <v>286</v>
      </c>
      <c r="J90">
        <v>14579.659863688101</v>
      </c>
      <c r="K90">
        <v>28399.2833231066</v>
      </c>
      <c r="L90">
        <v>41881.774934863999</v>
      </c>
      <c r="M90">
        <v>56322.614909257099</v>
      </c>
      <c r="N90">
        <v>31043.234732705299</v>
      </c>
      <c r="O90">
        <v>35230.107961576599</v>
      </c>
    </row>
    <row r="91" spans="6:18">
      <c r="F91" t="s">
        <v>1000</v>
      </c>
      <c r="G91" t="s">
        <v>293</v>
      </c>
      <c r="H91" t="s">
        <v>287</v>
      </c>
      <c r="I91" s="8">
        <v>26035.378595841401</v>
      </c>
      <c r="J91" s="8">
        <v>27743.0189561843</v>
      </c>
      <c r="K91" s="8">
        <v>23733.619098744799</v>
      </c>
      <c r="L91" s="8">
        <v>14701.4723521417</v>
      </c>
      <c r="M91" s="8">
        <v>10145.6557876804</v>
      </c>
      <c r="N91" s="8">
        <v>8279.5328777655104</v>
      </c>
      <c r="O91" s="8">
        <v>6413.4099678506</v>
      </c>
      <c r="P91" s="8"/>
    </row>
    <row r="92" spans="6:18">
      <c r="F92" t="s">
        <v>1000</v>
      </c>
      <c r="G92" t="s">
        <v>293</v>
      </c>
      <c r="H92" t="s">
        <v>289</v>
      </c>
      <c r="I92" s="8">
        <v>398929.726803875</v>
      </c>
      <c r="J92" s="8">
        <v>368109.97306952003</v>
      </c>
      <c r="K92" s="8">
        <v>316743.716845594</v>
      </c>
      <c r="L92" s="8">
        <v>265377.46062167</v>
      </c>
      <c r="M92" s="8">
        <v>214011.204397744</v>
      </c>
      <c r="N92" s="8">
        <v>162644.948173818</v>
      </c>
      <c r="O92" s="8">
        <v>111278.69194989299</v>
      </c>
      <c r="P92" s="8">
        <v>59912.435725967698</v>
      </c>
      <c r="Q92">
        <v>59912.435725967698</v>
      </c>
      <c r="R92">
        <v>59912.435725967698</v>
      </c>
    </row>
    <row r="93" spans="6:18">
      <c r="F93" t="s">
        <v>1000</v>
      </c>
      <c r="G93" t="s">
        <v>293</v>
      </c>
      <c r="H93" t="s">
        <v>780</v>
      </c>
      <c r="I93" s="8"/>
      <c r="J93" s="8"/>
      <c r="K93" s="8"/>
      <c r="L93" s="8">
        <v>3333</v>
      </c>
      <c r="M93" s="8">
        <v>6666</v>
      </c>
      <c r="N93" s="8">
        <v>13332</v>
      </c>
      <c r="O93" s="8">
        <v>26664</v>
      </c>
      <c r="P93" s="8">
        <v>56661</v>
      </c>
      <c r="Q93">
        <v>56661</v>
      </c>
      <c r="R93">
        <v>56661</v>
      </c>
    </row>
    <row r="94" spans="6:18">
      <c r="F94" t="s">
        <v>1000</v>
      </c>
      <c r="G94" t="s">
        <v>293</v>
      </c>
      <c r="H94" t="s">
        <v>292</v>
      </c>
      <c r="I94" s="8">
        <v>274.98153853785499</v>
      </c>
      <c r="J94" s="8">
        <v>257.32645359974498</v>
      </c>
      <c r="K94" s="8">
        <v>227.901312036224</v>
      </c>
      <c r="L94" s="8">
        <v>198.476170472712</v>
      </c>
      <c r="M94" s="8">
        <v>169.05102890919599</v>
      </c>
      <c r="N94" s="8">
        <v>139.62588734567501</v>
      </c>
      <c r="O94" s="8">
        <v>110.200745782159</v>
      </c>
      <c r="P94" s="8">
        <v>80.775604218645498</v>
      </c>
      <c r="Q94">
        <v>80.775604218645498</v>
      </c>
      <c r="R94">
        <v>80.775604218645498</v>
      </c>
    </row>
    <row r="95" spans="6:18">
      <c r="F95" t="s">
        <v>1000</v>
      </c>
      <c r="G95" t="s">
        <v>293</v>
      </c>
      <c r="H95" t="s">
        <v>781</v>
      </c>
      <c r="I95" s="8"/>
      <c r="J95" s="8"/>
      <c r="K95" s="8"/>
      <c r="L95" s="8">
        <v>1667</v>
      </c>
      <c r="M95" s="8">
        <v>3334</v>
      </c>
      <c r="N95" s="8">
        <v>6668</v>
      </c>
      <c r="O95" s="8">
        <v>13336</v>
      </c>
      <c r="P95" s="8">
        <v>28339</v>
      </c>
      <c r="Q95">
        <v>28339</v>
      </c>
      <c r="R95">
        <v>28339</v>
      </c>
    </row>
    <row r="96" spans="6:18">
      <c r="I96" s="8"/>
      <c r="J96" s="8"/>
      <c r="K96" s="8"/>
      <c r="L96" s="8"/>
      <c r="M96" s="8"/>
      <c r="N96" s="8"/>
      <c r="O96" s="8"/>
      <c r="P96" s="8"/>
    </row>
    <row r="97" spans="7:17">
      <c r="H97" t="s">
        <v>329</v>
      </c>
      <c r="I97" t="e">
        <f>#REF!</f>
        <v>#REF!</v>
      </c>
    </row>
    <row r="98" spans="7:17">
      <c r="H98" t="s">
        <v>830</v>
      </c>
    </row>
    <row r="100" spans="7:17">
      <c r="G100" s="2" t="str">
        <f>F71</f>
        <v>KIER_CN_BASE_HighH2TB</v>
      </c>
      <c r="I100">
        <v>2017</v>
      </c>
      <c r="J100">
        <v>2020</v>
      </c>
      <c r="K100">
        <v>2025</v>
      </c>
      <c r="L100">
        <v>2030</v>
      </c>
      <c r="M100">
        <v>2035</v>
      </c>
      <c r="N100">
        <v>2040</v>
      </c>
      <c r="O100">
        <v>2045</v>
      </c>
      <c r="P100">
        <v>2050</v>
      </c>
      <c r="Q100" t="s">
        <v>1002</v>
      </c>
    </row>
    <row r="101" spans="7:17">
      <c r="G101" t="s">
        <v>824</v>
      </c>
      <c r="H101" t="s">
        <v>117</v>
      </c>
      <c r="I101" s="8">
        <f t="shared" ref="I101:P102" si="5">I89+I115</f>
        <v>251025.188336867</v>
      </c>
      <c r="J101" s="8">
        <f t="shared" si="5"/>
        <v>250943.243349695</v>
      </c>
      <c r="K101" s="8" t="e">
        <f t="shared" si="5"/>
        <v>#VALUE!</v>
      </c>
      <c r="L101" s="8">
        <f t="shared" si="5"/>
        <v>136116.75271299499</v>
      </c>
      <c r="M101" s="8">
        <f t="shared" si="5"/>
        <v>78056.729303062704</v>
      </c>
      <c r="N101" s="8">
        <f t="shared" si="5"/>
        <v>57027.232389529301</v>
      </c>
      <c r="O101" s="8">
        <f t="shared" si="5"/>
        <v>6531.4820705727698</v>
      </c>
      <c r="P101" s="8">
        <f t="shared" si="5"/>
        <v>20862.411020837899</v>
      </c>
      <c r="Q101">
        <v>20.7</v>
      </c>
    </row>
    <row r="102" spans="7:17">
      <c r="H102" t="s">
        <v>1</v>
      </c>
      <c r="I102" s="8">
        <f t="shared" si="5"/>
        <v>0</v>
      </c>
      <c r="J102" s="8">
        <f t="shared" si="5"/>
        <v>14579.659863688101</v>
      </c>
      <c r="K102" s="8" t="e">
        <f t="shared" si="5"/>
        <v>#VALUE!</v>
      </c>
      <c r="L102" s="8">
        <f t="shared" si="5"/>
        <v>46881.774934863992</v>
      </c>
      <c r="M102" s="8">
        <f t="shared" si="5"/>
        <v>66322.614909257085</v>
      </c>
      <c r="N102" s="8">
        <f t="shared" si="5"/>
        <v>51043.234732705299</v>
      </c>
      <c r="O102" s="8">
        <f t="shared" si="5"/>
        <v>49680.107961576599</v>
      </c>
      <c r="P102" s="8">
        <f t="shared" si="5"/>
        <v>13037.588979162199</v>
      </c>
      <c r="Q102">
        <v>9</v>
      </c>
    </row>
    <row r="103" spans="7:17">
      <c r="H103" t="s">
        <v>120</v>
      </c>
      <c r="I103" s="8">
        <f t="shared" ref="I103:P103" si="6">I91</f>
        <v>26035.378595841401</v>
      </c>
      <c r="J103" s="8">
        <f t="shared" si="6"/>
        <v>27743.0189561843</v>
      </c>
      <c r="K103" s="8">
        <f t="shared" si="6"/>
        <v>23733.619098744799</v>
      </c>
      <c r="L103" s="8">
        <f t="shared" si="6"/>
        <v>14701.4723521417</v>
      </c>
      <c r="M103" s="8">
        <f t="shared" si="6"/>
        <v>10145.6557876804</v>
      </c>
      <c r="N103" s="8">
        <f t="shared" si="6"/>
        <v>8279.5328777655104</v>
      </c>
      <c r="O103" s="8">
        <f t="shared" si="6"/>
        <v>6413.4099678506</v>
      </c>
      <c r="P103" s="8">
        <f t="shared" si="6"/>
        <v>0</v>
      </c>
    </row>
    <row r="104" spans="7:17">
      <c r="H104" t="s">
        <v>716</v>
      </c>
      <c r="I104" s="8">
        <f t="shared" ref="I104:P104" si="7">I94</f>
        <v>274.98153853785499</v>
      </c>
      <c r="J104" s="8">
        <f t="shared" si="7"/>
        <v>257.32645359974498</v>
      </c>
      <c r="K104" s="8">
        <f t="shared" si="7"/>
        <v>227.901312036224</v>
      </c>
      <c r="L104" s="8">
        <f t="shared" si="7"/>
        <v>198.476170472712</v>
      </c>
      <c r="M104" s="8">
        <f t="shared" si="7"/>
        <v>169.05102890919599</v>
      </c>
      <c r="N104" s="8">
        <f t="shared" si="7"/>
        <v>139.62588734567501</v>
      </c>
      <c r="O104" s="8">
        <f t="shared" si="7"/>
        <v>110.200745782159</v>
      </c>
      <c r="P104" s="8">
        <f t="shared" si="7"/>
        <v>80.775604218645498</v>
      </c>
    </row>
    <row r="105" spans="7:17">
      <c r="H105" t="s">
        <v>829</v>
      </c>
      <c r="I105" s="8">
        <f>SUM(I101:I104)</f>
        <v>277335.54847124621</v>
      </c>
      <c r="J105" s="8">
        <f t="shared" ref="J105:Q105" si="8">SUM(J101:J104)</f>
        <v>293523.24862316716</v>
      </c>
      <c r="K105" s="8" t="e">
        <f t="shared" si="8"/>
        <v>#VALUE!</v>
      </c>
      <c r="L105" s="8">
        <f t="shared" si="8"/>
        <v>197898.47617047338</v>
      </c>
      <c r="M105" s="8">
        <f t="shared" si="8"/>
        <v>154694.05102890937</v>
      </c>
      <c r="N105" s="8">
        <f t="shared" si="8"/>
        <v>116489.62588734578</v>
      </c>
      <c r="O105" s="8">
        <f t="shared" si="8"/>
        <v>62735.200745782131</v>
      </c>
      <c r="P105" s="8">
        <f t="shared" si="8"/>
        <v>33980.775604218747</v>
      </c>
      <c r="Q105" s="8">
        <f t="shared" si="8"/>
        <v>29.7</v>
      </c>
    </row>
    <row r="106" spans="7:17">
      <c r="G106" t="s">
        <v>825</v>
      </c>
      <c r="H106" t="s">
        <v>704</v>
      </c>
      <c r="I106" s="8">
        <f t="shared" ref="I106:P106" si="9">I92</f>
        <v>398929.726803875</v>
      </c>
      <c r="J106" s="8">
        <f t="shared" si="9"/>
        <v>368109.97306952003</v>
      </c>
      <c r="K106" s="8">
        <f t="shared" si="9"/>
        <v>316743.716845594</v>
      </c>
      <c r="L106" s="8">
        <f t="shared" si="9"/>
        <v>265377.46062167</v>
      </c>
      <c r="M106" s="8">
        <f t="shared" si="9"/>
        <v>214011.204397744</v>
      </c>
      <c r="N106" s="8">
        <f t="shared" si="9"/>
        <v>162644.948173818</v>
      </c>
      <c r="O106" s="8">
        <f t="shared" si="9"/>
        <v>111278.69194989299</v>
      </c>
      <c r="P106" s="8">
        <f t="shared" si="9"/>
        <v>59912.435725967698</v>
      </c>
      <c r="Q106">
        <v>51.1</v>
      </c>
    </row>
    <row r="107" spans="7:17">
      <c r="H107" t="s">
        <v>830</v>
      </c>
      <c r="I107" s="8"/>
      <c r="J107" s="8"/>
      <c r="K107" s="8"/>
      <c r="L107" s="8"/>
      <c r="M107" s="8"/>
      <c r="N107" s="8"/>
      <c r="O107" s="8"/>
      <c r="P107" s="8"/>
    </row>
    <row r="108" spans="7:17">
      <c r="H108" t="s">
        <v>325</v>
      </c>
      <c r="I108" s="8"/>
      <c r="J108" s="8"/>
      <c r="K108" s="8"/>
      <c r="L108" s="8"/>
      <c r="M108" s="8"/>
      <c r="N108" s="8"/>
      <c r="O108" s="8"/>
      <c r="P108" s="8"/>
      <c r="Q108">
        <v>6.2</v>
      </c>
    </row>
    <row r="109" spans="7:17">
      <c r="H109" t="s">
        <v>326</v>
      </c>
      <c r="I109" s="8"/>
      <c r="J109" s="8"/>
      <c r="K109" s="8"/>
      <c r="L109" s="8"/>
      <c r="M109" s="8"/>
      <c r="N109" s="8"/>
      <c r="O109" s="8"/>
      <c r="P109" s="8"/>
      <c r="Q109">
        <v>9.1999999999999993</v>
      </c>
    </row>
    <row r="110" spans="7:17">
      <c r="I110" s="8"/>
      <c r="J110" s="8"/>
      <c r="K110" s="8"/>
      <c r="L110" s="8"/>
      <c r="M110" s="8"/>
      <c r="N110" s="8"/>
      <c r="O110" s="8"/>
      <c r="P110" s="8"/>
      <c r="Q110">
        <f>15.4+4.4+1.3</f>
        <v>21.1</v>
      </c>
    </row>
    <row r="111" spans="7:17">
      <c r="H111" t="s">
        <v>827</v>
      </c>
      <c r="I111" s="8">
        <f>SUM(I106:I109)</f>
        <v>398929.726803875</v>
      </c>
      <c r="J111" s="8">
        <f t="shared" ref="J111:P111" si="10">SUM(J106:J109)</f>
        <v>368109.97306952003</v>
      </c>
      <c r="K111" s="8">
        <f t="shared" si="10"/>
        <v>316743.716845594</v>
      </c>
      <c r="L111" s="8">
        <f t="shared" si="10"/>
        <v>265377.46062167</v>
      </c>
      <c r="M111" s="8">
        <f t="shared" si="10"/>
        <v>214011.204397744</v>
      </c>
      <c r="N111" s="8">
        <f t="shared" si="10"/>
        <v>162644.948173818</v>
      </c>
      <c r="O111" s="8">
        <f t="shared" si="10"/>
        <v>111278.69194989299</v>
      </c>
      <c r="P111" s="79">
        <f t="shared" si="10"/>
        <v>59912.435725967698</v>
      </c>
      <c r="Q111">
        <f>SUM(Q106:Q110)</f>
        <v>87.6</v>
      </c>
    </row>
    <row r="112" spans="7:17">
      <c r="G112" t="s">
        <v>828</v>
      </c>
      <c r="I112" s="35">
        <f>SUM(I105,I111)</f>
        <v>676265.27527512121</v>
      </c>
      <c r="J112" s="35">
        <f t="shared" ref="J112:P112" si="11">SUM(J105,J111)</f>
        <v>661633.22169268713</v>
      </c>
      <c r="K112" s="35" t="e">
        <f t="shared" si="11"/>
        <v>#VALUE!</v>
      </c>
      <c r="L112" s="35">
        <f t="shared" si="11"/>
        <v>463275.93679214339</v>
      </c>
      <c r="M112" s="35">
        <f t="shared" si="11"/>
        <v>368705.25542665337</v>
      </c>
      <c r="N112" s="35">
        <f t="shared" si="11"/>
        <v>279134.57406116382</v>
      </c>
      <c r="O112" s="35">
        <f t="shared" si="11"/>
        <v>174013.89269567514</v>
      </c>
      <c r="P112" s="81">
        <f t="shared" si="11"/>
        <v>93893.211330186445</v>
      </c>
      <c r="Q112">
        <f>SUM(Q105,Q111)</f>
        <v>117.3</v>
      </c>
    </row>
    <row r="113" spans="7:17">
      <c r="G113" t="s">
        <v>826</v>
      </c>
      <c r="H113" t="s">
        <v>784</v>
      </c>
      <c r="I113" s="8">
        <f>I88</f>
        <v>0</v>
      </c>
      <c r="J113" s="8">
        <f t="shared" ref="J113:P113" si="12">-J88</f>
        <v>0</v>
      </c>
      <c r="K113" s="8">
        <f t="shared" si="12"/>
        <v>0</v>
      </c>
      <c r="L113" s="8">
        <f t="shared" si="12"/>
        <v>-4999.99999999999</v>
      </c>
      <c r="M113" s="8">
        <f t="shared" si="12"/>
        <v>-9999.9999999999909</v>
      </c>
      <c r="N113" s="8">
        <f t="shared" si="12"/>
        <v>-20000</v>
      </c>
      <c r="O113" s="8">
        <f t="shared" si="12"/>
        <v>-40000</v>
      </c>
      <c r="P113" s="8">
        <f t="shared" si="12"/>
        <v>-85000</v>
      </c>
      <c r="Q113" s="8">
        <f>-25.3-84.6-7.4</f>
        <v>-117.3</v>
      </c>
    </row>
    <row r="114" spans="7:17">
      <c r="H114" s="76" t="s">
        <v>822</v>
      </c>
      <c r="I114" s="8"/>
      <c r="J114" s="8"/>
      <c r="K114" s="8" t="str">
        <f t="shared" ref="K114:P114" si="13">K137</f>
        <v>CTDCO2</v>
      </c>
      <c r="L114" s="8">
        <f t="shared" si="13"/>
        <v>0</v>
      </c>
      <c r="M114" s="8">
        <f t="shared" si="13"/>
        <v>0</v>
      </c>
      <c r="N114" s="8">
        <f t="shared" si="13"/>
        <v>0</v>
      </c>
      <c r="O114" s="8">
        <f t="shared" si="13"/>
        <v>25550</v>
      </c>
      <c r="P114" s="8">
        <f t="shared" si="13"/>
        <v>51100</v>
      </c>
    </row>
    <row r="115" spans="7:17">
      <c r="H115" s="76" t="s">
        <v>823</v>
      </c>
      <c r="I115" s="8"/>
      <c r="J115" s="8"/>
      <c r="K115" s="8" t="str">
        <f t="shared" ref="K115:P116" si="14">K135</f>
        <v>CTDCO2</v>
      </c>
      <c r="L115" s="8">
        <f t="shared" si="14"/>
        <v>0</v>
      </c>
      <c r="M115" s="8">
        <f t="shared" si="14"/>
        <v>0</v>
      </c>
      <c r="N115" s="8">
        <f t="shared" si="14"/>
        <v>0</v>
      </c>
      <c r="O115" s="8">
        <f t="shared" si="14"/>
        <v>0</v>
      </c>
      <c r="P115" s="8">
        <f t="shared" si="14"/>
        <v>20862.411020837899</v>
      </c>
    </row>
    <row r="116" spans="7:17">
      <c r="H116" s="76" t="s">
        <v>788</v>
      </c>
      <c r="I116" s="8"/>
      <c r="J116" s="8"/>
      <c r="K116" s="8" t="str">
        <f t="shared" si="14"/>
        <v>CTDCO2</v>
      </c>
      <c r="L116" s="8">
        <f t="shared" si="14"/>
        <v>4999.99999999999</v>
      </c>
      <c r="M116" s="8">
        <f t="shared" si="14"/>
        <v>9999.9999999999909</v>
      </c>
      <c r="N116" s="8">
        <f t="shared" si="14"/>
        <v>20000</v>
      </c>
      <c r="O116" s="8">
        <f t="shared" si="14"/>
        <v>14450</v>
      </c>
      <c r="P116" s="8">
        <f t="shared" si="14"/>
        <v>13037.588979162199</v>
      </c>
    </row>
    <row r="117" spans="7:17">
      <c r="H117" t="s">
        <v>785</v>
      </c>
      <c r="I117" s="8">
        <f t="shared" ref="I117:K117" si="15">I93</f>
        <v>0</v>
      </c>
      <c r="J117" s="8">
        <f t="shared" si="15"/>
        <v>0</v>
      </c>
      <c r="K117" s="8">
        <f t="shared" si="15"/>
        <v>0</v>
      </c>
      <c r="L117" s="8">
        <f t="shared" ref="L117:O117" si="16">L93</f>
        <v>3333</v>
      </c>
      <c r="M117" s="8">
        <f t="shared" si="16"/>
        <v>6666</v>
      </c>
      <c r="N117" s="8">
        <f t="shared" si="16"/>
        <v>13332</v>
      </c>
      <c r="O117" s="8">
        <f t="shared" si="16"/>
        <v>26664</v>
      </c>
      <c r="P117" s="8">
        <f>P93</f>
        <v>56661</v>
      </c>
    </row>
    <row r="118" spans="7:17">
      <c r="H118" t="s">
        <v>786</v>
      </c>
      <c r="I118" s="8">
        <f t="shared" ref="I118:K118" si="17">I95</f>
        <v>0</v>
      </c>
      <c r="J118" s="8">
        <f t="shared" si="17"/>
        <v>0</v>
      </c>
      <c r="K118" s="8">
        <f t="shared" si="17"/>
        <v>0</v>
      </c>
      <c r="L118" s="8">
        <f t="shared" ref="L118:O118" si="18">L95</f>
        <v>1667</v>
      </c>
      <c r="M118" s="8">
        <f t="shared" si="18"/>
        <v>3334</v>
      </c>
      <c r="N118" s="8">
        <f t="shared" si="18"/>
        <v>6668</v>
      </c>
      <c r="O118" s="8">
        <f t="shared" si="18"/>
        <v>13336</v>
      </c>
      <c r="P118" s="8">
        <f>P95</f>
        <v>28339</v>
      </c>
    </row>
    <row r="119" spans="7:17">
      <c r="G119" s="77" t="s">
        <v>834</v>
      </c>
      <c r="H119" s="76" t="s">
        <v>838</v>
      </c>
      <c r="I119" s="35">
        <f>I112+I113</f>
        <v>676265.27527512121</v>
      </c>
      <c r="J119" s="35">
        <f t="shared" ref="J119:Q119" si="19">J112+J113</f>
        <v>661633.22169268713</v>
      </c>
      <c r="K119" s="35" t="e">
        <f t="shared" si="19"/>
        <v>#VALUE!</v>
      </c>
      <c r="L119" s="35">
        <f t="shared" si="19"/>
        <v>458275.93679214339</v>
      </c>
      <c r="M119" s="35">
        <f t="shared" si="19"/>
        <v>358705.25542665337</v>
      </c>
      <c r="N119" s="35">
        <f t="shared" si="19"/>
        <v>259134.57406116382</v>
      </c>
      <c r="O119" s="35">
        <f t="shared" si="19"/>
        <v>134013.89269567514</v>
      </c>
      <c r="P119" s="35">
        <f t="shared" si="19"/>
        <v>8893.2113301864447</v>
      </c>
      <c r="Q119" s="35">
        <f t="shared" si="19"/>
        <v>0</v>
      </c>
    </row>
    <row r="120" spans="7:17">
      <c r="G120" s="77"/>
      <c r="I120" s="35">
        <v>709100</v>
      </c>
      <c r="J120" s="35"/>
      <c r="K120" s="35"/>
      <c r="L120" s="35"/>
      <c r="M120" s="35"/>
      <c r="N120" s="35"/>
      <c r="O120" s="35"/>
      <c r="P120" s="35">
        <f>P119-24100</f>
        <v>-15206.788669813555</v>
      </c>
    </row>
    <row r="121" spans="7:17">
      <c r="G121" s="77"/>
      <c r="I121" s="26">
        <f>I119/I120</f>
        <v>0.95369521262885515</v>
      </c>
      <c r="J121" s="35"/>
      <c r="K121" s="35"/>
      <c r="L121" s="35"/>
      <c r="M121" s="35"/>
      <c r="N121" s="35"/>
      <c r="O121" s="35"/>
      <c r="P121" s="35"/>
    </row>
    <row r="127" spans="7:17">
      <c r="H127" s="2" t="s">
        <v>922</v>
      </c>
    </row>
    <row r="128" spans="7:17">
      <c r="H128" t="s">
        <v>279</v>
      </c>
    </row>
    <row r="129" spans="8:18">
      <c r="H129" t="s">
        <v>163</v>
      </c>
      <c r="I129" t="s">
        <v>280</v>
      </c>
      <c r="J129" t="s">
        <v>310</v>
      </c>
      <c r="K129" t="s">
        <v>359</v>
      </c>
      <c r="L129">
        <v>2030</v>
      </c>
      <c r="M129">
        <v>2035</v>
      </c>
      <c r="N129">
        <v>2040</v>
      </c>
      <c r="O129">
        <v>2045</v>
      </c>
      <c r="P129">
        <v>2050</v>
      </c>
      <c r="Q129">
        <v>2055</v>
      </c>
      <c r="R129">
        <v>2060</v>
      </c>
    </row>
    <row r="130" spans="8:18">
      <c r="H130" t="s">
        <v>1000</v>
      </c>
      <c r="I130" t="s">
        <v>696</v>
      </c>
      <c r="J130" t="s">
        <v>284</v>
      </c>
      <c r="K130" t="s">
        <v>328</v>
      </c>
      <c r="L130">
        <v>-87.281559025729194</v>
      </c>
      <c r="M130">
        <v>-272.76115764832099</v>
      </c>
      <c r="N130">
        <v>-410.539932902271</v>
      </c>
      <c r="O130">
        <v>-36822349.806105897</v>
      </c>
      <c r="P130">
        <v>-377.89236077519598</v>
      </c>
      <c r="Q130">
        <v>-363.27005950344301</v>
      </c>
      <c r="R130">
        <v>-369.69651687513402</v>
      </c>
    </row>
    <row r="131" spans="8:18">
      <c r="H131" t="s">
        <v>1000</v>
      </c>
      <c r="I131" t="s">
        <v>312</v>
      </c>
      <c r="J131" t="s">
        <v>761</v>
      </c>
      <c r="K131" t="s">
        <v>328</v>
      </c>
      <c r="M131">
        <v>6666</v>
      </c>
      <c r="N131">
        <v>13332</v>
      </c>
    </row>
    <row r="132" spans="8:18">
      <c r="H132" t="s">
        <v>1000</v>
      </c>
      <c r="I132" t="s">
        <v>312</v>
      </c>
      <c r="J132" t="s">
        <v>762</v>
      </c>
      <c r="K132" t="s">
        <v>328</v>
      </c>
      <c r="L132">
        <v>1667</v>
      </c>
      <c r="Q132">
        <v>28339</v>
      </c>
      <c r="R132">
        <v>28339</v>
      </c>
    </row>
    <row r="133" spans="8:18">
      <c r="H133" t="s">
        <v>1000</v>
      </c>
      <c r="I133" t="s">
        <v>312</v>
      </c>
      <c r="J133" t="s">
        <v>763</v>
      </c>
      <c r="K133" t="s">
        <v>328</v>
      </c>
      <c r="L133">
        <v>3333</v>
      </c>
      <c r="O133">
        <v>26664</v>
      </c>
      <c r="P133">
        <v>56661</v>
      </c>
      <c r="Q133">
        <v>56661</v>
      </c>
      <c r="R133">
        <v>56661</v>
      </c>
    </row>
    <row r="134" spans="8:18">
      <c r="H134" t="s">
        <v>1000</v>
      </c>
      <c r="I134" t="s">
        <v>312</v>
      </c>
      <c r="J134" t="s">
        <v>764</v>
      </c>
      <c r="K134" t="s">
        <v>328</v>
      </c>
      <c r="M134">
        <v>3334</v>
      </c>
      <c r="N134">
        <v>6668</v>
      </c>
      <c r="O134">
        <v>13336</v>
      </c>
      <c r="P134">
        <v>28339</v>
      </c>
    </row>
    <row r="135" spans="8:18">
      <c r="H135" t="s">
        <v>1000</v>
      </c>
      <c r="I135" t="s">
        <v>293</v>
      </c>
      <c r="J135" t="s">
        <v>703</v>
      </c>
      <c r="K135" t="s">
        <v>328</v>
      </c>
      <c r="P135">
        <v>20862.411020837899</v>
      </c>
      <c r="Q135">
        <v>19027.589807720698</v>
      </c>
      <c r="R135">
        <v>19027.260635807001</v>
      </c>
    </row>
    <row r="136" spans="8:18">
      <c r="H136" t="s">
        <v>1000</v>
      </c>
      <c r="I136" t="s">
        <v>293</v>
      </c>
      <c r="J136" t="s">
        <v>410</v>
      </c>
      <c r="K136" t="s">
        <v>328</v>
      </c>
      <c r="L136">
        <v>4999.99999999999</v>
      </c>
      <c r="M136">
        <v>9999.9999999999909</v>
      </c>
      <c r="N136">
        <v>20000</v>
      </c>
      <c r="O136">
        <v>14450</v>
      </c>
      <c r="P136">
        <v>13037.588979162199</v>
      </c>
      <c r="Q136">
        <v>14872.4101922794</v>
      </c>
      <c r="R136">
        <v>14872.739364192899</v>
      </c>
    </row>
    <row r="137" spans="8:18">
      <c r="H137" t="s">
        <v>1000</v>
      </c>
      <c r="I137" t="s">
        <v>293</v>
      </c>
      <c r="J137" t="s">
        <v>923</v>
      </c>
      <c r="K137" t="s">
        <v>328</v>
      </c>
      <c r="O137">
        <v>25550</v>
      </c>
      <c r="P137">
        <v>51100</v>
      </c>
      <c r="Q137">
        <v>51100</v>
      </c>
      <c r="R137">
        <v>51100</v>
      </c>
    </row>
    <row r="142" spans="8:18">
      <c r="L142" s="8"/>
      <c r="M142" s="8"/>
      <c r="N142" s="8"/>
    </row>
    <row r="146" spans="7:16">
      <c r="G146" t="s">
        <v>833</v>
      </c>
    </row>
    <row r="147" spans="7:16">
      <c r="I147">
        <v>2017</v>
      </c>
      <c r="J147">
        <v>2020</v>
      </c>
      <c r="K147">
        <v>2025</v>
      </c>
      <c r="L147">
        <v>2030</v>
      </c>
      <c r="M147">
        <v>2035</v>
      </c>
      <c r="N147">
        <v>2040</v>
      </c>
      <c r="O147">
        <v>2045</v>
      </c>
      <c r="P147">
        <v>2050</v>
      </c>
    </row>
    <row r="148" spans="7:16">
      <c r="H148" t="s">
        <v>831</v>
      </c>
      <c r="I148" s="8">
        <v>49961332.728816688</v>
      </c>
      <c r="J148" s="8">
        <v>52474759.618832752</v>
      </c>
      <c r="K148" s="8">
        <v>50095569.129624464</v>
      </c>
      <c r="L148" s="8">
        <v>45911677.383783787</v>
      </c>
      <c r="M148" s="8">
        <v>41308297.640911542</v>
      </c>
      <c r="N148" s="8">
        <v>37223959.086154751</v>
      </c>
      <c r="O148" s="8">
        <v>21083709.855063565</v>
      </c>
      <c r="P148" s="8">
        <v>9123510.6680997219</v>
      </c>
    </row>
    <row r="149" spans="7:16">
      <c r="H149" t="s">
        <v>832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-13396598.992913803</v>
      </c>
      <c r="P149" s="8">
        <v>-27603639.44745671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40"/>
  <sheetViews>
    <sheetView topLeftCell="A7" workbookViewId="0">
      <selection activeCell="C18" sqref="C18"/>
    </sheetView>
  </sheetViews>
  <sheetFormatPr defaultRowHeight="16.5"/>
  <cols>
    <col min="3" max="3" width="9.375" bestFit="1" customWidth="1"/>
    <col min="4" max="4" width="9.375" customWidth="1"/>
    <col min="15" max="15" width="9.375" bestFit="1" customWidth="1"/>
  </cols>
  <sheetData>
    <row r="1" spans="2:19">
      <c r="B1" t="s">
        <v>714</v>
      </c>
      <c r="C1" t="s">
        <v>697</v>
      </c>
    </row>
    <row r="3" spans="2:19">
      <c r="B3" t="s">
        <v>713</v>
      </c>
      <c r="F3" t="s">
        <v>709</v>
      </c>
      <c r="O3" t="s">
        <v>704</v>
      </c>
    </row>
    <row r="5" spans="2:19">
      <c r="B5">
        <v>2017</v>
      </c>
    </row>
    <row r="7" spans="2:19">
      <c r="B7" t="s">
        <v>122</v>
      </c>
      <c r="C7" s="35">
        <f>'1차에너지공급'!T25</f>
        <v>87814.565033410065</v>
      </c>
      <c r="D7" s="35"/>
      <c r="F7" t="s">
        <v>0</v>
      </c>
      <c r="O7" t="s">
        <v>715</v>
      </c>
      <c r="P7" t="s">
        <v>0</v>
      </c>
      <c r="Q7" t="s">
        <v>1</v>
      </c>
    </row>
    <row r="8" spans="2:19">
      <c r="B8" t="s">
        <v>392</v>
      </c>
      <c r="C8" s="35">
        <f>'1차에너지공급'!T26</f>
        <v>29182.984459188578</v>
      </c>
      <c r="D8" s="35"/>
      <c r="F8" t="s">
        <v>120</v>
      </c>
      <c r="N8" t="s">
        <v>386</v>
      </c>
      <c r="O8" s="8">
        <f>'최종에너지 소비량'!F5</f>
        <v>166741</v>
      </c>
      <c r="P8" s="35">
        <v>11279</v>
      </c>
      <c r="Q8" s="35">
        <v>0</v>
      </c>
    </row>
    <row r="9" spans="2:19">
      <c r="B9" t="s">
        <v>710</v>
      </c>
      <c r="C9" s="35">
        <f>'1차에너지공급'!T27</f>
        <v>508.91961380659819</v>
      </c>
      <c r="D9" s="35"/>
      <c r="F9" t="s">
        <v>716</v>
      </c>
      <c r="N9" t="s">
        <v>324</v>
      </c>
      <c r="O9" s="8">
        <f>'최종에너지 소비량'!F6</f>
        <v>0</v>
      </c>
      <c r="P9" s="35">
        <v>18878</v>
      </c>
      <c r="Q9" s="35">
        <v>0</v>
      </c>
      <c r="S9" t="s">
        <v>804</v>
      </c>
    </row>
    <row r="10" spans="2:19">
      <c r="B10" t="s">
        <v>711</v>
      </c>
      <c r="C10" s="35">
        <f>'1차에너지공급'!T28</f>
        <v>56322.5131359808</v>
      </c>
      <c r="D10" s="35"/>
      <c r="F10" t="s">
        <v>1</v>
      </c>
      <c r="N10" t="s">
        <v>327</v>
      </c>
      <c r="O10" s="8">
        <f>'최종에너지 소비량'!F7</f>
        <v>0</v>
      </c>
      <c r="P10" s="35">
        <v>2907</v>
      </c>
      <c r="Q10" s="35">
        <v>1</v>
      </c>
    </row>
    <row r="11" spans="2:19">
      <c r="B11" t="s">
        <v>124</v>
      </c>
      <c r="C11" s="35">
        <f>'1차에너지공급'!T29</f>
        <v>117134.27029062029</v>
      </c>
      <c r="D11" s="35"/>
      <c r="N11" t="s">
        <v>387</v>
      </c>
      <c r="O11" s="8">
        <f>'최종에너지 소비량'!F8</f>
        <v>0</v>
      </c>
      <c r="P11" s="35">
        <v>5722</v>
      </c>
      <c r="Q11" s="35">
        <v>1</v>
      </c>
    </row>
    <row r="12" spans="2:19">
      <c r="B12" t="s">
        <v>712</v>
      </c>
      <c r="C12" s="35">
        <f>'1차에너지공급'!T30</f>
        <v>20670.277953357763</v>
      </c>
      <c r="D12" s="35"/>
      <c r="N12" t="s">
        <v>326</v>
      </c>
      <c r="O12" s="8">
        <f>'최종에너지 소비량'!F9</f>
        <v>0</v>
      </c>
      <c r="P12" s="35">
        <v>332.49299999999198</v>
      </c>
      <c r="Q12" s="35">
        <v>54.735999999999997</v>
      </c>
      <c r="S12" t="s">
        <v>803</v>
      </c>
    </row>
    <row r="13" spans="2:19">
      <c r="B13" t="s">
        <v>255</v>
      </c>
      <c r="C13" s="35">
        <f>SUM(C7:C12)</f>
        <v>311633.53048636409</v>
      </c>
      <c r="D13" s="35"/>
      <c r="N13" t="s">
        <v>255</v>
      </c>
      <c r="O13" s="35">
        <f>SUM(O8:O12)</f>
        <v>166741</v>
      </c>
      <c r="P13" s="35">
        <f t="shared" ref="P13:Q13" si="0">SUM(P8:P12)</f>
        <v>39118.492999999995</v>
      </c>
      <c r="Q13" s="35">
        <f t="shared" si="0"/>
        <v>56.735999999999997</v>
      </c>
    </row>
    <row r="14" spans="2:19">
      <c r="C14" s="35"/>
      <c r="O14" s="74">
        <f>O13/C13</f>
        <v>0.53505474760616611</v>
      </c>
    </row>
    <row r="16" spans="2:19">
      <c r="B16">
        <v>2050</v>
      </c>
    </row>
    <row r="18" spans="2:17">
      <c r="B18" t="s">
        <v>122</v>
      </c>
      <c r="C18" s="35">
        <f>'1차에너지공급'!AA25</f>
        <v>0</v>
      </c>
      <c r="D18" s="35"/>
      <c r="F18" t="s">
        <v>0</v>
      </c>
      <c r="J18" t="s">
        <v>0</v>
      </c>
      <c r="O18" t="s">
        <v>715</v>
      </c>
      <c r="P18" t="s">
        <v>0</v>
      </c>
      <c r="Q18" t="s">
        <v>1</v>
      </c>
    </row>
    <row r="19" spans="2:17">
      <c r="B19" t="s">
        <v>392</v>
      </c>
      <c r="C19" s="35">
        <f>'1차에너지공급'!AA26</f>
        <v>15471.7533279898</v>
      </c>
      <c r="D19" s="35"/>
      <c r="F19" t="s">
        <v>120</v>
      </c>
      <c r="J19" t="s">
        <v>120</v>
      </c>
      <c r="N19" t="s">
        <v>386</v>
      </c>
      <c r="O19" s="8">
        <f>'최종에너지 소비량'!M5</f>
        <v>198471</v>
      </c>
      <c r="P19" s="35">
        <v>15604.0000000001</v>
      </c>
      <c r="Q19" s="35">
        <v>8</v>
      </c>
    </row>
    <row r="20" spans="2:17">
      <c r="B20" t="s">
        <v>710</v>
      </c>
      <c r="C20" s="35">
        <f>'1차에너지공급'!AA27</f>
        <v>1936.7114140625649</v>
      </c>
      <c r="D20" s="35"/>
      <c r="F20" t="s">
        <v>716</v>
      </c>
      <c r="J20" t="s">
        <v>716</v>
      </c>
      <c r="N20" t="s">
        <v>324</v>
      </c>
      <c r="O20" s="8">
        <f>'최종에너지 소비량'!M6</f>
        <v>0</v>
      </c>
      <c r="P20" s="35">
        <v>8621.9999999999909</v>
      </c>
      <c r="Q20" s="35">
        <v>22396</v>
      </c>
    </row>
    <row r="21" spans="2:17">
      <c r="B21" t="s">
        <v>711</v>
      </c>
      <c r="C21" s="35">
        <f>'1차에너지공급'!AA28</f>
        <v>22903.643230701698</v>
      </c>
      <c r="D21" s="35"/>
      <c r="F21" t="s">
        <v>1</v>
      </c>
      <c r="J21" t="s">
        <v>1</v>
      </c>
      <c r="N21" t="s">
        <v>327</v>
      </c>
      <c r="O21" s="8">
        <f>'최종에너지 소비량'!M7</f>
        <v>0</v>
      </c>
      <c r="P21" s="35">
        <v>3027</v>
      </c>
      <c r="Q21" s="35">
        <v>14</v>
      </c>
    </row>
    <row r="22" spans="2:17">
      <c r="B22" t="s">
        <v>124</v>
      </c>
      <c r="C22" s="35">
        <f>'1차에너지공급'!AA29</f>
        <v>26648.137682461762</v>
      </c>
      <c r="D22" s="35"/>
      <c r="N22" t="s">
        <v>387</v>
      </c>
      <c r="O22" s="8">
        <f>'최종에너지 소비량'!M8</f>
        <v>0</v>
      </c>
      <c r="P22" s="35">
        <v>5565</v>
      </c>
      <c r="Q22" s="35">
        <v>22</v>
      </c>
    </row>
    <row r="23" spans="2:17">
      <c r="B23" t="s">
        <v>712</v>
      </c>
      <c r="C23" s="35">
        <f>'1차에너지공급'!AA30</f>
        <v>187404.13117016663</v>
      </c>
      <c r="D23" s="35"/>
      <c r="N23" t="s">
        <v>326</v>
      </c>
      <c r="O23" s="8">
        <f>'최종에너지 소비량'!M9</f>
        <v>0</v>
      </c>
      <c r="P23" s="35">
        <v>6152.6049999999996</v>
      </c>
      <c r="Q23" s="35">
        <v>6020.3770000000004</v>
      </c>
    </row>
    <row r="24" spans="2:17">
      <c r="B24" t="s">
        <v>255</v>
      </c>
      <c r="C24" s="35">
        <f>SUM(C18:C23)</f>
        <v>254364.37682538247</v>
      </c>
      <c r="D24" s="35"/>
      <c r="N24" t="s">
        <v>255</v>
      </c>
      <c r="O24" s="35">
        <f>SUM(O19:O23)</f>
        <v>198471</v>
      </c>
      <c r="P24" s="35">
        <f t="shared" ref="P24:Q24" si="1">SUM(P19:P23)</f>
        <v>38970.605000000083</v>
      </c>
      <c r="Q24" s="35">
        <f t="shared" si="1"/>
        <v>28460.377</v>
      </c>
    </row>
    <row r="25" spans="2:17">
      <c r="O25" s="71">
        <f>O24/C24</f>
        <v>0.78026256065033639</v>
      </c>
    </row>
    <row r="34" spans="12:17">
      <c r="M34">
        <v>302.10000000000002</v>
      </c>
      <c r="P34">
        <v>233.9</v>
      </c>
    </row>
    <row r="35" spans="12:17">
      <c r="L35" t="s">
        <v>793</v>
      </c>
      <c r="M35" s="8">
        <f>$M$34*N35/100</f>
        <v>119.32950000000001</v>
      </c>
      <c r="N35">
        <v>39.5</v>
      </c>
      <c r="O35" t="s">
        <v>799</v>
      </c>
      <c r="P35" s="8">
        <f>$P$34*Q35/100</f>
        <v>144.31630000000001</v>
      </c>
      <c r="Q35">
        <v>61.7</v>
      </c>
    </row>
    <row r="36" spans="12:17">
      <c r="L36" t="s">
        <v>794</v>
      </c>
      <c r="M36" s="8">
        <f t="shared" ref="M36:M40" si="2">$M$34*N36/100</f>
        <v>47.429700000000004</v>
      </c>
      <c r="N36">
        <v>15.7</v>
      </c>
      <c r="O36" t="s">
        <v>800</v>
      </c>
      <c r="P36" s="8">
        <f t="shared" ref="P36:P38" si="3">$P$34*Q36/100</f>
        <v>39.996900000000004</v>
      </c>
      <c r="Q36">
        <v>17.100000000000001</v>
      </c>
    </row>
    <row r="37" spans="12:17">
      <c r="L37" t="s">
        <v>795</v>
      </c>
      <c r="M37" s="8">
        <f t="shared" si="2"/>
        <v>81.567000000000007</v>
      </c>
      <c r="N37">
        <v>27</v>
      </c>
      <c r="O37" t="s">
        <v>801</v>
      </c>
      <c r="P37" s="8">
        <f t="shared" si="3"/>
        <v>42.803699999999999</v>
      </c>
      <c r="Q37">
        <v>18.3</v>
      </c>
    </row>
    <row r="38" spans="12:17">
      <c r="L38" t="s">
        <v>796</v>
      </c>
      <c r="M38" s="8">
        <f t="shared" si="2"/>
        <v>31.720500000000001</v>
      </c>
      <c r="N38">
        <v>10.5</v>
      </c>
      <c r="O38" t="s">
        <v>802</v>
      </c>
      <c r="P38" s="8">
        <f t="shared" si="3"/>
        <v>7.0170000000000003</v>
      </c>
      <c r="Q38">
        <v>3</v>
      </c>
    </row>
    <row r="39" spans="12:17">
      <c r="L39" t="s">
        <v>797</v>
      </c>
      <c r="M39" s="8">
        <f t="shared" si="2"/>
        <v>4.5315000000000003</v>
      </c>
      <c r="N39">
        <v>1.5</v>
      </c>
    </row>
    <row r="40" spans="12:17">
      <c r="L40" t="s">
        <v>798</v>
      </c>
      <c r="M40" s="8">
        <f t="shared" si="2"/>
        <v>17.219700000000003</v>
      </c>
      <c r="N40">
        <v>5.7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30"/>
  <sheetViews>
    <sheetView workbookViewId="0">
      <selection activeCell="G24" sqref="G24"/>
    </sheetView>
  </sheetViews>
  <sheetFormatPr defaultColWidth="11.25" defaultRowHeight="16.5"/>
  <sheetData>
    <row r="2" spans="2:16">
      <c r="B2" s="2" t="s">
        <v>843</v>
      </c>
      <c r="G2" s="2" t="s">
        <v>845</v>
      </c>
      <c r="L2" s="2" t="s">
        <v>846</v>
      </c>
    </row>
    <row r="3" spans="2:16">
      <c r="C3" t="s">
        <v>973</v>
      </c>
      <c r="D3" t="s">
        <v>850</v>
      </c>
      <c r="E3" t="s">
        <v>1003</v>
      </c>
      <c r="H3" t="s">
        <v>973</v>
      </c>
      <c r="I3" t="s">
        <v>849</v>
      </c>
      <c r="J3" t="s">
        <v>1003</v>
      </c>
      <c r="M3" t="s">
        <v>973</v>
      </c>
      <c r="N3" t="s">
        <v>849</v>
      </c>
      <c r="O3" t="s">
        <v>1003</v>
      </c>
    </row>
    <row r="4" spans="2:16">
      <c r="C4" t="s">
        <v>844</v>
      </c>
      <c r="D4" t="s">
        <v>844</v>
      </c>
      <c r="E4" t="s">
        <v>844</v>
      </c>
      <c r="H4" t="s">
        <v>258</v>
      </c>
      <c r="I4" t="s">
        <v>844</v>
      </c>
      <c r="J4" t="s">
        <v>258</v>
      </c>
      <c r="M4" t="s">
        <v>847</v>
      </c>
      <c r="N4" t="s">
        <v>844</v>
      </c>
      <c r="O4" t="s">
        <v>847</v>
      </c>
      <c r="P4" t="s">
        <v>844</v>
      </c>
    </row>
    <row r="5" spans="2:16">
      <c r="B5" t="s">
        <v>123</v>
      </c>
      <c r="D5" s="10"/>
      <c r="E5" s="10">
        <f>'최종에너지 소비량'!Z5/1000</f>
        <v>0</v>
      </c>
      <c r="G5" t="s">
        <v>324</v>
      </c>
      <c r="H5" s="86">
        <v>503.6</v>
      </c>
      <c r="I5" s="10">
        <f>H5*860/10000</f>
        <v>43.309600000000003</v>
      </c>
      <c r="J5" s="88">
        <f>전력소비량!AA17/1000</f>
        <v>0</v>
      </c>
      <c r="L5" t="s">
        <v>709</v>
      </c>
      <c r="M5" s="10">
        <v>13.5</v>
      </c>
      <c r="N5" s="10">
        <f>M5*10^9*$N$19/10^10</f>
        <v>45.754514185500007</v>
      </c>
      <c r="O5" s="10">
        <f>수소소비!M16/1000</f>
        <v>19.485102556222387</v>
      </c>
      <c r="P5" s="10">
        <f>O5*10^9*$N$19/10^10</f>
        <v>66.039363060340705</v>
      </c>
    </row>
    <row r="6" spans="2:16">
      <c r="B6" t="s">
        <v>125</v>
      </c>
      <c r="C6">
        <v>26.3</v>
      </c>
      <c r="D6" s="10"/>
      <c r="E6" s="10">
        <f>'최종에너지 소비량'!Z6/1000</f>
        <v>26.3</v>
      </c>
      <c r="G6" t="s">
        <v>326</v>
      </c>
      <c r="H6" s="10">
        <v>70.2</v>
      </c>
      <c r="I6" s="10">
        <f t="shared" ref="I6:K12" si="0">H6*860/10000</f>
        <v>6.0372000000000003</v>
      </c>
      <c r="J6" s="89">
        <f>전력소비량!AA19/1000</f>
        <v>0</v>
      </c>
      <c r="L6" t="s">
        <v>324</v>
      </c>
      <c r="M6" s="86">
        <v>10.6</v>
      </c>
      <c r="N6" s="10">
        <f>M6*10^9*$N$19/10^10</f>
        <v>35.925766693800007</v>
      </c>
      <c r="O6" s="88">
        <f>수소소비!M18/1000</f>
        <v>0</v>
      </c>
      <c r="P6" s="10">
        <f t="shared" ref="P6:P11" si="1">O6*10^9*$N$19/10^10</f>
        <v>0</v>
      </c>
    </row>
    <row r="7" spans="2:16">
      <c r="B7" t="s">
        <v>716</v>
      </c>
      <c r="C7">
        <v>6.8</v>
      </c>
      <c r="D7" s="10"/>
      <c r="E7" s="10">
        <f>'최종에너지 소비량'!Z7/1000</f>
        <v>6.8</v>
      </c>
      <c r="G7" t="s">
        <v>325</v>
      </c>
      <c r="H7" s="10">
        <v>277.10000000000002</v>
      </c>
      <c r="I7" s="10">
        <f t="shared" si="0"/>
        <v>23.830600000000004</v>
      </c>
      <c r="J7" s="89">
        <f>전력소비량!AA18/1000</f>
        <v>876.00000000000193</v>
      </c>
      <c r="L7" t="s">
        <v>326</v>
      </c>
      <c r="M7" s="10">
        <v>2.2000000000000002</v>
      </c>
      <c r="N7" s="10">
        <f>M7*10^9*$N$19/10^10</f>
        <v>7.4562912006000017</v>
      </c>
      <c r="O7" s="89">
        <f>수소소비!M21/1000</f>
        <v>0</v>
      </c>
      <c r="P7" s="10">
        <f t="shared" si="1"/>
        <v>0</v>
      </c>
    </row>
    <row r="8" spans="2:16">
      <c r="B8" t="s">
        <v>0</v>
      </c>
      <c r="C8" s="85">
        <v>100.3</v>
      </c>
      <c r="D8" s="10">
        <f>I12</f>
        <v>100.319</v>
      </c>
      <c r="E8" s="86">
        <f>'최종에너지 소비량'!Z8/1000</f>
        <v>109.89466188395951</v>
      </c>
      <c r="G8" t="s">
        <v>848</v>
      </c>
      <c r="H8" s="10">
        <v>25.1</v>
      </c>
      <c r="I8" s="10">
        <f t="shared" si="0"/>
        <v>2.1585999999999999</v>
      </c>
      <c r="J8" s="10"/>
      <c r="L8" t="s">
        <v>848</v>
      </c>
      <c r="M8" s="87">
        <v>3.0000000000000001E-3</v>
      </c>
      <c r="N8" s="10">
        <f>M8*10^9*$N$19/10^10</f>
        <v>1.0167669819E-2</v>
      </c>
      <c r="O8" s="89"/>
      <c r="P8" s="10">
        <f t="shared" si="1"/>
        <v>0</v>
      </c>
    </row>
    <row r="9" spans="2:16">
      <c r="B9" t="s">
        <v>120</v>
      </c>
      <c r="C9">
        <v>2.7</v>
      </c>
      <c r="D9" s="10"/>
      <c r="E9" s="10">
        <f>'최종에너지 소비량'!Z9/1000</f>
        <v>2.6999999999999957</v>
      </c>
      <c r="G9" t="s">
        <v>121</v>
      </c>
      <c r="H9" s="10">
        <v>129</v>
      </c>
      <c r="I9" s="10">
        <f t="shared" si="0"/>
        <v>11.093999999999999</v>
      </c>
      <c r="J9" s="10">
        <f>전력소비량!AA20/1000</f>
        <v>178.92860321011347</v>
      </c>
      <c r="L9" t="s">
        <v>766</v>
      </c>
      <c r="M9" s="86">
        <v>1.6</v>
      </c>
      <c r="N9" s="10">
        <f>M9*10^9*$N$19/10^10</f>
        <v>5.4227572368000008</v>
      </c>
      <c r="O9" s="89"/>
      <c r="P9" s="10">
        <f t="shared" si="1"/>
        <v>0</v>
      </c>
    </row>
    <row r="10" spans="2:16">
      <c r="B10" t="s">
        <v>128</v>
      </c>
      <c r="C10">
        <v>37.5</v>
      </c>
      <c r="D10" s="10"/>
      <c r="E10" s="10">
        <f>'최종에너지 소비량'!Z10/1000</f>
        <v>37.5</v>
      </c>
      <c r="G10" t="s">
        <v>766</v>
      </c>
      <c r="H10" s="10">
        <v>161.5</v>
      </c>
      <c r="I10" s="10">
        <f t="shared" si="0"/>
        <v>13.888999999999999</v>
      </c>
      <c r="J10" s="10">
        <f>전력소비량!AA21/1000</f>
        <v>164.34750000000008</v>
      </c>
      <c r="L10" t="s">
        <v>325</v>
      </c>
      <c r="M10" s="10"/>
      <c r="N10" s="10"/>
      <c r="O10" s="88">
        <f>SUM(수소소비!M17,수소소비!M19:M20)/1000</f>
        <v>14.428084567209901</v>
      </c>
      <c r="P10" s="104">
        <f t="shared" si="1"/>
        <v>48.899999999999935</v>
      </c>
    </row>
    <row r="11" spans="2:16">
      <c r="B11" t="s">
        <v>1</v>
      </c>
      <c r="C11" s="85">
        <v>48.9</v>
      </c>
      <c r="D11" s="10">
        <f>SUM(N6:N8)</f>
        <v>43.392225564219004</v>
      </c>
      <c r="E11" s="86">
        <f>'최종에너지 소비량'!Z11/1000</f>
        <v>48.9</v>
      </c>
      <c r="G11" t="s">
        <v>119</v>
      </c>
      <c r="H11" s="10"/>
      <c r="I11" s="10"/>
      <c r="J11" s="86">
        <f>전력소비량!AA22/1000</f>
        <v>58.568802417322701</v>
      </c>
      <c r="L11" t="s">
        <v>255</v>
      </c>
      <c r="M11" s="86">
        <f>SUM(M5:M10)</f>
        <v>27.903000000000002</v>
      </c>
      <c r="N11" s="10">
        <f t="shared" ref="N11:O11" si="2">SUM(N5:N10)</f>
        <v>94.569496986519013</v>
      </c>
      <c r="O11" s="86">
        <f t="shared" si="2"/>
        <v>33.913187123432287</v>
      </c>
      <c r="P11" s="10">
        <f t="shared" si="1"/>
        <v>114.93936306034065</v>
      </c>
    </row>
    <row r="12" spans="2:16">
      <c r="B12" t="s">
        <v>255</v>
      </c>
      <c r="C12">
        <f>SUM(C5:C11)</f>
        <v>222.5</v>
      </c>
      <c r="D12" s="10"/>
      <c r="E12" s="10">
        <f>SUM(E5:E11)</f>
        <v>232.0946618839595</v>
      </c>
      <c r="G12" t="s">
        <v>255</v>
      </c>
      <c r="H12" s="86">
        <f>SUM(H5:H11)</f>
        <v>1166.5</v>
      </c>
      <c r="I12" s="10">
        <f t="shared" ref="I12:J12" si="3">SUM(I5:I11)</f>
        <v>100.319</v>
      </c>
      <c r="J12" s="86">
        <f t="shared" si="3"/>
        <v>1277.8449056274383</v>
      </c>
      <c r="K12" s="10">
        <f t="shared" si="0"/>
        <v>109.89466188395969</v>
      </c>
    </row>
    <row r="14" spans="2:16">
      <c r="B14" t="s">
        <v>855</v>
      </c>
      <c r="G14" t="s">
        <v>856</v>
      </c>
      <c r="L14" t="s">
        <v>856</v>
      </c>
    </row>
    <row r="15" spans="2:16">
      <c r="B15" t="s">
        <v>974</v>
      </c>
      <c r="G15" t="s">
        <v>857</v>
      </c>
      <c r="L15" t="s">
        <v>857</v>
      </c>
    </row>
    <row r="18" spans="12:18">
      <c r="L18" t="s">
        <v>854</v>
      </c>
    </row>
    <row r="19" spans="12:18">
      <c r="L19">
        <v>1</v>
      </c>
      <c r="M19" t="s">
        <v>851</v>
      </c>
      <c r="N19">
        <v>33.892232730000003</v>
      </c>
      <c r="O19" t="s">
        <v>852</v>
      </c>
      <c r="P19" t="s">
        <v>853</v>
      </c>
    </row>
    <row r="20" spans="12:18">
      <c r="L20" s="27"/>
    </row>
    <row r="23" spans="12:18">
      <c r="L23" s="2" t="s">
        <v>858</v>
      </c>
    </row>
    <row r="24" spans="12:18">
      <c r="M24" t="s">
        <v>973</v>
      </c>
      <c r="N24" t="s">
        <v>849</v>
      </c>
      <c r="P24" t="s">
        <v>1003</v>
      </c>
    </row>
    <row r="25" spans="12:18">
      <c r="M25" t="s">
        <v>847</v>
      </c>
      <c r="N25" t="s">
        <v>844</v>
      </c>
      <c r="P25" t="s">
        <v>847</v>
      </c>
      <c r="Q25" t="s">
        <v>844</v>
      </c>
    </row>
    <row r="26" spans="12:18">
      <c r="L26" t="s">
        <v>320</v>
      </c>
      <c r="M26" s="10">
        <v>22.9</v>
      </c>
      <c r="N26" s="10">
        <f>M26*10^9*$N$19/10^10</f>
        <v>77.613212951700007</v>
      </c>
      <c r="O26" s="26">
        <f>M26/M$30</f>
        <v>0.82078853046594979</v>
      </c>
      <c r="P26" s="35">
        <f>수소생산!P36</f>
        <v>27927.1529385947</v>
      </c>
      <c r="Q26" s="10">
        <f>P26*10^9*$N$19/10^10</f>
        <v>94651.356688115498</v>
      </c>
      <c r="R26" s="26">
        <f>P26/P$30</f>
        <v>0.82000000000000006</v>
      </c>
    </row>
    <row r="27" spans="12:18">
      <c r="L27" t="s">
        <v>859</v>
      </c>
      <c r="M27" s="10">
        <v>3</v>
      </c>
      <c r="N27" s="10">
        <f>M27*10^9*$N$19/10^10</f>
        <v>10.167669819000002</v>
      </c>
      <c r="O27" s="26">
        <f t="shared" ref="O27:O29" si="4">M27/M$30</f>
        <v>0.10752688172043011</v>
      </c>
      <c r="P27" s="35">
        <f>수소생산!P35</f>
        <v>3746.32539420173</v>
      </c>
      <c r="Q27" s="10">
        <f t="shared" ref="Q27:Q29" si="5">P27*10^9*$N$19/10^10</f>
        <v>12697.133214259404</v>
      </c>
      <c r="R27" s="26">
        <f>P27/P$30</f>
        <v>0.11000000000000007</v>
      </c>
    </row>
    <row r="28" spans="12:18">
      <c r="L28" t="s">
        <v>860</v>
      </c>
      <c r="M28" s="10">
        <v>1</v>
      </c>
      <c r="N28" s="10">
        <f>M28*10^9*$N$19/10^10</f>
        <v>3.3892232730000003</v>
      </c>
      <c r="O28" s="26">
        <f t="shared" si="4"/>
        <v>3.5842293906810041E-2</v>
      </c>
      <c r="P28" s="35">
        <f>수소생산!P34</f>
        <v>1380.84554679606</v>
      </c>
      <c r="Q28" s="10">
        <f t="shared" si="5"/>
        <v>4679.9938636196184</v>
      </c>
      <c r="R28" s="26">
        <f>P28/P$30</f>
        <v>4.0544532085401562E-2</v>
      </c>
    </row>
    <row r="29" spans="12:18">
      <c r="L29" t="s">
        <v>318</v>
      </c>
      <c r="M29" s="87">
        <v>1</v>
      </c>
      <c r="N29" s="10">
        <f>M29*10^9*$N$19/10^10</f>
        <v>3.3892232730000003</v>
      </c>
      <c r="O29" s="26">
        <f t="shared" si="4"/>
        <v>3.5842293906810041E-2</v>
      </c>
      <c r="P29" s="35">
        <f>수소생산!P32</f>
        <v>1003.17970405958</v>
      </c>
      <c r="Q29" s="10">
        <f t="shared" si="5"/>
        <v>3399.9999999999814</v>
      </c>
      <c r="R29" s="26">
        <f>P29/P$30</f>
        <v>2.9455467914598295E-2</v>
      </c>
    </row>
    <row r="30" spans="12:18">
      <c r="M30" s="27">
        <f>SUM(M26:M29)</f>
        <v>27.9</v>
      </c>
      <c r="N30" s="27">
        <f t="shared" ref="N30:O30" si="6">SUM(N26:N29)</f>
        <v>94.559329316700001</v>
      </c>
      <c r="O30" s="26">
        <f t="shared" si="6"/>
        <v>1</v>
      </c>
      <c r="P30" s="27">
        <f>SUM(P26:P29)</f>
        <v>34057.503583652069</v>
      </c>
      <c r="Q30" s="27">
        <f t="shared" ref="Q30:R30" si="7">SUM(Q26:Q29)</f>
        <v>115428.4837659945</v>
      </c>
      <c r="R30" s="26">
        <f t="shared" si="7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:L9"/>
  <sheetViews>
    <sheetView workbookViewId="0">
      <selection activeCell="L12" sqref="L12"/>
    </sheetView>
  </sheetViews>
  <sheetFormatPr defaultRowHeight="16.5"/>
  <cols>
    <col min="10" max="10" width="11.625" bestFit="1" customWidth="1"/>
    <col min="12" max="12" width="20.5" bestFit="1" customWidth="1"/>
  </cols>
  <sheetData>
    <row r="6" spans="7:12">
      <c r="H6" t="s">
        <v>961</v>
      </c>
      <c r="I6" t="s">
        <v>258</v>
      </c>
      <c r="J6" t="s">
        <v>962</v>
      </c>
      <c r="K6" t="s">
        <v>963</v>
      </c>
    </row>
    <row r="7" spans="7:12">
      <c r="G7" t="s">
        <v>139</v>
      </c>
      <c r="H7">
        <v>369</v>
      </c>
      <c r="I7">
        <v>495</v>
      </c>
      <c r="J7" s="94">
        <f>I7*1000/(H7*8760)</f>
        <v>0.15313509299476558</v>
      </c>
      <c r="K7" s="24">
        <f>발전량!AA76</f>
        <v>0.1555502702365405</v>
      </c>
    </row>
    <row r="8" spans="7:12">
      <c r="G8" t="s">
        <v>960</v>
      </c>
      <c r="H8">
        <v>24</v>
      </c>
      <c r="I8">
        <v>52</v>
      </c>
      <c r="J8" s="94">
        <f t="shared" ref="J8:J9" si="0">I8*1000/(H8*8760)</f>
        <v>0.24733637747336376</v>
      </c>
      <c r="K8" s="24">
        <f>발전량!AA77</f>
        <v>0.25878778305511319</v>
      </c>
    </row>
    <row r="9" spans="7:12">
      <c r="G9" t="s">
        <v>141</v>
      </c>
      <c r="H9">
        <v>41</v>
      </c>
      <c r="I9">
        <v>119</v>
      </c>
      <c r="J9" s="94">
        <f t="shared" si="0"/>
        <v>0.33132865575231096</v>
      </c>
      <c r="K9" s="24">
        <f>발전량!AA78</f>
        <v>0.33124836231054405</v>
      </c>
      <c r="L9" s="95">
        <f>J9/K9</f>
        <v>1.0002423964943006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이름이 지정된 범위</vt:lpstr>
      </vt:variant>
      <vt:variant>
        <vt:i4>9</vt:i4>
      </vt:variant>
    </vt:vector>
  </HeadingPairs>
  <TitlesOfParts>
    <vt:vector size="25" baseType="lpstr">
      <vt:lpstr>개요</vt:lpstr>
      <vt:lpstr>기술리스트</vt:lpstr>
      <vt:lpstr>1차에너지공급</vt:lpstr>
      <vt:lpstr>최종에너지 소비량</vt:lpstr>
      <vt:lpstr>정유</vt:lpstr>
      <vt:lpstr>발전용량</vt:lpstr>
      <vt:lpstr>발전량</vt:lpstr>
      <vt:lpstr>TS별발전량</vt:lpstr>
      <vt:lpstr>전력소비량</vt:lpstr>
      <vt:lpstr>수소생산</vt:lpstr>
      <vt:lpstr>수소소비</vt:lpstr>
      <vt:lpstr>열생산</vt:lpstr>
      <vt:lpstr>CO2</vt:lpstr>
      <vt:lpstr>에너지흐름도</vt:lpstr>
      <vt:lpstr>탄중위 비교</vt:lpstr>
      <vt:lpstr>재생에너지 잠재량</vt:lpstr>
      <vt:lpstr>FT2_GNR</vt:lpstr>
      <vt:lpstr>FT2_GNR2</vt:lpstr>
      <vt:lpstr>FT2_GNR3</vt:lpstr>
      <vt:lpstr>H2TechList</vt:lpstr>
      <vt:lpstr>HDG_PRD_LIST</vt:lpstr>
      <vt:lpstr>NRGSOURCE</vt:lpstr>
      <vt:lpstr>TechList</vt:lpstr>
      <vt:lpstr>TS_ELC_DMD_1</vt:lpstr>
      <vt:lpstr>TS_ELC_GNR_1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SYPARK</dc:creator>
  <cp:lastModifiedBy>SYPARK</cp:lastModifiedBy>
  <dcterms:created xsi:type="dcterms:W3CDTF">2021-06-09T01:00:42Z</dcterms:created>
  <dcterms:modified xsi:type="dcterms:W3CDTF">2021-11-09T11:45:18Z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372867524623870</vt:r8>
  </property>
</Properties>
</file>